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001a - Příprava  území..." sheetId="2" r:id="rId2"/>
    <sheet name="SO 001b - Příprava  území..." sheetId="3" r:id="rId3"/>
    <sheet name="SO 001c - Příprava  území..." sheetId="4" r:id="rId4"/>
    <sheet name="SO 001d - Příprava  území..." sheetId="5" r:id="rId5"/>
    <sheet name="SO 001e - Příprava  území..." sheetId="6" r:id="rId6"/>
    <sheet name="SO 001f - Příprava  území..." sheetId="7" r:id="rId7"/>
    <sheet name="SO 001g - Příprava  území..." sheetId="8" r:id="rId8"/>
    <sheet name="SO 001h - Příprava  území..." sheetId="9" r:id="rId9"/>
    <sheet name="SO 001ch - Příprava  územ..." sheetId="10" r:id="rId10"/>
    <sheet name="SO 001i - Příprava  území..." sheetId="11" r:id="rId11"/>
    <sheet name="SO 001k - Příprava  území..." sheetId="12" r:id="rId12"/>
    <sheet name="SO 001L - Příprava území ..." sheetId="13" r:id="rId13"/>
    <sheet name="SO 101 - Obslužná komunik..." sheetId="14" r:id="rId14"/>
    <sheet name="SO 104 - Centrální zpevně..." sheetId="15" r:id="rId15"/>
    <sheet name="SO 105a - Plocha parkoviš..." sheetId="16" r:id="rId16"/>
    <sheet name="SO 105c - Plocha parkoviš..." sheetId="17" r:id="rId17"/>
    <sheet name="SO 109 - Příčný odvodňova..." sheetId="18" r:id="rId18"/>
    <sheet name="SO 301 - Odvodnění náměst..." sheetId="19" r:id="rId19"/>
    <sheet name="SO 302 - Veřejné pítko" sheetId="20" r:id="rId20"/>
    <sheet name="SO 303a - Vodní prvek" sheetId="21" r:id="rId21"/>
    <sheet name="SO 303b - Vodní prvek - t..." sheetId="22" r:id="rId22"/>
    <sheet name="SO 402b -  Přípojka vodní..." sheetId="23" r:id="rId23"/>
    <sheet name="SO 402c -  Přípojka nabíj..." sheetId="24" r:id="rId24"/>
    <sheet name="SO 402d -  Přípojka nabíj..." sheetId="25" r:id="rId25"/>
    <sheet name="SO 403 - Kamerový systém" sheetId="26" r:id="rId26"/>
    <sheet name="SO 701 - Vodní prvek" sheetId="27" r:id="rId27"/>
    <sheet name="SO 801 - Sadové úpravy,je..." sheetId="28" r:id="rId28"/>
    <sheet name="SO 907 - Nabíjecí stanice..." sheetId="29" r:id="rId29"/>
    <sheet name="SO 908 - Parkovací automa..." sheetId="30" r:id="rId30"/>
    <sheet name="SO 102a - Chodníky ( beto..." sheetId="31" r:id="rId31"/>
    <sheet name="SO 102b - Chodníky ( žulo..." sheetId="32" r:id="rId32"/>
    <sheet name="SO 103 - Sjezdy ( betonov..." sheetId="33" r:id="rId33"/>
    <sheet name="SO 105b - Plocha parkoviš..." sheetId="34" r:id="rId34"/>
    <sheet name="SO 105d - Plocha parkoviš..." sheetId="35" r:id="rId35"/>
    <sheet name="SO 106 - Plocha pro zásob..." sheetId="36" r:id="rId36"/>
    <sheet name="SO 108a - Nové (posunuté ..." sheetId="37" r:id="rId37"/>
    <sheet name="SO 108b - Nové (posunuté ..." sheetId="38" r:id="rId38"/>
    <sheet name="SO 110a - Trativod - svod..." sheetId="39" r:id="rId39"/>
    <sheet name="SO 110b - Trativod - svod..." sheetId="40" r:id="rId40"/>
    <sheet name="SO 111 - Sítě technické i..." sheetId="41" r:id="rId41"/>
    <sheet name="SO 191 - Dopravní značení..." sheetId="42" r:id="rId42"/>
    <sheet name="SO 192 - Dopravní značení..." sheetId="43" r:id="rId43"/>
    <sheet name="SO 401a -  Osvětlení komu..." sheetId="44" r:id="rId44"/>
    <sheet name="SO 401b - Dekorativní osv..." sheetId="45" r:id="rId45"/>
    <sheet name="SO 401c -  Osvětlení přec..." sheetId="46" r:id="rId46"/>
    <sheet name="SO 401d -  Osvětlení přec..." sheetId="47" r:id="rId47"/>
    <sheet name="SO 402a -  Zásuvkové zemn..." sheetId="48" r:id="rId48"/>
    <sheet name="SO 402f -  Rezervní chrán..." sheetId="49" r:id="rId49"/>
    <sheet name="SO 901 - Lavičky" sheetId="50" r:id="rId50"/>
    <sheet name="SO 902 - Odpadkové koše" sheetId="51" r:id="rId51"/>
    <sheet name="SO 903 - Osvětlená - pros..." sheetId="52" r:id="rId52"/>
    <sheet name="SO 904 - Válcová plakátov..." sheetId="53" r:id="rId53"/>
    <sheet name="SO 905 - Stojan na jízdní..." sheetId="54" r:id="rId54"/>
    <sheet name="SO 906 - Nabíjecí  stanic..." sheetId="55" r:id="rId55"/>
    <sheet name="SO 909 - Příprava pro ván..." sheetId="56" r:id="rId56"/>
    <sheet name="SO 001j - Příprava  území..." sheetId="57" r:id="rId57"/>
    <sheet name="SO 107 - Plocha silnice 3..." sheetId="58" r:id="rId58"/>
    <sheet name="SO 1000 - Ostatní náklady" sheetId="59" r:id="rId59"/>
    <sheet name="SO 1020 - VRN" sheetId="60" r:id="rId60"/>
  </sheets>
  <definedNames>
    <definedName name="_xlnm.Print_Area" localSheetId="0">'Rekapitulace stavby'!$D$4:$AO$76,'Rekapitulace stavby'!$C$82:$AQ$161</definedName>
    <definedName name="_xlnm.Print_Titles" localSheetId="0">'Rekapitulace stavby'!$92:$92</definedName>
    <definedName name="_xlnm._FilterDatabase" localSheetId="1" hidden="1">'SO 001a - Příprava  území...'!$C$126:$K$159</definedName>
    <definedName name="_xlnm.Print_Area" localSheetId="1">'SO 001a - Příprava  území...'!$C$4:$J$76,'SO 001a - Příprava  území...'!$C$82:$J$104,'SO 001a - Příprava  území...'!$C$110:$K$159</definedName>
    <definedName name="_xlnm.Print_Titles" localSheetId="1">'SO 001a - Příprava  území...'!$126:$126</definedName>
    <definedName name="_xlnm._FilterDatabase" localSheetId="2" hidden="1">'SO 001b - Příprava  území...'!$C$126:$K$184</definedName>
    <definedName name="_xlnm.Print_Area" localSheetId="2">'SO 001b - Příprava  území...'!$C$4:$J$76,'SO 001b - Příprava  území...'!$C$82:$J$104,'SO 001b - Příprava  území...'!$C$110:$K$184</definedName>
    <definedName name="_xlnm.Print_Titles" localSheetId="2">'SO 001b - Příprava  území...'!$126:$126</definedName>
    <definedName name="_xlnm._FilterDatabase" localSheetId="3" hidden="1">'SO 001c - Příprava  území...'!$C$126:$K$153</definedName>
    <definedName name="_xlnm.Print_Area" localSheetId="3">'SO 001c - Příprava  území...'!$C$4:$J$76,'SO 001c - Příprava  území...'!$C$82:$J$104,'SO 001c - Příprava  území...'!$C$110:$K$153</definedName>
    <definedName name="_xlnm.Print_Titles" localSheetId="3">'SO 001c - Příprava  území...'!$126:$126</definedName>
    <definedName name="_xlnm._FilterDatabase" localSheetId="4" hidden="1">'SO 001d - Příprava  území...'!$C$126:$K$157</definedName>
    <definedName name="_xlnm.Print_Area" localSheetId="4">'SO 001d - Příprava  území...'!$C$4:$J$76,'SO 001d - Příprava  území...'!$C$82:$J$104,'SO 001d - Příprava  území...'!$C$110:$K$157</definedName>
    <definedName name="_xlnm.Print_Titles" localSheetId="4">'SO 001d - Příprava  území...'!$126:$126</definedName>
    <definedName name="_xlnm._FilterDatabase" localSheetId="5" hidden="1">'SO 001e - Příprava  území...'!$C$126:$K$175</definedName>
    <definedName name="_xlnm.Print_Area" localSheetId="5">'SO 001e - Příprava  území...'!$C$4:$J$76,'SO 001e - Příprava  území...'!$C$82:$J$104,'SO 001e - Příprava  území...'!$C$110:$K$175</definedName>
    <definedName name="_xlnm.Print_Titles" localSheetId="5">'SO 001e - Příprava  území...'!$126:$126</definedName>
    <definedName name="_xlnm._FilterDatabase" localSheetId="6" hidden="1">'SO 001f - Příprava  území...'!$C$126:$K$184</definedName>
    <definedName name="_xlnm.Print_Area" localSheetId="6">'SO 001f - Příprava  území...'!$C$4:$J$76,'SO 001f - Příprava  území...'!$C$82:$J$104,'SO 001f - Příprava  území...'!$C$110:$K$184</definedName>
    <definedName name="_xlnm.Print_Titles" localSheetId="6">'SO 001f - Příprava  území...'!$126:$126</definedName>
    <definedName name="_xlnm._FilterDatabase" localSheetId="7" hidden="1">'SO 001g - Příprava  území...'!$C$126:$K$168</definedName>
    <definedName name="_xlnm.Print_Area" localSheetId="7">'SO 001g - Příprava  území...'!$C$4:$J$76,'SO 001g - Příprava  území...'!$C$82:$J$104,'SO 001g - Příprava  území...'!$C$110:$K$168</definedName>
    <definedName name="_xlnm.Print_Titles" localSheetId="7">'SO 001g - Příprava  území...'!$126:$126</definedName>
    <definedName name="_xlnm._FilterDatabase" localSheetId="8" hidden="1">'SO 001h - Příprava  území...'!$C$126:$K$168</definedName>
    <definedName name="_xlnm.Print_Area" localSheetId="8">'SO 001h - Příprava  území...'!$C$4:$J$76,'SO 001h - Příprava  území...'!$C$82:$J$104,'SO 001h - Příprava  území...'!$C$110:$K$168</definedName>
    <definedName name="_xlnm.Print_Titles" localSheetId="8">'SO 001h - Příprava  území...'!$126:$126</definedName>
    <definedName name="_xlnm._FilterDatabase" localSheetId="9" hidden="1">'SO 001ch - Příprava  územ...'!$C$126:$K$168</definedName>
    <definedName name="_xlnm.Print_Area" localSheetId="9">'SO 001ch - Příprava  územ...'!$C$4:$J$76,'SO 001ch - Příprava  územ...'!$C$82:$J$104,'SO 001ch - Příprava  územ...'!$C$110:$K$168</definedName>
    <definedName name="_xlnm.Print_Titles" localSheetId="9">'SO 001ch - Příprava  územ...'!$126:$126</definedName>
    <definedName name="_xlnm._FilterDatabase" localSheetId="10" hidden="1">'SO 001i - Příprava  území...'!$C$126:$K$152</definedName>
    <definedName name="_xlnm.Print_Area" localSheetId="10">'SO 001i - Příprava  území...'!$C$4:$J$76,'SO 001i - Příprava  území...'!$C$82:$J$104,'SO 001i - Příprava  území...'!$C$110:$K$152</definedName>
    <definedName name="_xlnm.Print_Titles" localSheetId="10">'SO 001i - Příprava  území...'!$126:$126</definedName>
    <definedName name="_xlnm._FilterDatabase" localSheetId="11" hidden="1">'SO 001k - Příprava  území...'!$C$125:$K$144</definedName>
    <definedName name="_xlnm.Print_Area" localSheetId="11">'SO 001k - Příprava  území...'!$C$4:$J$76,'SO 001k - Příprava  území...'!$C$82:$J$103,'SO 001k - Příprava  území...'!$C$109:$K$144</definedName>
    <definedName name="_xlnm.Print_Titles" localSheetId="11">'SO 001k - Příprava  území...'!$125:$125</definedName>
    <definedName name="_xlnm._FilterDatabase" localSheetId="12" hidden="1">'SO 001L - Příprava území ...'!$C$128:$K$146</definedName>
    <definedName name="_xlnm.Print_Area" localSheetId="12">'SO 001L - Příprava území ...'!$C$4:$J$76,'SO 001L - Příprava území ...'!$C$82:$J$106,'SO 001L - Příprava území ...'!$C$112:$K$146</definedName>
    <definedName name="_xlnm.Print_Titles" localSheetId="12">'SO 001L - Příprava území ...'!$128:$128</definedName>
    <definedName name="_xlnm._FilterDatabase" localSheetId="13" hidden="1">'SO 101 - Obslužná komunik...'!$C$126:$K$178</definedName>
    <definedName name="_xlnm.Print_Area" localSheetId="13">'SO 101 - Obslužná komunik...'!$C$4:$J$76,'SO 101 - Obslužná komunik...'!$C$82:$J$106,'SO 101 - Obslužná komunik...'!$C$112:$K$178</definedName>
    <definedName name="_xlnm.Print_Titles" localSheetId="13">'SO 101 - Obslužná komunik...'!$126:$126</definedName>
    <definedName name="_xlnm._FilterDatabase" localSheetId="14" hidden="1">'SO 104 - Centrální zpevně...'!$C$125:$K$178</definedName>
    <definedName name="_xlnm.Print_Area" localSheetId="14">'SO 104 - Centrální zpevně...'!$C$4:$J$76,'SO 104 - Centrální zpevně...'!$C$82:$J$105,'SO 104 - Centrální zpevně...'!$C$111:$K$178</definedName>
    <definedName name="_xlnm.Print_Titles" localSheetId="14">'SO 104 - Centrální zpevně...'!$125:$125</definedName>
    <definedName name="_xlnm._FilterDatabase" localSheetId="15" hidden="1">'SO 105a - Plocha parkoviš...'!$C$124:$K$162</definedName>
    <definedName name="_xlnm.Print_Area" localSheetId="15">'SO 105a - Plocha parkoviš...'!$C$4:$J$76,'SO 105a - Plocha parkoviš...'!$C$82:$J$104,'SO 105a - Plocha parkoviš...'!$C$110:$K$162</definedName>
    <definedName name="_xlnm.Print_Titles" localSheetId="15">'SO 105a - Plocha parkoviš...'!$124:$124</definedName>
    <definedName name="_xlnm._FilterDatabase" localSheetId="16" hidden="1">'SO 105c - Plocha parkoviš...'!$C$124:$K$156</definedName>
    <definedName name="_xlnm.Print_Area" localSheetId="16">'SO 105c - Plocha parkoviš...'!$C$4:$J$76,'SO 105c - Plocha parkoviš...'!$C$82:$J$104,'SO 105c - Plocha parkoviš...'!$C$110:$K$156</definedName>
    <definedName name="_xlnm.Print_Titles" localSheetId="16">'SO 105c - Plocha parkoviš...'!$124:$124</definedName>
    <definedName name="_xlnm._FilterDatabase" localSheetId="17" hidden="1">'SO 109 - Příčný odvodňova...'!$C$122:$K$149</definedName>
    <definedName name="_xlnm.Print_Area" localSheetId="17">'SO 109 - Příčný odvodňova...'!$C$4:$J$76,'SO 109 - Příčný odvodňova...'!$C$82:$J$102,'SO 109 - Příčný odvodňova...'!$C$108:$K$149</definedName>
    <definedName name="_xlnm.Print_Titles" localSheetId="17">'SO 109 - Příčný odvodňova...'!$122:$122</definedName>
    <definedName name="_xlnm._FilterDatabase" localSheetId="18" hidden="1">'SO 301 - Odvodnění náměst...'!$C$130:$K$301</definedName>
    <definedName name="_xlnm.Print_Area" localSheetId="18">'SO 301 - Odvodnění náměst...'!$C$4:$J$76,'SO 301 - Odvodnění náměst...'!$C$82:$J$108,'SO 301 - Odvodnění náměst...'!$C$114:$K$301</definedName>
    <definedName name="_xlnm.Print_Titles" localSheetId="18">'SO 301 - Odvodnění náměst...'!$130:$130</definedName>
    <definedName name="_xlnm._FilterDatabase" localSheetId="19" hidden="1">'SO 302 - Veřejné pítko'!$C$132:$K$293</definedName>
    <definedName name="_xlnm.Print_Area" localSheetId="19">'SO 302 - Veřejné pítko'!$C$4:$J$76,'SO 302 - Veřejné pítko'!$C$82:$J$110,'SO 302 - Veřejné pítko'!$C$116:$K$293</definedName>
    <definedName name="_xlnm.Print_Titles" localSheetId="19">'SO 302 - Veřejné pítko'!$132:$132</definedName>
    <definedName name="_xlnm._FilterDatabase" localSheetId="20" hidden="1">'SO 303a - Vodní prvek'!$C$132:$K$340</definedName>
    <definedName name="_xlnm.Print_Area" localSheetId="20">'SO 303a - Vodní prvek'!$C$4:$J$76,'SO 303a - Vodní prvek'!$C$82:$J$110,'SO 303a - Vodní prvek'!$C$116:$K$340</definedName>
    <definedName name="_xlnm.Print_Titles" localSheetId="20">'SO 303a - Vodní prvek'!$132:$132</definedName>
    <definedName name="_xlnm._FilterDatabase" localSheetId="21" hidden="1">'SO 303b - Vodní prvek - t...'!$C$126:$K$134</definedName>
    <definedName name="_xlnm.Print_Area" localSheetId="21">'SO 303b - Vodní prvek - t...'!$C$4:$J$76,'SO 303b - Vodní prvek - t...'!$C$82:$J$104,'SO 303b - Vodní prvek - t...'!$C$110:$K$134</definedName>
    <definedName name="_xlnm.Print_Titles" localSheetId="21">'SO 303b - Vodní prvek - t...'!$126:$126</definedName>
    <definedName name="_xlnm._FilterDatabase" localSheetId="22" hidden="1">'SO 402b -  Přípojka vodní...'!$C$138:$K$196</definedName>
    <definedName name="_xlnm.Print_Area" localSheetId="22">'SO 402b -  Přípojka vodní...'!$C$4:$J$76,'SO 402b -  Přípojka vodní...'!$C$82:$J$116,'SO 402b -  Přípojka vodní...'!$C$122:$K$196</definedName>
    <definedName name="_xlnm.Print_Titles" localSheetId="22">'SO 402b -  Přípojka vodní...'!$138:$138</definedName>
    <definedName name="_xlnm._FilterDatabase" localSheetId="23" hidden="1">'SO 402c -  Přípojka nabíj...'!$C$139:$K$208</definedName>
    <definedName name="_xlnm.Print_Area" localSheetId="23">'SO 402c -  Přípojka nabíj...'!$C$4:$J$76,'SO 402c -  Přípojka nabíj...'!$C$82:$J$117,'SO 402c -  Přípojka nabíj...'!$C$123:$K$208</definedName>
    <definedName name="_xlnm.Print_Titles" localSheetId="23">'SO 402c -  Přípojka nabíj...'!$139:$139</definedName>
    <definedName name="_xlnm._FilterDatabase" localSheetId="24" hidden="1">'SO 402d -  Přípojka nabíj...'!$C$138:$K$178</definedName>
    <definedName name="_xlnm.Print_Area" localSheetId="24">'SO 402d -  Přípojka nabíj...'!$C$4:$J$76,'SO 402d -  Přípojka nabíj...'!$C$82:$J$116,'SO 402d -  Přípojka nabíj...'!$C$122:$K$178</definedName>
    <definedName name="_xlnm.Print_Titles" localSheetId="24">'SO 402d -  Přípojka nabíj...'!$138:$138</definedName>
    <definedName name="_xlnm._FilterDatabase" localSheetId="25" hidden="1">'SO 403 - Kamerový systém'!$C$121:$K$125</definedName>
    <definedName name="_xlnm.Print_Area" localSheetId="25">'SO 403 - Kamerový systém'!$C$4:$J$76,'SO 403 - Kamerový systém'!$C$82:$J$101,'SO 403 - Kamerový systém'!$C$107:$K$125</definedName>
    <definedName name="_xlnm.Print_Titles" localSheetId="25">'SO 403 - Kamerový systém'!$121:$121</definedName>
    <definedName name="_xlnm._FilterDatabase" localSheetId="26" hidden="1">'SO 701 - Vodní prvek'!$C$121:$K$125</definedName>
    <definedName name="_xlnm.Print_Area" localSheetId="26">'SO 701 - Vodní prvek'!$C$4:$J$76,'SO 701 - Vodní prvek'!$C$82:$J$101,'SO 701 - Vodní prvek'!$C$107:$K$125</definedName>
    <definedName name="_xlnm.Print_Titles" localSheetId="26">'SO 701 - Vodní prvek'!$121:$121</definedName>
    <definedName name="_xlnm._FilterDatabase" localSheetId="27" hidden="1">'SO 801 - Sadové úpravy,je...'!$C$133:$K$309</definedName>
    <definedName name="_xlnm.Print_Area" localSheetId="27">'SO 801 - Sadové úpravy,je...'!$C$4:$J$76,'SO 801 - Sadové úpravy,je...'!$C$82:$J$113,'SO 801 - Sadové úpravy,je...'!$C$119:$K$309</definedName>
    <definedName name="_xlnm.Print_Titles" localSheetId="27">'SO 801 - Sadové úpravy,je...'!$133:$133</definedName>
    <definedName name="_xlnm._FilterDatabase" localSheetId="28" hidden="1">'SO 907 - Nabíjecí stanice...'!$C$121:$K$125</definedName>
    <definedName name="_xlnm.Print_Area" localSheetId="28">'SO 907 - Nabíjecí stanice...'!$C$4:$J$76,'SO 907 - Nabíjecí stanice...'!$C$82:$J$101,'SO 907 - Nabíjecí stanice...'!$C$107:$K$125</definedName>
    <definedName name="_xlnm.Print_Titles" localSheetId="28">'SO 907 - Nabíjecí stanice...'!$121:$121</definedName>
    <definedName name="_xlnm._FilterDatabase" localSheetId="29" hidden="1">'SO 908 - Parkovací automa...'!$C$121:$K$125</definedName>
    <definedName name="_xlnm.Print_Area" localSheetId="29">'SO 908 - Parkovací automa...'!$C$4:$J$76,'SO 908 - Parkovací automa...'!$C$82:$J$101,'SO 908 - Parkovací automa...'!$C$107:$K$125</definedName>
    <definedName name="_xlnm.Print_Titles" localSheetId="29">'SO 908 - Parkovací automa...'!$121:$121</definedName>
    <definedName name="_xlnm._FilterDatabase" localSheetId="30" hidden="1">'SO 102a - Chodníky ( beto...'!$C$126:$K$165</definedName>
    <definedName name="_xlnm.Print_Area" localSheetId="30">'SO 102a - Chodníky ( beto...'!$C$4:$J$76,'SO 102a - Chodníky ( beto...'!$C$82:$J$106,'SO 102a - Chodníky ( beto...'!$C$112:$K$165</definedName>
    <definedName name="_xlnm.Print_Titles" localSheetId="30">'SO 102a - Chodníky ( beto...'!$126:$126</definedName>
    <definedName name="_xlnm._FilterDatabase" localSheetId="31" hidden="1">'SO 102b - Chodníky ( žulo...'!$C$123:$K$142</definedName>
    <definedName name="_xlnm.Print_Area" localSheetId="31">'SO 102b - Chodníky ( žulo...'!$C$4:$J$76,'SO 102b - Chodníky ( žulo...'!$C$82:$J$103,'SO 102b - Chodníky ( žulo...'!$C$109:$K$142</definedName>
    <definedName name="_xlnm.Print_Titles" localSheetId="31">'SO 102b - Chodníky ( žulo...'!$123:$123</definedName>
    <definedName name="_xlnm._FilterDatabase" localSheetId="32" hidden="1">'SO 103 - Sjezdy ( betonov...'!$C$123:$K$145</definedName>
    <definedName name="_xlnm.Print_Area" localSheetId="32">'SO 103 - Sjezdy ( betonov...'!$C$4:$J$76,'SO 103 - Sjezdy ( betonov...'!$C$82:$J$103,'SO 103 - Sjezdy ( betonov...'!$C$109:$K$145</definedName>
    <definedName name="_xlnm.Print_Titles" localSheetId="32">'SO 103 - Sjezdy ( betonov...'!$123:$123</definedName>
    <definedName name="_xlnm._FilterDatabase" localSheetId="33" hidden="1">'SO 105b - Plocha parkoviš...'!$C$124:$K$159</definedName>
    <definedName name="_xlnm.Print_Area" localSheetId="33">'SO 105b - Plocha parkoviš...'!$C$4:$J$76,'SO 105b - Plocha parkoviš...'!$C$82:$J$104,'SO 105b - Plocha parkoviš...'!$C$110:$K$159</definedName>
    <definedName name="_xlnm.Print_Titles" localSheetId="33">'SO 105b - Plocha parkoviš...'!$124:$124</definedName>
    <definedName name="_xlnm._FilterDatabase" localSheetId="34" hidden="1">'SO 105d - Plocha parkoviš...'!$C$124:$K$157</definedName>
    <definedName name="_xlnm.Print_Area" localSheetId="34">'SO 105d - Plocha parkoviš...'!$C$4:$J$76,'SO 105d - Plocha parkoviš...'!$C$82:$J$104,'SO 105d - Plocha parkoviš...'!$C$110:$K$157</definedName>
    <definedName name="_xlnm.Print_Titles" localSheetId="34">'SO 105d - Plocha parkoviš...'!$124:$124</definedName>
    <definedName name="_xlnm._FilterDatabase" localSheetId="35" hidden="1">'SO 106 - Plocha pro zásob...'!$C$123:$K$144</definedName>
    <definedName name="_xlnm.Print_Area" localSheetId="35">'SO 106 - Plocha pro zásob...'!$C$4:$J$76,'SO 106 - Plocha pro zásob...'!$C$82:$J$103,'SO 106 - Plocha pro zásob...'!$C$109:$K$144</definedName>
    <definedName name="_xlnm.Print_Titles" localSheetId="35">'SO 106 - Plocha pro zásob...'!$123:$123</definedName>
    <definedName name="_xlnm._FilterDatabase" localSheetId="36" hidden="1">'SO 108a - Nové (posunuté ...'!$C$125:$K$179</definedName>
    <definedName name="_xlnm.Print_Area" localSheetId="36">'SO 108a - Nové (posunuté ...'!$C$4:$J$76,'SO 108a - Nové (posunuté ...'!$C$82:$J$105,'SO 108a - Nové (posunuté ...'!$C$111:$K$179</definedName>
    <definedName name="_xlnm.Print_Titles" localSheetId="36">'SO 108a - Nové (posunuté ...'!$125:$125</definedName>
    <definedName name="_xlnm._FilterDatabase" localSheetId="37" hidden="1">'SO 108b - Nové (posunuté ...'!$C$128:$K$199</definedName>
    <definedName name="_xlnm.Print_Area" localSheetId="37">'SO 108b - Nové (posunuté ...'!$C$4:$J$76,'SO 108b - Nové (posunuté ...'!$C$82:$J$108,'SO 108b - Nové (posunuté ...'!$C$114:$K$199</definedName>
    <definedName name="_xlnm.Print_Titles" localSheetId="37">'SO 108b - Nové (posunuté ...'!$128:$128</definedName>
    <definedName name="_xlnm._FilterDatabase" localSheetId="38" hidden="1">'SO 110a - Trativod - svod...'!$C$123:$K$142</definedName>
    <definedName name="_xlnm.Print_Area" localSheetId="38">'SO 110a - Trativod - svod...'!$C$4:$J$76,'SO 110a - Trativod - svod...'!$C$82:$J$103,'SO 110a - Trativod - svod...'!$C$109:$K$142</definedName>
    <definedName name="_xlnm.Print_Titles" localSheetId="38">'SO 110a - Trativod - svod...'!$123:$123</definedName>
    <definedName name="_xlnm._FilterDatabase" localSheetId="39" hidden="1">'SO 110b - Trativod - svod...'!$C$123:$K$142</definedName>
    <definedName name="_xlnm.Print_Area" localSheetId="39">'SO 110b - Trativod - svod...'!$C$4:$J$76,'SO 110b - Trativod - svod...'!$C$82:$J$103,'SO 110b - Trativod - svod...'!$C$109:$K$142</definedName>
    <definedName name="_xlnm.Print_Titles" localSheetId="39">'SO 110b - Trativod - svod...'!$123:$123</definedName>
    <definedName name="_xlnm._FilterDatabase" localSheetId="40" hidden="1">'SO 111 - Sítě technické i...'!$C$126:$K$182</definedName>
    <definedName name="_xlnm.Print_Area" localSheetId="40">'SO 111 - Sítě technické i...'!$C$4:$J$76,'SO 111 - Sítě technické i...'!$C$82:$J$106,'SO 111 - Sítě technické i...'!$C$112:$K$182</definedName>
    <definedName name="_xlnm.Print_Titles" localSheetId="40">'SO 111 - Sítě technické i...'!$126:$126</definedName>
    <definedName name="_xlnm._FilterDatabase" localSheetId="41" hidden="1">'SO 191 - Dopravní značení...'!$C$124:$K$204</definedName>
    <definedName name="_xlnm.Print_Area" localSheetId="41">'SO 191 - Dopravní značení...'!$C$4:$J$76,'SO 191 - Dopravní značení...'!$C$82:$J$104,'SO 191 - Dopravní značení...'!$C$110:$K$204</definedName>
    <definedName name="_xlnm.Print_Titles" localSheetId="41">'SO 191 - Dopravní značení...'!$124:$124</definedName>
    <definedName name="_xlnm._FilterDatabase" localSheetId="42" hidden="1">'SO 192 - Dopravní značení...'!$C$121:$K$160</definedName>
    <definedName name="_xlnm.Print_Area" localSheetId="42">'SO 192 - Dopravní značení...'!$C$4:$J$76,'SO 192 - Dopravní značení...'!$C$82:$J$101,'SO 192 - Dopravní značení...'!$C$107:$K$160</definedName>
    <definedName name="_xlnm.Print_Titles" localSheetId="42">'SO 192 - Dopravní značení...'!$121:$121</definedName>
    <definedName name="_xlnm._FilterDatabase" localSheetId="43" hidden="1">'SO 401a -  Osvětlení komu...'!$C$141:$K$255</definedName>
    <definedName name="_xlnm.Print_Area" localSheetId="43">'SO 401a -  Osvětlení komu...'!$C$4:$J$76,'SO 401a -  Osvětlení komu...'!$C$82:$J$119,'SO 401a -  Osvětlení komu...'!$C$125:$K$255</definedName>
    <definedName name="_xlnm.Print_Titles" localSheetId="43">'SO 401a -  Osvětlení komu...'!$141:$141</definedName>
    <definedName name="_xlnm._FilterDatabase" localSheetId="44" hidden="1">'SO 401b - Dekorativní osv...'!$C$139:$K$201</definedName>
    <definedName name="_xlnm.Print_Area" localSheetId="44">'SO 401b - Dekorativní osv...'!$C$4:$J$76,'SO 401b - Dekorativní osv...'!$C$82:$J$117,'SO 401b - Dekorativní osv...'!$C$123:$K$201</definedName>
    <definedName name="_xlnm.Print_Titles" localSheetId="44">'SO 401b - Dekorativní osv...'!$139:$139</definedName>
    <definedName name="_xlnm._FilterDatabase" localSheetId="45" hidden="1">'SO 401c -  Osvětlení přec...'!$C$139:$K$218</definedName>
    <definedName name="_xlnm.Print_Area" localSheetId="45">'SO 401c -  Osvětlení přec...'!$C$4:$J$76,'SO 401c -  Osvětlení přec...'!$C$82:$J$117,'SO 401c -  Osvětlení přec...'!$C$123:$K$218</definedName>
    <definedName name="_xlnm.Print_Titles" localSheetId="45">'SO 401c -  Osvětlení přec...'!$139:$139</definedName>
    <definedName name="_xlnm._FilterDatabase" localSheetId="46" hidden="1">'SO 401d -  Osvětlení přec...'!$C$139:$K$210</definedName>
    <definedName name="_xlnm.Print_Area" localSheetId="46">'SO 401d -  Osvětlení přec...'!$C$4:$J$76,'SO 401d -  Osvětlení přec...'!$C$82:$J$117,'SO 401d -  Osvětlení přec...'!$C$123:$K$210</definedName>
    <definedName name="_xlnm.Print_Titles" localSheetId="46">'SO 401d -  Osvětlení přec...'!$139:$139</definedName>
    <definedName name="_xlnm._FilterDatabase" localSheetId="47" hidden="1">'SO 402a -  Zásuvkové zemn...'!$C$139:$K$225</definedName>
    <definedName name="_xlnm.Print_Area" localSheetId="47">'SO 402a -  Zásuvkové zemn...'!$C$4:$J$76,'SO 402a -  Zásuvkové zemn...'!$C$82:$J$117,'SO 402a -  Zásuvkové zemn...'!$C$123:$K$225</definedName>
    <definedName name="_xlnm.Print_Titles" localSheetId="47">'SO 402a -  Zásuvkové zemn...'!$139:$139</definedName>
    <definedName name="_xlnm._FilterDatabase" localSheetId="48" hidden="1">'SO 402f -  Rezervní chrán...'!$C$134:$K$161</definedName>
    <definedName name="_xlnm.Print_Area" localSheetId="48">'SO 402f -  Rezervní chrán...'!$C$4:$J$76,'SO 402f -  Rezervní chrán...'!$C$82:$J$112,'SO 402f -  Rezervní chrán...'!$C$118:$K$161</definedName>
    <definedName name="_xlnm.Print_Titles" localSheetId="48">'SO 402f -  Rezervní chrán...'!$134:$134</definedName>
    <definedName name="_xlnm._FilterDatabase" localSheetId="49" hidden="1">'SO 901 - Lavičky'!$C$129:$K$215</definedName>
    <definedName name="_xlnm.Print_Area" localSheetId="49">'SO 901 - Lavičky'!$C$4:$J$76,'SO 901 - Lavičky'!$C$82:$J$109,'SO 901 - Lavičky'!$C$115:$K$215</definedName>
    <definedName name="_xlnm.Print_Titles" localSheetId="49">'SO 901 - Lavičky'!$129:$129</definedName>
    <definedName name="_xlnm._FilterDatabase" localSheetId="50" hidden="1">'SO 902 - Odpadkové koše'!$C$124:$K$145</definedName>
    <definedName name="_xlnm.Print_Area" localSheetId="50">'SO 902 - Odpadkové koše'!$C$4:$J$76,'SO 902 - Odpadkové koše'!$C$82:$J$104,'SO 902 - Odpadkové koše'!$C$110:$K$145</definedName>
    <definedName name="_xlnm.Print_Titles" localSheetId="50">'SO 902 - Odpadkové koše'!$124:$124</definedName>
    <definedName name="_xlnm._FilterDatabase" localSheetId="51" hidden="1">'SO 903 - Osvětlená - pros...'!$C$124:$K$144</definedName>
    <definedName name="_xlnm.Print_Area" localSheetId="51">'SO 903 - Osvětlená - pros...'!$C$4:$J$76,'SO 903 - Osvětlená - pros...'!$C$82:$J$104,'SO 903 - Osvětlená - pros...'!$C$110:$K$144</definedName>
    <definedName name="_xlnm.Print_Titles" localSheetId="51">'SO 903 - Osvětlená - pros...'!$124:$124</definedName>
    <definedName name="_xlnm._FilterDatabase" localSheetId="52" hidden="1">'SO 904 - Válcová plakátov...'!$C$124:$K$144</definedName>
    <definedName name="_xlnm.Print_Area" localSheetId="52">'SO 904 - Válcová plakátov...'!$C$4:$J$76,'SO 904 - Válcová plakátov...'!$C$82:$J$104,'SO 904 - Válcová plakátov...'!$C$110:$K$144</definedName>
    <definedName name="_xlnm.Print_Titles" localSheetId="52">'SO 904 - Válcová plakátov...'!$124:$124</definedName>
    <definedName name="_xlnm._FilterDatabase" localSheetId="53" hidden="1">'SO 905 - Stojan na jízdní...'!$C$124:$K$145</definedName>
    <definedName name="_xlnm.Print_Area" localSheetId="53">'SO 905 - Stojan na jízdní...'!$C$4:$J$76,'SO 905 - Stojan na jízdní...'!$C$82:$J$104,'SO 905 - Stojan na jízdní...'!$C$110:$K$145</definedName>
    <definedName name="_xlnm.Print_Titles" localSheetId="53">'SO 905 - Stojan na jízdní...'!$124:$124</definedName>
    <definedName name="_xlnm._FilterDatabase" localSheetId="54" hidden="1">'SO 906 - Nabíjecí  stanic...'!$C$121:$K$125</definedName>
    <definedName name="_xlnm.Print_Area" localSheetId="54">'SO 906 - Nabíjecí  stanic...'!$C$4:$J$76,'SO 906 - Nabíjecí  stanic...'!$C$82:$J$101,'SO 906 - Nabíjecí  stanic...'!$C$107:$K$125</definedName>
    <definedName name="_xlnm.Print_Titles" localSheetId="54">'SO 906 - Nabíjecí  stanic...'!$121:$121</definedName>
    <definedName name="_xlnm._FilterDatabase" localSheetId="55" hidden="1">'SO 909 - Příprava pro ván...'!$C$126:$K$164</definedName>
    <definedName name="_xlnm.Print_Area" localSheetId="55">'SO 909 - Příprava pro ván...'!$C$4:$J$76,'SO 909 - Příprava pro ván...'!$C$82:$J$106,'SO 909 - Příprava pro ván...'!$C$112:$K$164</definedName>
    <definedName name="_xlnm.Print_Titles" localSheetId="55">'SO 909 - Příprava pro ván...'!$126:$126</definedName>
    <definedName name="_xlnm._FilterDatabase" localSheetId="56" hidden="1">'SO 001j - Příprava  území...'!$C$122:$K$147</definedName>
    <definedName name="_xlnm.Print_Area" localSheetId="56">'SO 001j - Příprava  území...'!$C$4:$J$76,'SO 001j - Příprava  území...'!$C$82:$J$102,'SO 001j - Příprava  území...'!$C$108:$K$147</definedName>
    <definedName name="_xlnm.Print_Titles" localSheetId="56">'SO 001j - Příprava  území...'!$122:$122</definedName>
    <definedName name="_xlnm._FilterDatabase" localSheetId="57" hidden="1">'SO 107 - Plocha silnice 3...'!$C$125:$K$184</definedName>
    <definedName name="_xlnm.Print_Area" localSheetId="57">'SO 107 - Plocha silnice 3...'!$C$4:$J$76,'SO 107 - Plocha silnice 3...'!$C$82:$J$105,'SO 107 - Plocha silnice 3...'!$C$111:$K$184</definedName>
    <definedName name="_xlnm.Print_Titles" localSheetId="57">'SO 107 - Plocha silnice 3...'!$125:$125</definedName>
    <definedName name="_xlnm._FilterDatabase" localSheetId="58" hidden="1">'SO 1000 - Ostatní náklady'!$C$121:$K$153</definedName>
    <definedName name="_xlnm.Print_Area" localSheetId="58">'SO 1000 - Ostatní náklady'!$C$4:$J$76,'SO 1000 - Ostatní náklady'!$C$82:$J$101,'SO 1000 - Ostatní náklady'!$C$107:$K$153</definedName>
    <definedName name="_xlnm.Print_Titles" localSheetId="58">'SO 1000 - Ostatní náklady'!$121:$121</definedName>
    <definedName name="_xlnm._FilterDatabase" localSheetId="59" hidden="1">'SO 1020 - VRN'!$C$121:$K$126</definedName>
    <definedName name="_xlnm.Print_Area" localSheetId="59">'SO 1020 - VRN'!$C$4:$J$76,'SO 1020 - VRN'!$C$82:$J$101,'SO 1020 - VRN'!$C$107:$K$126</definedName>
    <definedName name="_xlnm.Print_Titles" localSheetId="59">'SO 1020 - VRN'!$121:$121</definedName>
  </definedNames>
  <calcPr/>
</workbook>
</file>

<file path=xl/calcChain.xml><?xml version="1.0" encoding="utf-8"?>
<calcChain xmlns="http://schemas.openxmlformats.org/spreadsheetml/2006/main">
  <c i="60" l="1" r="J39"/>
  <c r="J38"/>
  <c i="1" r="AY160"/>
  <c i="60" r="J37"/>
  <c i="1" r="AX160"/>
  <c i="60"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59" r="J39"/>
  <c r="J38"/>
  <c i="1" r="AY159"/>
  <c i="59" r="J37"/>
  <c i="1" r="AX159"/>
  <c i="59"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58" r="J39"/>
  <c r="J38"/>
  <c i="1" r="AY158"/>
  <c i="58" r="J37"/>
  <c i="1" r="AX158"/>
  <c i="58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9"/>
  <c r="BH139"/>
  <c r="BG139"/>
  <c r="BF139"/>
  <c r="T139"/>
  <c r="R139"/>
  <c r="P139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57" r="J39"/>
  <c r="J38"/>
  <c i="1" r="AY157"/>
  <c i="57" r="J37"/>
  <c i="1" r="AX157"/>
  <c i="57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56" r="J39"/>
  <c r="J38"/>
  <c i="1" r="AY155"/>
  <c i="56" r="J37"/>
  <c i="1" r="AX155"/>
  <c i="56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55" r="J39"/>
  <c r="J38"/>
  <c i="1" r="AY154"/>
  <c i="55" r="J37"/>
  <c i="1" r="AX154"/>
  <c i="55" r="BI125"/>
  <c r="BH125"/>
  <c r="BG125"/>
  <c r="BF125"/>
  <c r="T125"/>
  <c r="T124"/>
  <c r="T123"/>
  <c r="T122"/>
  <c r="R125"/>
  <c r="R124"/>
  <c r="R123"/>
  <c r="R122"/>
  <c r="P125"/>
  <c r="P124"/>
  <c r="P123"/>
  <c r="P122"/>
  <c i="1" r="AU154"/>
  <c i="55"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54" r="J39"/>
  <c r="J38"/>
  <c i="1" r="AY153"/>
  <c i="54" r="J37"/>
  <c i="1" r="AX153"/>
  <c i="54"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53" r="J39"/>
  <c r="J38"/>
  <c i="1" r="AY152"/>
  <c i="53" r="J37"/>
  <c i="1" r="AX152"/>
  <c i="53" r="BI144"/>
  <c r="BH144"/>
  <c r="BG144"/>
  <c r="BF144"/>
  <c r="T144"/>
  <c r="T143"/>
  <c r="R144"/>
  <c r="R143"/>
  <c r="P144"/>
  <c r="P143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52" r="J39"/>
  <c r="J38"/>
  <c i="1" r="AY151"/>
  <c i="52" r="J37"/>
  <c i="1" r="AX151"/>
  <c i="52" r="BI144"/>
  <c r="BH144"/>
  <c r="BG144"/>
  <c r="BF144"/>
  <c r="T144"/>
  <c r="T143"/>
  <c r="R144"/>
  <c r="R143"/>
  <c r="P144"/>
  <c r="P143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51" r="J39"/>
  <c r="J38"/>
  <c i="1" r="AY150"/>
  <c i="51" r="J37"/>
  <c i="1" r="AX150"/>
  <c i="51"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50" r="J39"/>
  <c r="J38"/>
  <c i="1" r="AY149"/>
  <c i="50" r="J37"/>
  <c i="1" r="AX149"/>
  <c i="50"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49" r="J41"/>
  <c r="J40"/>
  <c i="1" r="AY148"/>
  <c i="49" r="J39"/>
  <c i="1" r="AX148"/>
  <c i="49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T152"/>
  <c r="R154"/>
  <c r="R153"/>
  <c r="R152"/>
  <c r="P154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48" r="J41"/>
  <c r="J40"/>
  <c i="1" r="AY147"/>
  <c i="48" r="J39"/>
  <c i="1" r="AX147"/>
  <c i="48"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96"/>
  <c r="J21"/>
  <c r="J16"/>
  <c r="J93"/>
  <c r="E7"/>
  <c r="E85"/>
  <c i="47" r="J41"/>
  <c r="J40"/>
  <c i="1" r="AY146"/>
  <c i="47" r="J39"/>
  <c i="1" r="AX146"/>
  <c i="47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96"/>
  <c r="J21"/>
  <c r="J16"/>
  <c r="J93"/>
  <c r="E7"/>
  <c r="E85"/>
  <c i="46" r="J41"/>
  <c r="J40"/>
  <c i="1" r="AY145"/>
  <c i="46" r="J39"/>
  <c i="1" r="AX145"/>
  <c i="46"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T199"/>
  <c r="T198"/>
  <c r="R200"/>
  <c r="R199"/>
  <c r="R198"/>
  <c r="P200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96"/>
  <c r="J21"/>
  <c r="J16"/>
  <c r="J93"/>
  <c r="E7"/>
  <c r="E126"/>
  <c i="45" r="J41"/>
  <c r="J40"/>
  <c i="1" r="AY144"/>
  <c i="45" r="J39"/>
  <c i="1" r="AX144"/>
  <c i="45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137"/>
  <c r="J21"/>
  <c r="J16"/>
  <c r="J93"/>
  <c r="E7"/>
  <c r="E126"/>
  <c i="44" r="J41"/>
  <c r="J40"/>
  <c i="1" r="AY143"/>
  <c i="44" r="J39"/>
  <c i="1" r="AX143"/>
  <c i="44"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T144"/>
  <c r="T143"/>
  <c r="R145"/>
  <c r="R144"/>
  <c r="R143"/>
  <c r="P145"/>
  <c r="P144"/>
  <c r="P143"/>
  <c r="J139"/>
  <c r="J138"/>
  <c r="F138"/>
  <c r="F136"/>
  <c r="E134"/>
  <c r="J96"/>
  <c r="J95"/>
  <c r="F95"/>
  <c r="F93"/>
  <c r="E91"/>
  <c r="J22"/>
  <c r="E22"/>
  <c r="F139"/>
  <c r="J21"/>
  <c r="J16"/>
  <c r="J93"/>
  <c r="E7"/>
  <c r="E128"/>
  <c i="43" r="J39"/>
  <c r="J38"/>
  <c i="1" r="AY141"/>
  <c i="43" r="J37"/>
  <c i="1" r="AX141"/>
  <c i="43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42" r="J39"/>
  <c r="J38"/>
  <c i="1" r="AY140"/>
  <c i="42" r="J37"/>
  <c i="1" r="AX140"/>
  <c i="42"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41" r="J39"/>
  <c r="J38"/>
  <c i="1" r="AY139"/>
  <c i="41" r="J37"/>
  <c i="1" r="AX139"/>
  <c i="41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40" r="J39"/>
  <c r="J38"/>
  <c i="1" r="AY138"/>
  <c i="40" r="J37"/>
  <c i="1" r="AX138"/>
  <c i="40"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39" r="J39"/>
  <c r="J38"/>
  <c i="1" r="AY137"/>
  <c i="39" r="J37"/>
  <c i="1" r="AX137"/>
  <c i="39"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1" r="AY136"/>
  <c i="38" r="J39"/>
  <c r="J38"/>
  <c r="J37"/>
  <c i="1" r="AX136"/>
  <c i="38"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37" r="J39"/>
  <c r="J38"/>
  <c i="1" r="AY135"/>
  <c i="37" r="J37"/>
  <c i="1" r="AX135"/>
  <c i="37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36" r="J39"/>
  <c r="J38"/>
  <c i="1" r="AY134"/>
  <c i="36" r="J37"/>
  <c i="1" r="AX134"/>
  <c i="36"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35" r="P127"/>
  <c r="J39"/>
  <c r="J38"/>
  <c i="1" r="AY133"/>
  <c i="35" r="J37"/>
  <c i="1" r="AX133"/>
  <c i="35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34" r="J39"/>
  <c r="J38"/>
  <c i="1" r="AY132"/>
  <c i="34" r="J37"/>
  <c i="1" r="AX132"/>
  <c i="34"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33" r="J39"/>
  <c r="J38"/>
  <c i="1" r="AY131"/>
  <c i="33" r="J37"/>
  <c i="1" r="AX131"/>
  <c i="33"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32" r="R129"/>
  <c r="J39"/>
  <c r="J38"/>
  <c i="1" r="AY130"/>
  <c i="32" r="J37"/>
  <c i="1" r="AX130"/>
  <c i="32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T126"/>
  <c r="R127"/>
  <c r="R126"/>
  <c r="R125"/>
  <c r="R124"/>
  <c r="P127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31" r="J39"/>
  <c r="J38"/>
  <c i="1" r="AY129"/>
  <c i="31" r="J37"/>
  <c i="1" r="AX129"/>
  <c i="31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30" r="J39"/>
  <c r="J38"/>
  <c i="1" r="AY127"/>
  <c i="30" r="J37"/>
  <c i="1" r="AX127"/>
  <c i="30" r="BI125"/>
  <c r="BH125"/>
  <c r="BG125"/>
  <c r="BF125"/>
  <c r="T125"/>
  <c r="T124"/>
  <c r="T123"/>
  <c r="T122"/>
  <c r="R125"/>
  <c r="R124"/>
  <c r="R123"/>
  <c r="R122"/>
  <c r="P125"/>
  <c r="P124"/>
  <c r="P123"/>
  <c r="P122"/>
  <c i="1" r="AU127"/>
  <c i="30"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9" r="J39"/>
  <c r="J38"/>
  <c i="1" r="AY126"/>
  <c i="29" r="J37"/>
  <c i="1" r="AX126"/>
  <c i="29" r="BI125"/>
  <c r="BH125"/>
  <c r="BG125"/>
  <c r="BF125"/>
  <c r="T125"/>
  <c r="T124"/>
  <c r="T123"/>
  <c r="T122"/>
  <c r="R125"/>
  <c r="R124"/>
  <c r="R123"/>
  <c r="R122"/>
  <c r="P125"/>
  <c r="P124"/>
  <c r="P123"/>
  <c r="P122"/>
  <c i="1" r="AU126"/>
  <c i="29"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28" r="J39"/>
  <c r="J38"/>
  <c i="1" r="AY125"/>
  <c i="28" r="J37"/>
  <c i="1" r="AX125"/>
  <c i="28"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27" r="J39"/>
  <c r="J38"/>
  <c i="1" r="AY124"/>
  <c i="27" r="J37"/>
  <c i="1" r="AX124"/>
  <c i="27" r="BI125"/>
  <c r="BH125"/>
  <c r="BG125"/>
  <c r="BF125"/>
  <c r="T125"/>
  <c r="T124"/>
  <c r="T123"/>
  <c r="T122"/>
  <c r="R125"/>
  <c r="R124"/>
  <c r="R123"/>
  <c r="R122"/>
  <c r="P125"/>
  <c r="P124"/>
  <c r="P123"/>
  <c r="P122"/>
  <c i="1" r="AU124"/>
  <c i="27"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6" r="J39"/>
  <c r="J38"/>
  <c i="1" r="AY123"/>
  <c i="26" r="J37"/>
  <c i="1" r="AX123"/>
  <c i="26" r="BI125"/>
  <c r="BH125"/>
  <c r="BG125"/>
  <c r="BF125"/>
  <c r="T125"/>
  <c r="T124"/>
  <c r="T123"/>
  <c r="T122"/>
  <c r="R125"/>
  <c r="R124"/>
  <c r="R123"/>
  <c r="R122"/>
  <c r="P125"/>
  <c r="P124"/>
  <c r="P123"/>
  <c r="P122"/>
  <c i="1" r="AU123"/>
  <c i="26"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25" r="J41"/>
  <c r="J40"/>
  <c i="1" r="AY122"/>
  <c i="25" r="J39"/>
  <c i="1" r="AX122"/>
  <c i="25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3"/>
  <c r="BH163"/>
  <c r="BG163"/>
  <c r="BF163"/>
  <c r="T163"/>
  <c r="T162"/>
  <c r="T161"/>
  <c r="R163"/>
  <c r="R162"/>
  <c r="R161"/>
  <c r="P163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J96"/>
  <c r="J95"/>
  <c r="F95"/>
  <c r="F93"/>
  <c r="E91"/>
  <c r="J22"/>
  <c r="E22"/>
  <c r="F136"/>
  <c r="J21"/>
  <c r="J16"/>
  <c r="J93"/>
  <c r="E7"/>
  <c r="E125"/>
  <c i="24" r="J41"/>
  <c r="J40"/>
  <c i="1" r="AY121"/>
  <c i="24" r="J39"/>
  <c i="1" r="AX121"/>
  <c i="24"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137"/>
  <c r="J21"/>
  <c r="J16"/>
  <c r="J134"/>
  <c r="E7"/>
  <c r="E126"/>
  <c i="23" r="J41"/>
  <c r="J40"/>
  <c i="1" r="AY120"/>
  <c i="23" r="J39"/>
  <c i="1" r="AX120"/>
  <c i="23"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T178"/>
  <c r="T177"/>
  <c r="R179"/>
  <c r="R178"/>
  <c r="R177"/>
  <c r="P179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J96"/>
  <c r="J95"/>
  <c r="F95"/>
  <c r="F93"/>
  <c r="E91"/>
  <c r="J22"/>
  <c r="E22"/>
  <c r="F96"/>
  <c r="J21"/>
  <c r="J16"/>
  <c r="J133"/>
  <c r="E7"/>
  <c r="E85"/>
  <c i="22" r="J41"/>
  <c r="J40"/>
  <c i="1" r="AY118"/>
  <c i="22" r="J39"/>
  <c i="1" r="AX118"/>
  <c i="22" r="BI132"/>
  <c r="BH132"/>
  <c r="BG132"/>
  <c r="BF132"/>
  <c r="T132"/>
  <c r="T131"/>
  <c r="R132"/>
  <c r="R131"/>
  <c r="P132"/>
  <c r="P131"/>
  <c r="BI130"/>
  <c r="BH130"/>
  <c r="BG130"/>
  <c r="BF130"/>
  <c r="T130"/>
  <c r="T129"/>
  <c r="T128"/>
  <c r="T127"/>
  <c r="R130"/>
  <c r="R129"/>
  <c r="R128"/>
  <c r="R127"/>
  <c r="P130"/>
  <c r="P129"/>
  <c r="P128"/>
  <c r="P127"/>
  <c i="1" r="AU118"/>
  <c i="22"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21" r="J41"/>
  <c r="J40"/>
  <c i="1" r="AY117"/>
  <c i="21" r="J39"/>
  <c i="1" r="AX117"/>
  <c i="21" r="BI338"/>
  <c r="BH338"/>
  <c r="BG338"/>
  <c r="BF338"/>
  <c r="T338"/>
  <c r="T337"/>
  <c r="R338"/>
  <c r="R337"/>
  <c r="P338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3"/>
  <c r="BH313"/>
  <c r="BG313"/>
  <c r="BF313"/>
  <c r="T313"/>
  <c r="R313"/>
  <c r="P313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1"/>
  <c r="BH211"/>
  <c r="BG211"/>
  <c r="BF211"/>
  <c r="T211"/>
  <c r="R211"/>
  <c r="P211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88"/>
  <c r="BH188"/>
  <c r="BG188"/>
  <c r="BF188"/>
  <c r="T188"/>
  <c r="R188"/>
  <c r="P188"/>
  <c r="BI166"/>
  <c r="BH166"/>
  <c r="BG166"/>
  <c r="BF166"/>
  <c r="T166"/>
  <c r="R166"/>
  <c r="P166"/>
  <c r="BI165"/>
  <c r="BH165"/>
  <c r="BG165"/>
  <c r="BF165"/>
  <c r="T165"/>
  <c r="R165"/>
  <c r="P165"/>
  <c r="BI157"/>
  <c r="BH157"/>
  <c r="BG157"/>
  <c r="BF157"/>
  <c r="T157"/>
  <c r="R157"/>
  <c r="P157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93"/>
  <c r="E7"/>
  <c r="E85"/>
  <c i="20" r="J41"/>
  <c r="J40"/>
  <c i="1" r="AY116"/>
  <c i="20" r="J39"/>
  <c i="1" r="AX116"/>
  <c i="20" r="BI291"/>
  <c r="BH291"/>
  <c r="BG291"/>
  <c r="BF291"/>
  <c r="T291"/>
  <c r="T290"/>
  <c r="R291"/>
  <c r="R290"/>
  <c r="P291"/>
  <c r="P290"/>
  <c r="BI289"/>
  <c r="BH289"/>
  <c r="BG289"/>
  <c r="BF289"/>
  <c r="T289"/>
  <c r="T288"/>
  <c r="T287"/>
  <c r="R289"/>
  <c r="R288"/>
  <c r="R287"/>
  <c r="P289"/>
  <c r="P288"/>
  <c r="P287"/>
  <c r="BI286"/>
  <c r="BH286"/>
  <c r="BG286"/>
  <c r="BF286"/>
  <c r="T286"/>
  <c r="T285"/>
  <c r="R286"/>
  <c r="R285"/>
  <c r="P286"/>
  <c r="P285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198"/>
  <c r="BH198"/>
  <c r="BG198"/>
  <c r="BF198"/>
  <c r="T198"/>
  <c r="R198"/>
  <c r="P198"/>
  <c r="BI196"/>
  <c r="BH196"/>
  <c r="BG196"/>
  <c r="BF196"/>
  <c r="T196"/>
  <c r="R196"/>
  <c r="P196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78"/>
  <c r="BH178"/>
  <c r="BG178"/>
  <c r="BF178"/>
  <c r="T178"/>
  <c r="R178"/>
  <c r="P178"/>
  <c r="BI160"/>
  <c r="BH160"/>
  <c r="BG160"/>
  <c r="BF160"/>
  <c r="T160"/>
  <c r="R160"/>
  <c r="P160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127"/>
  <c r="E7"/>
  <c r="E85"/>
  <c i="19" r="J41"/>
  <c r="J40"/>
  <c i="1" r="AY115"/>
  <c i="19" r="J39"/>
  <c i="1" r="AX115"/>
  <c i="19"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3"/>
  <c r="BH263"/>
  <c r="BG263"/>
  <c r="BF263"/>
  <c r="T263"/>
  <c r="R263"/>
  <c r="P263"/>
  <c r="BI256"/>
  <c r="BH256"/>
  <c r="BG256"/>
  <c r="BF256"/>
  <c r="T256"/>
  <c r="T255"/>
  <c r="R256"/>
  <c r="R255"/>
  <c r="P256"/>
  <c r="P255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1"/>
  <c r="BH241"/>
  <c r="BG241"/>
  <c r="BF241"/>
  <c r="T241"/>
  <c r="R241"/>
  <c r="P241"/>
  <c r="BI239"/>
  <c r="BH239"/>
  <c r="BG239"/>
  <c r="BF239"/>
  <c r="T239"/>
  <c r="R239"/>
  <c r="P239"/>
  <c r="BI227"/>
  <c r="BH227"/>
  <c r="BG227"/>
  <c r="BF227"/>
  <c r="T227"/>
  <c r="R227"/>
  <c r="P227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4"/>
  <c r="BH154"/>
  <c r="BG154"/>
  <c r="BF154"/>
  <c r="T154"/>
  <c r="R154"/>
  <c r="P154"/>
  <c r="BI148"/>
  <c r="BH148"/>
  <c r="BG148"/>
  <c r="BF148"/>
  <c r="T148"/>
  <c r="R148"/>
  <c r="P148"/>
  <c r="BI141"/>
  <c r="BH141"/>
  <c r="BG141"/>
  <c r="BF141"/>
  <c r="T141"/>
  <c r="R141"/>
  <c r="P141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117"/>
  <c i="18" r="J39"/>
  <c r="J38"/>
  <c i="1" r="AY113"/>
  <c i="18" r="J37"/>
  <c i="1" r="AX113"/>
  <c i="18"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7" r="P144"/>
  <c r="J39"/>
  <c r="J38"/>
  <c i="1" r="AY112"/>
  <c i="17" r="J37"/>
  <c i="1" r="AX112"/>
  <c i="17"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16" r="J39"/>
  <c r="J38"/>
  <c i="1" r="AY111"/>
  <c i="16" r="J37"/>
  <c i="1" r="AX111"/>
  <c i="16"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15" r="J39"/>
  <c r="J38"/>
  <c i="1" r="AY110"/>
  <c i="15" r="J37"/>
  <c i="1" r="AX110"/>
  <c i="15" r="BI178"/>
  <c r="BH178"/>
  <c r="BG178"/>
  <c r="BF178"/>
  <c r="T178"/>
  <c r="T177"/>
  <c r="R178"/>
  <c r="R177"/>
  <c r="P178"/>
  <c r="P177"/>
  <c r="BI172"/>
  <c r="BH172"/>
  <c r="BG172"/>
  <c r="BF172"/>
  <c r="T172"/>
  <c r="T161"/>
  <c r="R172"/>
  <c r="R161"/>
  <c r="P172"/>
  <c r="P161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14" r="J39"/>
  <c r="J38"/>
  <c i="1" r="AY109"/>
  <c i="14" r="J37"/>
  <c i="1" r="AX109"/>
  <c i="14"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R138"/>
  <c r="P138"/>
  <c r="BI137"/>
  <c r="BH137"/>
  <c r="BG137"/>
  <c r="BF137"/>
  <c r="T137"/>
  <c r="R137"/>
  <c r="P137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13" r="J41"/>
  <c r="J40"/>
  <c i="1" r="AY108"/>
  <c i="13" r="J39"/>
  <c i="1" r="AX108"/>
  <c i="13" r="BI146"/>
  <c r="BH146"/>
  <c r="BG146"/>
  <c r="BF146"/>
  <c r="T146"/>
  <c r="R146"/>
  <c r="P146"/>
  <c r="BI141"/>
  <c r="BH141"/>
  <c r="BG141"/>
  <c r="BF141"/>
  <c r="T141"/>
  <c r="R141"/>
  <c r="R140"/>
  <c r="R139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6"/>
  <c r="J95"/>
  <c r="F95"/>
  <c r="F93"/>
  <c r="E91"/>
  <c r="J22"/>
  <c r="E22"/>
  <c r="F126"/>
  <c r="J21"/>
  <c r="J16"/>
  <c r="J123"/>
  <c r="E7"/>
  <c r="E115"/>
  <c i="12" r="J41"/>
  <c r="J40"/>
  <c i="1" r="AY107"/>
  <c i="12" r="J39"/>
  <c i="1" r="AX107"/>
  <c i="12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93"/>
  <c r="E7"/>
  <c r="E85"/>
  <c i="11" r="J41"/>
  <c r="J40"/>
  <c i="1" r="AY106"/>
  <c i="11" r="J39"/>
  <c i="1" r="AX106"/>
  <c i="11"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10" r="J41"/>
  <c r="J40"/>
  <c i="1" r="AY105"/>
  <c i="10" r="J39"/>
  <c i="1" r="AX105"/>
  <c i="10"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9" r="J41"/>
  <c r="J40"/>
  <c i="1" r="AY104"/>
  <c i="9" r="J39"/>
  <c i="1" r="AX104"/>
  <c i="9"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93"/>
  <c r="E7"/>
  <c r="E113"/>
  <c i="8" r="J41"/>
  <c r="J40"/>
  <c i="1" r="AY103"/>
  <c i="8" r="J39"/>
  <c i="1" r="AX103"/>
  <c i="8"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93"/>
  <c r="E7"/>
  <c r="E85"/>
  <c i="7" r="J41"/>
  <c r="J40"/>
  <c i="1" r="AY102"/>
  <c i="7" r="J39"/>
  <c i="1" r="AX102"/>
  <c i="7"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64"/>
  <c r="BH164"/>
  <c r="BG164"/>
  <c r="BF164"/>
  <c r="T164"/>
  <c r="R164"/>
  <c r="P164"/>
  <c r="BI163"/>
  <c r="BH163"/>
  <c r="BG163"/>
  <c r="BF163"/>
  <c r="T163"/>
  <c r="R163"/>
  <c r="P163"/>
  <c r="BI152"/>
  <c r="BH152"/>
  <c r="BG152"/>
  <c r="BF152"/>
  <c r="T152"/>
  <c r="R152"/>
  <c r="P152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6" r="J41"/>
  <c r="J40"/>
  <c i="1" r="AY101"/>
  <c i="6" r="J39"/>
  <c i="1" r="AX101"/>
  <c i="6"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5" r="J41"/>
  <c r="J40"/>
  <c i="1" r="AY100"/>
  <c i="5" r="J39"/>
  <c i="1" r="AX100"/>
  <c i="5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4" r="J41"/>
  <c r="J40"/>
  <c i="1" r="AY99"/>
  <c i="4" r="J39"/>
  <c i="1" r="AX99"/>
  <c i="4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93"/>
  <c r="E7"/>
  <c r="E85"/>
  <c i="3" r="J41"/>
  <c r="J40"/>
  <c i="1" r="AY98"/>
  <c i="3" r="J39"/>
  <c i="1" r="AX98"/>
  <c i="3"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2" r="J41"/>
  <c r="J40"/>
  <c i="1" r="AY97"/>
  <c i="2" r="J39"/>
  <c i="1" r="AX97"/>
  <c i="2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1" r="L90"/>
  <c r="AM90"/>
  <c r="AM89"/>
  <c r="L89"/>
  <c r="AM87"/>
  <c r="L87"/>
  <c r="L85"/>
  <c r="L84"/>
  <c i="2" r="BK156"/>
  <c r="BK153"/>
  <c r="BK143"/>
  <c r="J131"/>
  <c i="1" r="AS142"/>
  <c i="2" r="J157"/>
  <c r="BK154"/>
  <c r="J153"/>
  <c r="J147"/>
  <c r="J143"/>
  <c r="BK131"/>
  <c r="F39"/>
  <c i="3" r="BK181"/>
  <c r="J180"/>
  <c r="J177"/>
  <c r="BK169"/>
  <c r="J163"/>
  <c r="BK154"/>
  <c r="BK145"/>
  <c r="J142"/>
  <c r="J139"/>
  <c r="BK133"/>
  <c r="J184"/>
  <c i="4" r="BK149"/>
  <c r="J149"/>
  <c r="J152"/>
  <c r="BK136"/>
  <c r="BK133"/>
  <c i="5" r="J150"/>
  <c r="J148"/>
  <c r="J156"/>
  <c r="BK143"/>
  <c r="BK146"/>
  <c r="J133"/>
  <c i="6" r="BK175"/>
  <c r="J160"/>
  <c r="J130"/>
  <c r="BK160"/>
  <c r="BK140"/>
  <c r="J172"/>
  <c r="BK158"/>
  <c r="BK133"/>
  <c i="7" r="J143"/>
  <c r="J179"/>
  <c r="J137"/>
  <c r="J178"/>
  <c r="BK163"/>
  <c r="BK184"/>
  <c r="J134"/>
  <c i="8" r="J153"/>
  <c r="BK152"/>
  <c r="J133"/>
  <c r="BK143"/>
  <c i="9" r="BK153"/>
  <c r="BK152"/>
  <c r="J153"/>
  <c r="J133"/>
  <c r="J162"/>
  <c r="J134"/>
  <c i="10" r="J165"/>
  <c r="J152"/>
  <c r="J146"/>
  <c r="J130"/>
  <c r="BK137"/>
  <c r="BK163"/>
  <c r="BK152"/>
  <c i="11" r="BK152"/>
  <c r="J140"/>
  <c r="J151"/>
  <c r="J152"/>
  <c r="BK149"/>
  <c i="12" r="J139"/>
  <c r="J129"/>
  <c r="BK129"/>
  <c i="13" r="BK146"/>
  <c r="BK133"/>
  <c r="J141"/>
  <c r="BK136"/>
  <c i="14" r="BK159"/>
  <c r="BK148"/>
  <c r="BK130"/>
  <c r="BK157"/>
  <c r="J174"/>
  <c r="BK147"/>
  <c r="BK174"/>
  <c r="BK156"/>
  <c r="J153"/>
  <c r="J148"/>
  <c i="15" r="BK178"/>
  <c r="BK151"/>
  <c r="J133"/>
  <c r="BK159"/>
  <c r="J154"/>
  <c r="BK156"/>
  <c r="BK144"/>
  <c r="J138"/>
  <c r="BK167"/>
  <c r="J141"/>
  <c i="16" r="BK162"/>
  <c r="J151"/>
  <c r="BK136"/>
  <c r="BK152"/>
  <c r="BK128"/>
  <c i="20" r="J275"/>
  <c r="BK266"/>
  <c r="BK254"/>
  <c r="BK251"/>
  <c r="J242"/>
  <c r="J211"/>
  <c r="BK286"/>
  <c r="BK265"/>
  <c r="BK253"/>
  <c r="BK248"/>
  <c r="J233"/>
  <c r="BK222"/>
  <c r="J189"/>
  <c r="J142"/>
  <c i="21" r="BK332"/>
  <c r="J289"/>
  <c r="BK283"/>
  <c r="BK275"/>
  <c r="BK258"/>
  <c r="BK249"/>
  <c r="J240"/>
  <c r="BK201"/>
  <c r="BK142"/>
  <c r="J338"/>
  <c r="BK313"/>
  <c r="J290"/>
  <c r="J283"/>
  <c r="J271"/>
  <c r="BK262"/>
  <c r="J249"/>
  <c r="BK234"/>
  <c r="J209"/>
  <c r="J156"/>
  <c r="J139"/>
  <c r="J335"/>
  <c r="J319"/>
  <c r="BK303"/>
  <c r="BK284"/>
  <c r="BK276"/>
  <c r="J265"/>
  <c r="J259"/>
  <c r="J247"/>
  <c r="BK166"/>
  <c r="BK156"/>
  <c r="BK333"/>
  <c r="BK327"/>
  <c r="BK287"/>
  <c r="BK271"/>
  <c r="J261"/>
  <c r="J211"/>
  <c r="J142"/>
  <c i="22" r="BK132"/>
  <c i="23" r="BK185"/>
  <c r="BK167"/>
  <c r="BK160"/>
  <c r="BK142"/>
  <c r="J186"/>
  <c r="J179"/>
  <c r="J170"/>
  <c r="J165"/>
  <c r="J151"/>
  <c r="J145"/>
  <c r="J194"/>
  <c r="J188"/>
  <c r="BK166"/>
  <c r="BK161"/>
  <c r="BK154"/>
  <c r="BK151"/>
  <c r="BK147"/>
  <c r="BK194"/>
  <c r="J175"/>
  <c r="BK146"/>
  <c i="24" r="J206"/>
  <c r="BK200"/>
  <c r="J190"/>
  <c r="BK185"/>
  <c r="J173"/>
  <c r="BK169"/>
  <c r="BK154"/>
  <c r="J150"/>
  <c r="BK145"/>
  <c r="BK197"/>
  <c r="BK162"/>
  <c r="BK152"/>
  <c r="BK206"/>
  <c r="J197"/>
  <c r="BK186"/>
  <c r="J177"/>
  <c r="J172"/>
  <c r="J165"/>
  <c r="BK155"/>
  <c r="BK149"/>
  <c r="J203"/>
  <c r="BK190"/>
  <c r="BK179"/>
  <c r="BK170"/>
  <c r="BK157"/>
  <c r="J146"/>
  <c i="25" r="J175"/>
  <c r="J168"/>
  <c r="J156"/>
  <c r="J176"/>
  <c r="J148"/>
  <c r="BK143"/>
  <c r="BK170"/>
  <c r="BK157"/>
  <c r="BK148"/>
  <c r="BK175"/>
  <c r="J163"/>
  <c r="BK145"/>
  <c i="27" r="BK125"/>
  <c r="F37"/>
  <c i="1" r="BB124"/>
  <c i="28" r="BK307"/>
  <c r="BK302"/>
  <c r="BK294"/>
  <c r="BK288"/>
  <c r="BK279"/>
  <c r="BK270"/>
  <c r="BK265"/>
  <c r="BK256"/>
  <c r="J248"/>
  <c r="J238"/>
  <c r="J226"/>
  <c r="J219"/>
  <c r="BK211"/>
  <c r="BK197"/>
  <c r="J176"/>
  <c r="J173"/>
  <c r="J170"/>
  <c r="J157"/>
  <c r="J151"/>
  <c r="BK145"/>
  <c r="J303"/>
  <c r="J279"/>
  <c r="BK268"/>
  <c r="J266"/>
  <c r="BK259"/>
  <c r="BK246"/>
  <c r="BK230"/>
  <c r="J218"/>
  <c r="BK210"/>
  <c r="J205"/>
  <c r="J199"/>
  <c r="BK193"/>
  <c r="J188"/>
  <c r="BK182"/>
  <c r="BK176"/>
  <c r="BK161"/>
  <c r="J145"/>
  <c r="BK137"/>
  <c r="BK305"/>
  <c r="J299"/>
  <c r="J290"/>
  <c r="J284"/>
  <c r="BK273"/>
  <c r="BK271"/>
  <c r="J265"/>
  <c r="BK257"/>
  <c r="J253"/>
  <c r="J246"/>
  <c r="J235"/>
  <c r="J227"/>
  <c r="J209"/>
  <c r="J197"/>
  <c r="BK188"/>
  <c r="J181"/>
  <c r="J174"/>
  <c r="J164"/>
  <c r="BK152"/>
  <c r="J143"/>
  <c r="J137"/>
  <c r="BK293"/>
  <c r="BK286"/>
  <c r="J282"/>
  <c r="J274"/>
  <c r="BK260"/>
  <c r="J257"/>
  <c r="BK244"/>
  <c r="BK239"/>
  <c r="J236"/>
  <c r="J213"/>
  <c r="J207"/>
  <c r="BK199"/>
  <c r="J193"/>
  <c r="J182"/>
  <c r="BK170"/>
  <c r="BK164"/>
  <c r="BK156"/>
  <c r="J153"/>
  <c r="BK147"/>
  <c i="29" r="BK125"/>
  <c r="J36"/>
  <c i="1" r="AW126"/>
  <c i="30" r="J36"/>
  <c i="1" r="AW127"/>
  <c i="31" r="J156"/>
  <c r="BK142"/>
  <c r="J159"/>
  <c r="J144"/>
  <c r="BK154"/>
  <c r="BK164"/>
  <c r="J150"/>
  <c r="J142"/>
  <c i="32" r="BK135"/>
  <c r="J130"/>
  <c r="J137"/>
  <c i="33" r="J141"/>
  <c r="J136"/>
  <c r="J139"/>
  <c r="BK131"/>
  <c i="34" r="BK151"/>
  <c r="J135"/>
  <c r="J146"/>
  <c r="BK156"/>
  <c r="BK147"/>
  <c r="BK153"/>
  <c i="35" r="BK148"/>
  <c r="BK154"/>
  <c r="BK157"/>
  <c r="BK146"/>
  <c r="J135"/>
  <c r="J152"/>
  <c i="36" r="J139"/>
  <c r="J131"/>
  <c r="BK131"/>
  <c r="BK139"/>
  <c i="37" r="J177"/>
  <c r="J165"/>
  <c r="J159"/>
  <c r="J154"/>
  <c r="BK142"/>
  <c r="BK170"/>
  <c r="BK161"/>
  <c r="BK139"/>
  <c r="BK133"/>
  <c r="J168"/>
  <c r="J160"/>
  <c r="BK137"/>
  <c r="BK176"/>
  <c r="BK169"/>
  <c r="J161"/>
  <c r="J144"/>
  <c r="J133"/>
  <c i="38" r="BK198"/>
  <c r="J184"/>
  <c r="J178"/>
  <c r="J173"/>
  <c r="J164"/>
  <c r="J160"/>
  <c r="J139"/>
  <c r="BK192"/>
  <c r="BK185"/>
  <c r="J171"/>
  <c r="J165"/>
  <c r="BK147"/>
  <c r="BK137"/>
  <c r="BK186"/>
  <c r="J176"/>
  <c r="BK165"/>
  <c r="BK157"/>
  <c r="BK142"/>
  <c r="BK136"/>
  <c r="J192"/>
  <c r="J168"/>
  <c r="BK163"/>
  <c r="BK139"/>
  <c i="39" r="BK142"/>
  <c r="BK136"/>
  <c r="BK129"/>
  <c r="J129"/>
  <c r="BK138"/>
  <c i="40" r="BK140"/>
  <c r="BK138"/>
  <c r="J127"/>
  <c r="BK130"/>
  <c i="41" r="J180"/>
  <c r="J165"/>
  <c r="J151"/>
  <c r="J138"/>
  <c r="BK174"/>
  <c r="J168"/>
  <c r="J148"/>
  <c r="BK140"/>
  <c r="BK172"/>
  <c r="BK163"/>
  <c r="J154"/>
  <c r="BK182"/>
  <c r="BK162"/>
  <c r="J155"/>
  <c r="J140"/>
  <c r="J130"/>
  <c i="42" r="J198"/>
  <c r="BK171"/>
  <c r="J140"/>
  <c r="BK181"/>
  <c r="J171"/>
  <c r="J143"/>
  <c r="J194"/>
  <c r="J181"/>
  <c r="BK175"/>
  <c r="BK159"/>
  <c r="BK204"/>
  <c r="J186"/>
  <c r="BK161"/>
  <c r="J135"/>
  <c i="43" r="J150"/>
  <c r="BK142"/>
  <c r="J158"/>
  <c r="BK133"/>
  <c r="J125"/>
  <c r="J133"/>
  <c i="44" r="J255"/>
  <c r="BK249"/>
  <c r="J237"/>
  <c r="BK222"/>
  <c r="BK209"/>
  <c r="BK199"/>
  <c r="J193"/>
  <c r="BK187"/>
  <c r="BK182"/>
  <c r="J175"/>
  <c r="BK167"/>
  <c r="J156"/>
  <c r="BK153"/>
  <c r="J247"/>
  <c r="BK228"/>
  <c r="J224"/>
  <c r="BK220"/>
  <c r="J216"/>
  <c r="J205"/>
  <c r="J201"/>
  <c r="J183"/>
  <c r="BK174"/>
  <c r="J170"/>
  <c r="J164"/>
  <c r="J158"/>
  <c r="BK154"/>
  <c r="BK148"/>
  <c r="J245"/>
  <c r="BK231"/>
  <c r="BK221"/>
  <c r="BK216"/>
  <c r="J209"/>
  <c r="BK201"/>
  <c r="BK193"/>
  <c r="J177"/>
  <c r="BK169"/>
  <c r="J161"/>
  <c r="BK151"/>
  <c r="BK245"/>
  <c r="BK237"/>
  <c r="J229"/>
  <c r="J219"/>
  <c r="J211"/>
  <c r="BK198"/>
  <c r="J192"/>
  <c r="BK172"/>
  <c r="J152"/>
  <c i="45" r="J191"/>
  <c r="BK178"/>
  <c r="J166"/>
  <c r="BK160"/>
  <c r="BK151"/>
  <c r="J199"/>
  <c r="BK191"/>
  <c r="BK184"/>
  <c r="BK175"/>
  <c r="BK162"/>
  <c r="J152"/>
  <c r="BK147"/>
  <c r="BK143"/>
  <c r="BK196"/>
  <c r="BK177"/>
  <c r="BK172"/>
  <c r="J165"/>
  <c r="J196"/>
  <c r="BK171"/>
  <c r="BK166"/>
  <c r="BK156"/>
  <c r="J148"/>
  <c r="J143"/>
  <c i="46" r="J191"/>
  <c r="BK185"/>
  <c r="J169"/>
  <c r="J160"/>
  <c r="J148"/>
  <c r="J216"/>
  <c r="J206"/>
  <c r="BK196"/>
  <c r="J190"/>
  <c r="J179"/>
  <c r="J166"/>
  <c r="BK161"/>
  <c r="BK152"/>
  <c r="J144"/>
  <c r="BK207"/>
  <c r="J194"/>
  <c r="BK186"/>
  <c r="BK181"/>
  <c r="J175"/>
  <c r="J163"/>
  <c r="J153"/>
  <c r="BK144"/>
  <c r="J210"/>
  <c r="J197"/>
  <c r="J192"/>
  <c r="J177"/>
  <c r="BK169"/>
  <c r="BK160"/>
  <c r="J154"/>
  <c r="BK148"/>
  <c i="47" r="BK204"/>
  <c r="J181"/>
  <c r="J175"/>
  <c r="J161"/>
  <c r="BK156"/>
  <c r="BK146"/>
  <c r="J198"/>
  <c r="J190"/>
  <c r="BK180"/>
  <c r="BK170"/>
  <c r="BK155"/>
  <c r="BK210"/>
  <c r="J202"/>
  <c r="BK194"/>
  <c r="BK186"/>
  <c r="J182"/>
  <c r="BK172"/>
  <c r="J165"/>
  <c r="J155"/>
  <c r="BK150"/>
  <c r="BK207"/>
  <c r="J200"/>
  <c r="BK182"/>
  <c r="BK176"/>
  <c r="BK164"/>
  <c r="J153"/>
  <c r="BK144"/>
  <c i="48" r="J220"/>
  <c r="J207"/>
  <c r="J196"/>
  <c r="J192"/>
  <c r="BK169"/>
  <c r="J154"/>
  <c r="BK143"/>
  <c r="BK210"/>
  <c r="BK193"/>
  <c r="BK188"/>
  <c r="J173"/>
  <c r="J158"/>
  <c r="BK153"/>
  <c r="BK148"/>
  <c r="J146"/>
  <c r="BK213"/>
  <c r="J202"/>
  <c r="BK196"/>
  <c r="J186"/>
  <c r="J182"/>
  <c r="BK179"/>
  <c r="BK173"/>
  <c r="J165"/>
  <c r="BK157"/>
  <c r="BK217"/>
  <c r="BK207"/>
  <c r="J193"/>
  <c r="J188"/>
  <c r="J183"/>
  <c r="J178"/>
  <c r="J166"/>
  <c r="BK160"/>
  <c r="BK155"/>
  <c r="BK150"/>
  <c r="BK146"/>
  <c i="49" r="J159"/>
  <c r="BK154"/>
  <c r="J154"/>
  <c r="BK142"/>
  <c r="J157"/>
  <c r="J146"/>
  <c r="BK150"/>
  <c r="BK145"/>
  <c i="50" r="J211"/>
  <c r="BK167"/>
  <c r="J151"/>
  <c r="J203"/>
  <c r="BK153"/>
  <c r="BK174"/>
  <c r="BK142"/>
  <c r="J198"/>
  <c r="J174"/>
  <c r="BK157"/>
  <c r="J143"/>
  <c i="51" r="J142"/>
  <c r="BK134"/>
  <c r="J143"/>
  <c r="BK135"/>
  <c r="BK130"/>
  <c r="J135"/>
  <c i="52" r="J137"/>
  <c r="BK135"/>
  <c r="BK137"/>
  <c r="J139"/>
  <c r="J131"/>
  <c i="53" r="J137"/>
  <c r="BK137"/>
  <c r="J142"/>
  <c r="BK142"/>
  <c r="J132"/>
  <c i="54" r="J143"/>
  <c r="BK142"/>
  <c r="BK134"/>
  <c r="J139"/>
  <c r="BK128"/>
  <c r="BK135"/>
  <c i="55" r="F37"/>
  <c i="1" r="BB154"/>
  <c i="56" r="BK156"/>
  <c r="J138"/>
  <c r="BK164"/>
  <c r="J163"/>
  <c r="J153"/>
  <c r="BK130"/>
  <c r="J156"/>
  <c r="BK138"/>
  <c i="57" r="BK147"/>
  <c r="J137"/>
  <c r="J127"/>
  <c r="BK137"/>
  <c r="BK130"/>
  <c i="58" r="BK183"/>
  <c r="J174"/>
  <c r="J158"/>
  <c r="BK164"/>
  <c r="BK154"/>
  <c r="BK139"/>
  <c r="J184"/>
  <c r="J172"/>
  <c r="J163"/>
  <c r="J154"/>
  <c r="BK184"/>
  <c r="BK163"/>
  <c r="J149"/>
  <c i="59" r="J143"/>
  <c r="J133"/>
  <c r="BK145"/>
  <c r="BK129"/>
  <c r="BK144"/>
  <c r="J125"/>
  <c i="3" r="J133"/>
  <c r="J183"/>
  <c i="4" r="BK139"/>
  <c r="J146"/>
  <c r="BK146"/>
  <c r="J139"/>
  <c r="J150"/>
  <c i="5" r="J153"/>
  <c r="BK153"/>
  <c r="J157"/>
  <c r="J147"/>
  <c r="BK150"/>
  <c r="BK130"/>
  <c i="6" r="BK173"/>
  <c r="J152"/>
  <c r="J175"/>
  <c r="BK152"/>
  <c r="J133"/>
  <c r="J166"/>
  <c r="J137"/>
  <c r="BK137"/>
  <c i="7" r="BK178"/>
  <c r="BK181"/>
  <c r="J163"/>
  <c r="J175"/>
  <c r="BK152"/>
  <c r="BK164"/>
  <c r="J133"/>
  <c i="8" r="BK162"/>
  <c r="J134"/>
  <c r="J168"/>
  <c r="BK165"/>
  <c r="BK168"/>
  <c r="J163"/>
  <c r="BK137"/>
  <c r="J152"/>
  <c r="BK130"/>
  <c i="9" r="J159"/>
  <c r="BK166"/>
  <c r="BK159"/>
  <c r="J130"/>
  <c r="BK134"/>
  <c r="J166"/>
  <c r="J143"/>
  <c i="10" r="BK168"/>
  <c r="BK133"/>
  <c r="BK165"/>
  <c r="J137"/>
  <c r="J143"/>
  <c r="BK166"/>
  <c r="BK153"/>
  <c i="11" r="J141"/>
  <c r="BK130"/>
  <c r="BK145"/>
  <c r="J145"/>
  <c r="J137"/>
  <c r="J130"/>
  <c i="12" r="J141"/>
  <c r="BK141"/>
  <c r="BK143"/>
  <c r="BK139"/>
  <c i="13" r="J138"/>
  <c r="J146"/>
  <c r="BK132"/>
  <c i="14" r="J168"/>
  <c r="J156"/>
  <c r="BK145"/>
  <c r="BK168"/>
  <c r="BK161"/>
  <c r="J130"/>
  <c r="J158"/>
  <c r="J138"/>
  <c r="BK171"/>
  <c r="J154"/>
  <c r="BK151"/>
  <c r="J145"/>
  <c i="15" r="J167"/>
  <c r="BK147"/>
  <c r="J142"/>
  <c r="BK162"/>
  <c r="J147"/>
  <c r="BK154"/>
  <c r="BK143"/>
  <c r="BK133"/>
  <c r="J162"/>
  <c r="BK146"/>
  <c r="J129"/>
  <c i="16" r="BK154"/>
  <c r="J143"/>
  <c r="BK159"/>
  <c r="J135"/>
  <c r="J152"/>
  <c r="J149"/>
  <c r="J158"/>
  <c r="J148"/>
  <c i="17" r="J145"/>
  <c r="J128"/>
  <c r="BK147"/>
  <c r="J136"/>
  <c r="BK128"/>
  <c r="J147"/>
  <c r="BK136"/>
  <c r="J153"/>
  <c r="J143"/>
  <c i="18" r="J143"/>
  <c r="BK139"/>
  <c r="BK131"/>
  <c r="J149"/>
  <c r="J144"/>
  <c r="J138"/>
  <c r="J134"/>
  <c r="J129"/>
  <c r="J139"/>
  <c r="J131"/>
  <c r="BK142"/>
  <c r="J137"/>
  <c r="BK133"/>
  <c i="19" r="J281"/>
  <c r="BK278"/>
  <c r="J273"/>
  <c r="BK256"/>
  <c r="J215"/>
  <c r="J184"/>
  <c r="BK162"/>
  <c r="J301"/>
  <c r="J293"/>
  <c r="BK279"/>
  <c r="BK273"/>
  <c r="J263"/>
  <c r="BK239"/>
  <c r="J198"/>
  <c r="J177"/>
  <c r="J154"/>
  <c r="J299"/>
  <c r="J280"/>
  <c r="BK275"/>
  <c r="J239"/>
  <c r="J207"/>
  <c r="BK177"/>
  <c r="J162"/>
  <c r="BK154"/>
  <c r="J134"/>
  <c r="BK284"/>
  <c r="J276"/>
  <c r="BK271"/>
  <c r="J254"/>
  <c r="BK241"/>
  <c r="BK175"/>
  <c r="BK135"/>
  <c i="20" r="J279"/>
  <c r="BK272"/>
  <c r="J267"/>
  <c r="J254"/>
  <c r="J250"/>
  <c r="BK246"/>
  <c r="BK244"/>
  <c r="J237"/>
  <c r="BK231"/>
  <c r="J219"/>
  <c r="BK211"/>
  <c r="BK160"/>
  <c r="BK152"/>
  <c r="BK139"/>
  <c r="BK279"/>
  <c r="BK275"/>
  <c r="BK273"/>
  <c r="J270"/>
  <c r="BK261"/>
  <c r="BK240"/>
  <c r="BK233"/>
  <c r="BK207"/>
  <c r="BK189"/>
  <c r="J160"/>
  <c r="BK144"/>
  <c r="BK142"/>
  <c r="J138"/>
  <c r="BK268"/>
  <c r="J265"/>
  <c r="J255"/>
  <c r="BK252"/>
  <c r="J245"/>
  <c r="J232"/>
  <c r="J222"/>
  <c r="J152"/>
  <c r="BK271"/>
  <c r="J264"/>
  <c r="J251"/>
  <c r="J244"/>
  <c r="BK232"/>
  <c r="BK219"/>
  <c r="J198"/>
  <c r="J159"/>
  <c r="BK138"/>
  <c i="21" r="BK329"/>
  <c r="BK290"/>
  <c r="J286"/>
  <c r="J277"/>
  <c r="J262"/>
  <c r="J248"/>
  <c r="BK222"/>
  <c r="J166"/>
  <c r="BK136"/>
  <c r="J321"/>
  <c r="BK293"/>
  <c r="J284"/>
  <c r="BK272"/>
  <c r="J263"/>
  <c r="BK251"/>
  <c r="J222"/>
  <c r="J201"/>
  <c r="J188"/>
  <c r="BK140"/>
  <c r="BK336"/>
  <c r="BK321"/>
  <c r="J313"/>
  <c r="BK300"/>
  <c r="J287"/>
  <c r="BK277"/>
  <c r="J272"/>
  <c r="BK261"/>
  <c r="BK256"/>
  <c r="J199"/>
  <c r="J150"/>
  <c r="BK330"/>
  <c r="J300"/>
  <c r="BK281"/>
  <c r="BK273"/>
  <c r="BK265"/>
  <c r="J251"/>
  <c r="BK150"/>
  <c i="22" r="BK130"/>
  <c i="23" r="J196"/>
  <c r="BK172"/>
  <c r="J166"/>
  <c r="J153"/>
  <c r="J193"/>
  <c r="BK188"/>
  <c r="J181"/>
  <c r="J173"/>
  <c r="J168"/>
  <c r="J156"/>
  <c r="J150"/>
  <c r="J143"/>
  <c r="BK190"/>
  <c r="J169"/>
  <c r="J163"/>
  <c r="BK156"/>
  <c r="BK149"/>
  <c r="BK145"/>
  <c r="BK184"/>
  <c r="BK164"/>
  <c r="BK148"/>
  <c i="24" r="J179"/>
  <c r="BK171"/>
  <c r="BK159"/>
  <c r="J152"/>
  <c r="BK146"/>
  <c r="BK143"/>
  <c r="J180"/>
  <c r="J159"/>
  <c r="BK148"/>
  <c r="J202"/>
  <c r="BK196"/>
  <c r="BK180"/>
  <c r="BK173"/>
  <c r="J167"/>
  <c r="J161"/>
  <c r="J154"/>
  <c r="BK208"/>
  <c r="BK198"/>
  <c r="J182"/>
  <c r="J176"/>
  <c r="J166"/>
  <c r="J158"/>
  <c r="J149"/>
  <c r="J145"/>
  <c i="25" r="J173"/>
  <c r="J165"/>
  <c r="J151"/>
  <c r="BK159"/>
  <c r="J146"/>
  <c r="BK176"/>
  <c r="BK163"/>
  <c r="BK156"/>
  <c r="BK147"/>
  <c r="BK165"/>
  <c r="BK151"/>
  <c r="J143"/>
  <c i="26" r="F39"/>
  <c i="1" r="BD123"/>
  <c i="27" r="J125"/>
  <c r="F39"/>
  <c i="1" r="BD124"/>
  <c i="28" r="J306"/>
  <c r="J300"/>
  <c r="J292"/>
  <c r="BK280"/>
  <c r="J273"/>
  <c r="BK264"/>
  <c r="J255"/>
  <c r="J249"/>
  <c r="J240"/>
  <c r="BK237"/>
  <c r="BK225"/>
  <c r="J217"/>
  <c r="J202"/>
  <c r="BK185"/>
  <c r="BK175"/>
  <c r="J171"/>
  <c r="J161"/>
  <c r="J152"/>
  <c r="BK146"/>
  <c r="BK304"/>
  <c r="BK283"/>
  <c r="J271"/>
  <c r="BK262"/>
  <c r="BK252"/>
  <c r="BK233"/>
  <c r="J228"/>
  <c r="J208"/>
  <c r="BK201"/>
  <c r="BK196"/>
  <c r="BK191"/>
  <c r="J186"/>
  <c r="BK178"/>
  <c r="BK169"/>
  <c r="J159"/>
  <c r="J138"/>
  <c r="BK306"/>
  <c r="BK300"/>
  <c r="J296"/>
  <c r="J293"/>
  <c r="J286"/>
  <c r="J280"/>
  <c r="J268"/>
  <c r="J260"/>
  <c r="BK255"/>
  <c r="BK249"/>
  <c r="BK243"/>
  <c r="BK240"/>
  <c r="BK228"/>
  <c r="J221"/>
  <c r="BK203"/>
  <c r="J187"/>
  <c r="BK180"/>
  <c r="BK173"/>
  <c r="BK167"/>
  <c r="BK154"/>
  <c r="J147"/>
  <c r="J140"/>
  <c r="BK298"/>
  <c r="BK292"/>
  <c r="BK284"/>
  <c r="J281"/>
  <c r="J270"/>
  <c r="J258"/>
  <c r="J247"/>
  <c r="BK242"/>
  <c r="J237"/>
  <c r="BK217"/>
  <c r="BK209"/>
  <c r="J201"/>
  <c r="J192"/>
  <c r="BK183"/>
  <c r="BK171"/>
  <c r="BK168"/>
  <c r="J160"/>
  <c r="J154"/>
  <c r="BK149"/>
  <c r="J141"/>
  <c i="29" r="F38"/>
  <c i="1" r="BC126"/>
  <c i="30" r="BK125"/>
  <c r="F37"/>
  <c i="1" r="BB127"/>
  <c i="31" r="BK150"/>
  <c r="J164"/>
  <c r="BK148"/>
  <c r="BK165"/>
  <c r="BK130"/>
  <c r="BK156"/>
  <c r="J146"/>
  <c r="J134"/>
  <c i="32" r="J139"/>
  <c r="BK133"/>
  <c r="J142"/>
  <c r="BK130"/>
  <c i="33" r="BK142"/>
  <c r="J127"/>
  <c r="BK132"/>
  <c r="BK136"/>
  <c i="34" r="BK155"/>
  <c r="BK146"/>
  <c r="J156"/>
  <c r="BK128"/>
  <c r="J148"/>
  <c r="BK154"/>
  <c i="35" r="BK152"/>
  <c r="BK151"/>
  <c r="J143"/>
  <c r="BK147"/>
  <c r="J128"/>
  <c r="J148"/>
  <c i="36" r="BK136"/>
  <c r="J136"/>
  <c r="J141"/>
  <c i="37" r="J179"/>
  <c r="J169"/>
  <c r="BK160"/>
  <c r="BK155"/>
  <c r="J151"/>
  <c r="BK140"/>
  <c r="BK168"/>
  <c r="BK147"/>
  <c r="J129"/>
  <c r="BK171"/>
  <c r="J162"/>
  <c r="J147"/>
  <c r="J134"/>
  <c r="J170"/>
  <c r="BK163"/>
  <c r="BK152"/>
  <c r="BK129"/>
  <c i="38" r="BK197"/>
  <c r="J183"/>
  <c r="BK176"/>
  <c r="J170"/>
  <c r="BK162"/>
  <c r="BK150"/>
  <c r="J197"/>
  <c r="J189"/>
  <c r="J182"/>
  <c r="BK168"/>
  <c r="BK158"/>
  <c r="J145"/>
  <c r="J194"/>
  <c r="J180"/>
  <c r="BK172"/>
  <c r="BK154"/>
  <c r="BK143"/>
  <c r="BK199"/>
  <c r="J174"/>
  <c r="J169"/>
  <c r="BK164"/>
  <c r="J154"/>
  <c i="39" r="J140"/>
  <c r="BK132"/>
  <c r="J130"/>
  <c r="J136"/>
  <c i="40" r="J138"/>
  <c r="J142"/>
  <c r="BK132"/>
  <c r="BK134"/>
  <c r="J129"/>
  <c i="41" r="BK179"/>
  <c r="J163"/>
  <c r="BK148"/>
  <c r="BK136"/>
  <c r="J171"/>
  <c r="J143"/>
  <c r="J182"/>
  <c r="BK168"/>
  <c r="BK158"/>
  <c r="BK143"/>
  <c r="J181"/>
  <c r="J159"/>
  <c r="BK144"/>
  <c r="BK132"/>
  <c i="42" r="BK201"/>
  <c r="BK194"/>
  <c r="BK147"/>
  <c r="J204"/>
  <c r="BK179"/>
  <c r="J164"/>
  <c r="BK140"/>
  <c r="BK191"/>
  <c r="J179"/>
  <c r="J147"/>
  <c r="BK202"/>
  <c r="J177"/>
  <c r="BK153"/>
  <c r="J142"/>
  <c i="43" r="J153"/>
  <c r="BK150"/>
  <c r="BK125"/>
  <c r="BK153"/>
  <c r="BK158"/>
  <c r="J127"/>
  <c i="44" r="BK250"/>
  <c r="BK239"/>
  <c r="BK223"/>
  <c r="BK213"/>
  <c r="BK200"/>
  <c r="BK194"/>
  <c r="BK190"/>
  <c r="BK183"/>
  <c r="BK177"/>
  <c r="BK168"/>
  <c r="BK163"/>
  <c r="BK253"/>
  <c r="J244"/>
  <c r="J225"/>
  <c r="J221"/>
  <c r="BK217"/>
  <c r="BK206"/>
  <c r="BK203"/>
  <c r="BK196"/>
  <c r="J187"/>
  <c r="J182"/>
  <c r="BK173"/>
  <c r="J168"/>
  <c r="J163"/>
  <c r="BK157"/>
  <c r="J153"/>
  <c r="J149"/>
  <c r="J250"/>
  <c r="J232"/>
  <c r="J220"/>
  <c r="J210"/>
  <c r="BK207"/>
  <c r="BK195"/>
  <c r="BK188"/>
  <c r="BK171"/>
  <c r="J165"/>
  <c r="BK158"/>
  <c r="BK145"/>
  <c r="J243"/>
  <c r="BK232"/>
  <c r="BK226"/>
  <c r="BK215"/>
  <c r="BK210"/>
  <c r="J203"/>
  <c r="J195"/>
  <c r="J173"/>
  <c r="BK159"/>
  <c r="J148"/>
  <c i="45" r="J190"/>
  <c r="BK176"/>
  <c r="BK165"/>
  <c r="BK159"/>
  <c r="BK150"/>
  <c r="BK198"/>
  <c r="BK189"/>
  <c r="J177"/>
  <c r="J173"/>
  <c r="J159"/>
  <c r="J151"/>
  <c r="J146"/>
  <c r="BK199"/>
  <c r="J189"/>
  <c r="BK173"/>
  <c r="BK168"/>
  <c r="BK145"/>
  <c r="J178"/>
  <c r="J168"/>
  <c r="BK164"/>
  <c r="BK155"/>
  <c r="J147"/>
  <c i="46" r="BK215"/>
  <c r="BK189"/>
  <c r="J183"/>
  <c r="J162"/>
  <c r="J158"/>
  <c r="BK145"/>
  <c r="J213"/>
  <c r="J207"/>
  <c r="BK197"/>
  <c r="BK191"/>
  <c r="J185"/>
  <c r="J174"/>
  <c r="BK162"/>
  <c r="J155"/>
  <c r="J147"/>
  <c r="BK216"/>
  <c r="J200"/>
  <c r="J187"/>
  <c r="BK183"/>
  <c r="BK177"/>
  <c r="BK174"/>
  <c r="BK158"/>
  <c r="J151"/>
  <c r="J215"/>
  <c r="BK202"/>
  <c r="J193"/>
  <c r="J178"/>
  <c r="J170"/>
  <c r="J164"/>
  <c r="J156"/>
  <c r="J150"/>
  <c r="J146"/>
  <c i="47" r="J194"/>
  <c r="BK179"/>
  <c r="J169"/>
  <c r="J160"/>
  <c r="BK152"/>
  <c r="BK145"/>
  <c r="BK191"/>
  <c r="J184"/>
  <c r="BK173"/>
  <c r="J159"/>
  <c r="BK148"/>
  <c r="BK208"/>
  <c r="BK200"/>
  <c r="BK190"/>
  <c r="BK183"/>
  <c r="BK168"/>
  <c r="BK159"/>
  <c r="J157"/>
  <c r="BK153"/>
  <c r="J146"/>
  <c r="BK205"/>
  <c r="J199"/>
  <c r="J191"/>
  <c r="J178"/>
  <c r="J168"/>
  <c r="BK161"/>
  <c r="BK149"/>
  <c i="48" r="J225"/>
  <c r="J213"/>
  <c r="J198"/>
  <c r="J190"/>
  <c r="BK171"/>
  <c r="J156"/>
  <c r="J144"/>
  <c r="BK199"/>
  <c r="J191"/>
  <c r="BK182"/>
  <c r="J159"/>
  <c r="BK154"/>
  <c r="BK149"/>
  <c r="J143"/>
  <c r="BK214"/>
  <c r="J200"/>
  <c r="BK198"/>
  <c r="J187"/>
  <c r="J184"/>
  <c r="J180"/>
  <c r="BK177"/>
  <c r="BK170"/>
  <c r="BK163"/>
  <c r="J219"/>
  <c r="BK208"/>
  <c r="J197"/>
  <c r="J189"/>
  <c r="BK181"/>
  <c r="J177"/>
  <c r="BK165"/>
  <c r="BK159"/>
  <c r="J153"/>
  <c r="J148"/>
  <c r="BK144"/>
  <c i="49" r="BK157"/>
  <c r="J161"/>
  <c r="BK146"/>
  <c r="BK139"/>
  <c r="BK148"/>
  <c r="BK159"/>
  <c r="J148"/>
  <c r="J141"/>
  <c i="50" r="BK208"/>
  <c r="BK182"/>
  <c r="BK154"/>
  <c r="BK205"/>
  <c r="J160"/>
  <c r="J133"/>
  <c r="J207"/>
  <c r="BK200"/>
  <c r="BK193"/>
  <c r="BK179"/>
  <c r="BK151"/>
  <c r="BK133"/>
  <c r="J195"/>
  <c r="J167"/>
  <c r="J153"/>
  <c r="BK135"/>
  <c i="51" r="BK139"/>
  <c r="J131"/>
  <c r="BK142"/>
  <c r="J134"/>
  <c r="J128"/>
  <c r="BK132"/>
  <c i="52" r="J132"/>
  <c r="BK130"/>
  <c r="J134"/>
  <c r="BK132"/>
  <c i="53" r="J139"/>
  <c r="BK144"/>
  <c r="J131"/>
  <c r="BK135"/>
  <c r="BK131"/>
  <c i="54" r="BK131"/>
  <c r="BK139"/>
  <c r="J132"/>
  <c r="J134"/>
  <c r="BK137"/>
  <c i="55" r="BK125"/>
  <c r="F36"/>
  <c i="1" r="BA154"/>
  <c i="56" r="J155"/>
  <c r="BK137"/>
  <c r="J147"/>
  <c r="BK158"/>
  <c r="BK135"/>
  <c r="J158"/>
  <c r="J143"/>
  <c i="57" r="BK143"/>
  <c r="J130"/>
  <c r="J140"/>
  <c r="J146"/>
  <c r="J147"/>
  <c i="58" r="BK176"/>
  <c r="BK160"/>
  <c r="BK172"/>
  <c r="BK161"/>
  <c r="BK149"/>
  <c r="J132"/>
  <c r="J183"/>
  <c r="BK170"/>
  <c r="J160"/>
  <c r="BK152"/>
  <c r="J129"/>
  <c r="J175"/>
  <c r="J161"/>
  <c r="BK132"/>
  <c i="59" r="BK142"/>
  <c r="J148"/>
  <c r="BK137"/>
  <c r="BK148"/>
  <c r="J153"/>
  <c i="60" r="BK126"/>
  <c r="J125"/>
  <c i="2" r="BK157"/>
  <c r="J154"/>
  <c r="BK147"/>
  <c r="J140"/>
  <c r="F41"/>
  <c r="BK137"/>
  <c i="1" r="AS119"/>
  <c r="AS114"/>
  <c i="3" r="BK180"/>
  <c r="BK171"/>
  <c r="BK163"/>
  <c r="BK160"/>
  <c r="J154"/>
  <c r="J148"/>
  <c r="BK142"/>
  <c r="BK136"/>
  <c r="BK130"/>
  <c i="4" r="BK152"/>
  <c r="BK150"/>
  <c r="J142"/>
  <c r="BK142"/>
  <c r="BK130"/>
  <c r="J136"/>
  <c i="5" r="J154"/>
  <c r="BK156"/>
  <c r="J146"/>
  <c r="BK154"/>
  <c r="J130"/>
  <c r="J136"/>
  <c i="6" r="J170"/>
  <c r="BK143"/>
  <c r="BK169"/>
  <c r="J158"/>
  <c r="BK136"/>
  <c r="BK170"/>
  <c r="J149"/>
  <c r="J136"/>
  <c i="7" r="J182"/>
  <c r="J184"/>
  <c r="BK143"/>
  <c r="J130"/>
  <c r="BK137"/>
  <c r="J181"/>
  <c r="BK130"/>
  <c i="8" r="BK163"/>
  <c r="BK153"/>
  <c r="J130"/>
  <c r="BK166"/>
  <c r="J137"/>
  <c r="J166"/>
  <c r="J162"/>
  <c r="BK134"/>
  <c r="J146"/>
  <c i="9" r="J168"/>
  <c r="BK162"/>
  <c r="BK168"/>
  <c r="J163"/>
  <c r="BK133"/>
  <c r="J137"/>
  <c r="BK165"/>
  <c r="BK137"/>
  <c i="10" r="J163"/>
  <c r="BK146"/>
  <c r="J166"/>
  <c r="J134"/>
  <c r="BK130"/>
  <c r="J162"/>
  <c r="J133"/>
  <c i="11" r="BK148"/>
  <c r="J133"/>
  <c r="BK142"/>
  <c r="BK141"/>
  <c r="J142"/>
  <c i="12" r="J143"/>
  <c r="J131"/>
  <c r="BK135"/>
  <c r="J137"/>
  <c i="13" r="BK135"/>
  <c r="J136"/>
  <c r="J135"/>
  <c i="14" r="J161"/>
  <c r="J151"/>
  <c r="J147"/>
  <c r="J178"/>
  <c r="BK158"/>
  <c r="BK178"/>
  <c r="J159"/>
  <c r="BK153"/>
  <c r="J137"/>
  <c r="J157"/>
  <c r="BK150"/>
  <c i="15" r="BK153"/>
  <c r="J146"/>
  <c r="BK129"/>
  <c r="J159"/>
  <c r="J144"/>
  <c r="J153"/>
  <c r="BK142"/>
  <c r="J134"/>
  <c r="BK172"/>
  <c r="J156"/>
  <c i="16" r="BK158"/>
  <c r="BK148"/>
  <c r="J162"/>
  <c r="J136"/>
  <c r="J159"/>
  <c r="BK151"/>
  <c r="J146"/>
  <c r="J154"/>
  <c r="BK146"/>
  <c i="17" r="BK135"/>
  <c r="J150"/>
  <c r="BK145"/>
  <c r="J135"/>
  <c r="J156"/>
  <c r="J146"/>
  <c r="BK156"/>
  <c r="J151"/>
  <c i="18" r="BK144"/>
  <c r="J141"/>
  <c r="J136"/>
  <c r="BK129"/>
  <c r="J147"/>
  <c r="BK143"/>
  <c r="BK140"/>
  <c r="BK136"/>
  <c r="J130"/>
  <c r="BK147"/>
  <c r="J133"/>
  <c r="BK130"/>
  <c r="BK141"/>
  <c r="BK134"/>
  <c i="19" r="BK301"/>
  <c r="BK280"/>
  <c r="BK276"/>
  <c r="J264"/>
  <c r="BK251"/>
  <c r="BK207"/>
  <c r="BK167"/>
  <c r="J135"/>
  <c r="BK287"/>
  <c r="BK282"/>
  <c r="J274"/>
  <c r="J271"/>
  <c r="J241"/>
  <c r="BK200"/>
  <c r="BK182"/>
  <c r="J175"/>
  <c r="J148"/>
  <c r="J286"/>
  <c r="BK281"/>
  <c r="J277"/>
  <c r="BK264"/>
  <c r="BK215"/>
  <c r="J182"/>
  <c r="J168"/>
  <c r="BK161"/>
  <c r="BK293"/>
  <c r="BK286"/>
  <c r="J283"/>
  <c r="J275"/>
  <c r="J270"/>
  <c r="J251"/>
  <c r="BK227"/>
  <c r="J167"/>
  <c r="BK134"/>
  <c i="20" r="J286"/>
  <c r="BK274"/>
  <c r="J268"/>
  <c r="BK258"/>
  <c r="BK249"/>
  <c r="BK245"/>
  <c r="BK242"/>
  <c r="BK235"/>
  <c r="BK213"/>
  <c r="BK198"/>
  <c r="J190"/>
  <c r="J153"/>
  <c r="J143"/>
  <c r="J289"/>
  <c r="BK276"/>
  <c r="J274"/>
  <c r="J271"/>
  <c r="J266"/>
  <c r="J246"/>
  <c r="J235"/>
  <c r="BK230"/>
  <c r="BK209"/>
  <c r="BK190"/>
  <c r="BK178"/>
  <c r="BK143"/>
  <c r="BK140"/>
  <c r="BK136"/>
  <c r="J272"/>
  <c r="BK267"/>
  <c r="J261"/>
  <c r="J253"/>
  <c r="BK247"/>
  <c r="J230"/>
  <c r="J209"/>
  <c r="BK291"/>
  <c r="BK270"/>
  <c r="BK255"/>
  <c r="BK250"/>
  <c r="BK241"/>
  <c r="J231"/>
  <c r="J207"/>
  <c r="BK187"/>
  <c r="J139"/>
  <c r="J136"/>
  <c i="21" r="J303"/>
  <c r="BK288"/>
  <c r="J276"/>
  <c r="BK259"/>
  <c r="J256"/>
  <c r="J234"/>
  <c r="BK188"/>
  <c r="J140"/>
  <c r="J336"/>
  <c r="J310"/>
  <c r="BK286"/>
  <c r="J281"/>
  <c r="BK264"/>
  <c r="J260"/>
  <c r="BK248"/>
  <c r="J228"/>
  <c r="BK203"/>
  <c r="BK199"/>
  <c r="BK143"/>
  <c r="BK138"/>
  <c r="J333"/>
  <c r="BK310"/>
  <c r="J288"/>
  <c r="J279"/>
  <c r="J274"/>
  <c r="J264"/>
  <c r="J258"/>
  <c r="BK228"/>
  <c r="J157"/>
  <c r="BK335"/>
  <c r="J329"/>
  <c r="BK282"/>
  <c r="BK274"/>
  <c r="BK263"/>
  <c r="BK209"/>
  <c r="BK144"/>
  <c r="J138"/>
  <c i="22" r="J130"/>
  <c i="23" r="BK176"/>
  <c r="BK168"/>
  <c r="J161"/>
  <c r="J149"/>
  <c r="J190"/>
  <c r="J184"/>
  <c r="J172"/>
  <c r="BK169"/>
  <c r="J162"/>
  <c r="BK144"/>
  <c r="BK193"/>
  <c r="BK186"/>
  <c r="BK165"/>
  <c r="J160"/>
  <c r="BK152"/>
  <c r="J148"/>
  <c r="BK196"/>
  <c r="BK179"/>
  <c r="BK163"/>
  <c r="J144"/>
  <c i="24" r="BK205"/>
  <c r="J193"/>
  <c r="J186"/>
  <c r="J183"/>
  <c r="BK172"/>
  <c r="BK165"/>
  <c r="J153"/>
  <c r="J147"/>
  <c r="J189"/>
  <c r="J174"/>
  <c r="J157"/>
  <c r="J143"/>
  <c r="BK203"/>
  <c r="BK193"/>
  <c r="BK182"/>
  <c r="BK176"/>
  <c r="J171"/>
  <c r="BK166"/>
  <c r="BK156"/>
  <c r="BK151"/>
  <c r="J205"/>
  <c r="BK191"/>
  <c r="BK183"/>
  <c r="BK177"/>
  <c r="BK174"/>
  <c r="BK161"/>
  <c r="BK150"/>
  <c r="J144"/>
  <c i="25" r="BK172"/>
  <c r="J159"/>
  <c r="J150"/>
  <c r="J160"/>
  <c r="J147"/>
  <c r="J178"/>
  <c r="BK168"/>
  <c r="BK154"/>
  <c r="J172"/>
  <c r="J155"/>
  <c r="BK146"/>
  <c r="J142"/>
  <c i="26" r="BK125"/>
  <c r="F38"/>
  <c i="1" r="BC123"/>
  <c i="26" r="J36"/>
  <c i="1" r="AW123"/>
  <c i="27" r="F36"/>
  <c i="1" r="BA124"/>
  <c i="28" r="J305"/>
  <c r="J297"/>
  <c r="BK285"/>
  <c r="BK275"/>
  <c r="BK269"/>
  <c r="J261"/>
  <c r="BK250"/>
  <c r="J245"/>
  <c r="BK236"/>
  <c r="BK227"/>
  <c r="BK220"/>
  <c r="BK213"/>
  <c r="J200"/>
  <c r="BK184"/>
  <c r="J172"/>
  <c r="J167"/>
  <c r="BK155"/>
  <c r="BK150"/>
  <c r="BK140"/>
  <c r="J289"/>
  <c r="BK278"/>
  <c r="BK267"/>
  <c r="J264"/>
  <c r="J254"/>
  <c r="J244"/>
  <c r="BK219"/>
  <c r="J211"/>
  <c r="J203"/>
  <c r="J198"/>
  <c r="BK192"/>
  <c r="BK187"/>
  <c r="J180"/>
  <c r="BK174"/>
  <c r="BK160"/>
  <c r="BK141"/>
  <c r="BK309"/>
  <c r="J304"/>
  <c r="J295"/>
  <c r="BK291"/>
  <c r="J285"/>
  <c r="J275"/>
  <c r="J269"/>
  <c r="BK261"/>
  <c r="J256"/>
  <c r="J252"/>
  <c r="J242"/>
  <c r="BK234"/>
  <c r="J230"/>
  <c r="J225"/>
  <c r="BK205"/>
  <c r="BK189"/>
  <c r="J184"/>
  <c r="J178"/>
  <c r="J168"/>
  <c r="J156"/>
  <c r="J146"/>
  <c r="BK139"/>
  <c r="BK296"/>
  <c r="J291"/>
  <c r="J283"/>
  <c r="J277"/>
  <c r="J262"/>
  <c r="BK253"/>
  <c r="BK245"/>
  <c r="J241"/>
  <c r="BK235"/>
  <c r="J212"/>
  <c r="BK202"/>
  <c r="BK194"/>
  <c r="J185"/>
  <c r="BK181"/>
  <c r="J169"/>
  <c r="BK163"/>
  <c r="J155"/>
  <c r="BK148"/>
  <c r="J139"/>
  <c i="29" r="F39"/>
  <c i="1" r="BD126"/>
  <c i="30" r="J125"/>
  <c r="F38"/>
  <c i="1" r="BC127"/>
  <c i="31" r="J154"/>
  <c r="J135"/>
  <c r="BK146"/>
  <c r="BK162"/>
  <c r="J165"/>
  <c r="J155"/>
  <c r="BK144"/>
  <c r="J130"/>
  <c i="32" r="J133"/>
  <c r="BK127"/>
  <c r="J135"/>
  <c i="33" r="J145"/>
  <c r="BK139"/>
  <c r="J131"/>
  <c r="J132"/>
  <c i="34" r="J159"/>
  <c r="BK143"/>
  <c r="J153"/>
  <c r="J143"/>
  <c r="J155"/>
  <c r="BK136"/>
  <c r="BK148"/>
  <c i="35" r="BK136"/>
  <c r="J147"/>
  <c r="BK128"/>
  <c r="BK143"/>
  <c r="J157"/>
  <c i="36" r="J144"/>
  <c r="BK132"/>
  <c r="J127"/>
  <c r="BK144"/>
  <c r="BK127"/>
  <c i="37" r="BK173"/>
  <c r="J164"/>
  <c r="J157"/>
  <c r="J152"/>
  <c r="J171"/>
  <c r="BK165"/>
  <c r="J155"/>
  <c r="BK136"/>
  <c r="J174"/>
  <c r="J158"/>
  <c r="J136"/>
  <c r="BK174"/>
  <c r="J166"/>
  <c r="BK162"/>
  <c r="BK151"/>
  <c r="BK134"/>
  <c i="38" r="J199"/>
  <c r="J186"/>
  <c r="BK180"/>
  <c r="BK174"/>
  <c r="J166"/>
  <c r="J161"/>
  <c r="J143"/>
  <c r="BK194"/>
  <c r="J188"/>
  <c r="J181"/>
  <c r="J167"/>
  <c r="J157"/>
  <c r="J142"/>
  <c r="BK188"/>
  <c r="J185"/>
  <c r="BK178"/>
  <c r="BK167"/>
  <c r="J158"/>
  <c r="BK145"/>
  <c r="J140"/>
  <c r="J198"/>
  <c r="BK171"/>
  <c r="BK166"/>
  <c r="J162"/>
  <c r="J137"/>
  <c i="39" r="BK134"/>
  <c r="BK130"/>
  <c r="J132"/>
  <c r="J142"/>
  <c i="40" r="BK142"/>
  <c r="J134"/>
  <c r="BK129"/>
  <c r="J132"/>
  <c r="BK127"/>
  <c i="41" r="J174"/>
  <c r="BK157"/>
  <c r="BK146"/>
  <c r="BK180"/>
  <c r="J172"/>
  <c r="J157"/>
  <c r="BK141"/>
  <c r="J177"/>
  <c r="BK166"/>
  <c r="J156"/>
  <c r="BK138"/>
  <c r="J179"/>
  <c r="J158"/>
  <c r="BK151"/>
  <c r="J136"/>
  <c i="42" r="J199"/>
  <c r="J191"/>
  <c r="BK145"/>
  <c r="J201"/>
  <c r="J175"/>
  <c r="J161"/>
  <c r="BK142"/>
  <c r="BK189"/>
  <c r="BK177"/>
  <c r="J170"/>
  <c r="J138"/>
  <c r="BK199"/>
  <c r="BK170"/>
  <c r="J145"/>
  <c r="J128"/>
  <c i="43" r="BK137"/>
  <c r="J147"/>
  <c r="J157"/>
  <c r="BK147"/>
  <c r="J142"/>
  <c r="BK131"/>
  <c i="44" r="J253"/>
  <c r="BK243"/>
  <c r="BK229"/>
  <c r="BK214"/>
  <c r="BK204"/>
  <c r="BK197"/>
  <c r="J189"/>
  <c r="BK184"/>
  <c r="BK178"/>
  <c r="J169"/>
  <c r="BK164"/>
  <c r="J154"/>
  <c r="J236"/>
  <c r="J227"/>
  <c r="J223"/>
  <c r="BK219"/>
  <c r="BK212"/>
  <c r="J204"/>
  <c r="J200"/>
  <c r="J188"/>
  <c r="BK181"/>
  <c r="J172"/>
  <c r="BK166"/>
  <c r="J162"/>
  <c r="BK156"/>
  <c r="BK152"/>
  <c r="J145"/>
  <c r="J242"/>
  <c r="J228"/>
  <c r="BK218"/>
  <c r="J212"/>
  <c r="BK208"/>
  <c r="J199"/>
  <c r="J190"/>
  <c r="BK175"/>
  <c r="J167"/>
  <c r="J159"/>
  <c r="J150"/>
  <c r="BK244"/>
  <c r="BK236"/>
  <c r="BK224"/>
  <c r="J213"/>
  <c r="BK205"/>
  <c r="J197"/>
  <c r="J184"/>
  <c r="J160"/>
  <c r="BK149"/>
  <c i="45" r="J186"/>
  <c r="J169"/>
  <c r="J156"/>
  <c r="J144"/>
  <c r="BK195"/>
  <c r="BK190"/>
  <c r="J180"/>
  <c r="BK174"/>
  <c r="J160"/>
  <c r="BK153"/>
  <c r="J149"/>
  <c r="BK144"/>
  <c r="J198"/>
  <c r="J184"/>
  <c r="J174"/>
  <c r="BK170"/>
  <c r="BK148"/>
  <c r="BK180"/>
  <c r="BK169"/>
  <c r="J162"/>
  <c r="BK149"/>
  <c r="BK146"/>
  <c i="46" r="BK212"/>
  <c r="BK187"/>
  <c r="J184"/>
  <c r="BK165"/>
  <c r="BK159"/>
  <c r="BK146"/>
  <c r="BK210"/>
  <c r="J202"/>
  <c r="BK193"/>
  <c r="J188"/>
  <c r="BK175"/>
  <c r="BK164"/>
  <c r="BK156"/>
  <c r="J149"/>
  <c r="BK218"/>
  <c r="J205"/>
  <c r="J189"/>
  <c r="BK184"/>
  <c r="BK178"/>
  <c r="BK170"/>
  <c r="J157"/>
  <c r="BK150"/>
  <c r="BK213"/>
  <c r="BK206"/>
  <c r="BK194"/>
  <c r="BK179"/>
  <c r="J173"/>
  <c r="J165"/>
  <c r="BK157"/>
  <c r="BK153"/>
  <c r="BK147"/>
  <c i="47" r="J197"/>
  <c r="J180"/>
  <c r="J171"/>
  <c r="J158"/>
  <c r="J151"/>
  <c r="J144"/>
  <c r="BK192"/>
  <c r="J186"/>
  <c r="J176"/>
  <c r="BK169"/>
  <c r="J152"/>
  <c r="J145"/>
  <c r="J207"/>
  <c r="BK199"/>
  <c r="BK184"/>
  <c r="J174"/>
  <c r="J170"/>
  <c r="BK160"/>
  <c r="J156"/>
  <c r="BK151"/>
  <c r="J210"/>
  <c r="BK202"/>
  <c r="BK197"/>
  <c r="BK181"/>
  <c r="BK175"/>
  <c r="BK165"/>
  <c r="BK154"/>
  <c r="J148"/>
  <c i="48" r="BK222"/>
  <c r="J210"/>
  <c r="BK200"/>
  <c r="J194"/>
  <c r="J172"/>
  <c r="J160"/>
  <c r="J149"/>
  <c r="J222"/>
  <c r="BK197"/>
  <c r="BK189"/>
  <c r="J176"/>
  <c r="J171"/>
  <c r="J155"/>
  <c r="J150"/>
  <c r="J145"/>
  <c r="J215"/>
  <c r="BK203"/>
  <c r="BK195"/>
  <c r="BK185"/>
  <c r="J181"/>
  <c r="BK176"/>
  <c r="J169"/>
  <c r="BK162"/>
  <c r="BK220"/>
  <c r="J214"/>
  <c r="BK206"/>
  <c r="BK191"/>
  <c r="BK184"/>
  <c r="J179"/>
  <c r="J170"/>
  <c r="J161"/>
  <c r="J157"/>
  <c r="J152"/>
  <c r="BK145"/>
  <c i="49" r="J158"/>
  <c r="BK158"/>
  <c r="J145"/>
  <c r="J138"/>
  <c r="J147"/>
  <c r="J151"/>
  <c r="BK147"/>
  <c i="50" r="BK215"/>
  <c r="BK207"/>
  <c r="BK161"/>
  <c r="J141"/>
  <c r="BK173"/>
  <c r="BK149"/>
  <c r="BK209"/>
  <c r="BK203"/>
  <c r="BK195"/>
  <c r="J189"/>
  <c r="J173"/>
  <c r="J135"/>
  <c r="J200"/>
  <c r="J193"/>
  <c r="BK171"/>
  <c r="J154"/>
  <c r="J142"/>
  <c i="51" r="BK137"/>
  <c r="BK145"/>
  <c r="J139"/>
  <c r="J132"/>
  <c r="J145"/>
  <c i="52" r="J144"/>
  <c r="BK131"/>
  <c r="BK144"/>
  <c r="J142"/>
  <c r="BK134"/>
  <c r="J128"/>
  <c i="53" r="BK132"/>
  <c r="J135"/>
  <c r="BK130"/>
  <c r="J134"/>
  <c r="J128"/>
  <c i="54" r="J145"/>
  <c r="J135"/>
  <c r="BK145"/>
  <c r="J131"/>
  <c r="J142"/>
  <c i="55" r="J125"/>
  <c r="F38"/>
  <c i="1" r="BC154"/>
  <c i="56" r="BK161"/>
  <c r="BK143"/>
  <c r="BK151"/>
  <c r="J161"/>
  <c r="J137"/>
  <c r="BK132"/>
  <c r="BK153"/>
  <c r="J130"/>
  <c i="57" r="BK140"/>
  <c r="J133"/>
  <c r="J143"/>
  <c r="BK126"/>
  <c r="BK133"/>
  <c r="J144"/>
  <c i="58" r="BK177"/>
  <c r="J162"/>
  <c r="J139"/>
  <c r="BK156"/>
  <c r="BK147"/>
  <c r="BK131"/>
  <c r="BK182"/>
  <c r="J166"/>
  <c r="J156"/>
  <c r="J131"/>
  <c r="J176"/>
  <c r="BK162"/>
  <c r="J147"/>
  <c i="59" r="J137"/>
  <c r="J126"/>
  <c r="J142"/>
  <c r="BK153"/>
  <c r="BK126"/>
  <c i="60" r="BK125"/>
  <c r="J126"/>
  <c i="2" r="J156"/>
  <c r="J150"/>
  <c r="J146"/>
  <c r="J137"/>
  <c i="1" r="AS96"/>
  <c i="2" r="BK150"/>
  <c r="BK146"/>
  <c r="BK140"/>
  <c r="BK130"/>
  <c r="J130"/>
  <c i="1" r="AS156"/>
  <c i="3" r="BK184"/>
  <c r="BK183"/>
  <c r="J181"/>
  <c r="BK177"/>
  <c r="J171"/>
  <c r="J169"/>
  <c r="J160"/>
  <c r="BK148"/>
  <c r="J145"/>
  <c r="BK139"/>
  <c r="J136"/>
  <c r="J130"/>
  <c i="4" r="J153"/>
  <c r="J130"/>
  <c r="BK143"/>
  <c r="J143"/>
  <c r="J133"/>
  <c r="BK153"/>
  <c i="5" r="BK157"/>
  <c r="BK133"/>
  <c r="BK147"/>
  <c r="BK148"/>
  <c r="BK136"/>
  <c r="J143"/>
  <c i="6" r="BK172"/>
  <c r="J140"/>
  <c r="BK166"/>
  <c r="BK149"/>
  <c r="J173"/>
  <c r="J169"/>
  <c r="J143"/>
  <c r="BK130"/>
  <c i="7" r="BK179"/>
  <c r="BK182"/>
  <c r="BK175"/>
  <c r="BK133"/>
  <c r="J164"/>
  <c r="BK134"/>
  <c r="J152"/>
  <c i="8" r="J165"/>
  <c r="BK146"/>
  <c r="BK159"/>
  <c r="J143"/>
  <c r="J159"/>
  <c r="BK133"/>
  <c i="9" r="BK163"/>
  <c r="BK146"/>
  <c r="J165"/>
  <c r="BK143"/>
  <c r="J146"/>
  <c r="BK130"/>
  <c r="J152"/>
  <c i="10" r="J153"/>
  <c r="J168"/>
  <c r="BK162"/>
  <c r="BK159"/>
  <c r="BK134"/>
  <c r="J159"/>
  <c r="BK143"/>
  <c i="11" r="BK151"/>
  <c r="BK137"/>
  <c r="J148"/>
  <c r="J149"/>
  <c r="BK140"/>
  <c r="BK133"/>
  <c i="12" r="J135"/>
  <c r="BK131"/>
  <c r="BK137"/>
  <c i="13" r="BK141"/>
  <c r="J132"/>
  <c r="BK138"/>
  <c r="J133"/>
  <c i="14" r="J166"/>
  <c r="J150"/>
  <c r="BK137"/>
  <c r="BK166"/>
  <c r="BK138"/>
  <c r="J171"/>
  <c r="BK154"/>
  <c i="15" r="J143"/>
  <c r="J172"/>
  <c r="BK158"/>
  <c r="BK134"/>
  <c r="J151"/>
  <c r="BK141"/>
  <c r="J178"/>
  <c r="J158"/>
  <c r="BK138"/>
  <c i="16" r="J156"/>
  <c r="BK149"/>
  <c r="BK135"/>
  <c r="BK143"/>
  <c r="BK156"/>
  <c r="J128"/>
  <c i="17" r="BK151"/>
  <c r="BK146"/>
  <c r="BK153"/>
  <c r="BK143"/>
  <c r="BK150"/>
  <c i="18" r="BK145"/>
  <c r="BK138"/>
  <c r="BK126"/>
  <c r="J145"/>
  <c r="J142"/>
  <c r="BK137"/>
  <c r="BK132"/>
  <c r="J126"/>
  <c r="BK135"/>
  <c r="BK149"/>
  <c r="J140"/>
  <c r="J135"/>
  <c r="J132"/>
  <c i="19" r="BK283"/>
  <c r="BK277"/>
  <c r="BK270"/>
  <c r="BK254"/>
  <c r="BK213"/>
  <c r="BK168"/>
  <c r="BK141"/>
  <c r="BK299"/>
  <c r="J284"/>
  <c r="J278"/>
  <c r="BK272"/>
  <c r="J256"/>
  <c r="J213"/>
  <c r="BK184"/>
  <c r="BK164"/>
  <c r="J141"/>
  <c r="J285"/>
  <c r="J279"/>
  <c r="BK274"/>
  <c r="J227"/>
  <c r="J200"/>
  <c r="J164"/>
  <c r="BK148"/>
  <c r="J287"/>
  <c r="BK285"/>
  <c r="J282"/>
  <c r="J272"/>
  <c r="BK263"/>
  <c r="BK198"/>
  <c r="J161"/>
  <c i="20" r="BK289"/>
  <c r="J276"/>
  <c r="BK269"/>
  <c r="BK264"/>
  <c r="J252"/>
  <c r="J247"/>
  <c r="J243"/>
  <c r="J241"/>
  <c r="J225"/>
  <c r="J196"/>
  <c r="J187"/>
  <c r="J144"/>
  <c r="BK243"/>
  <c r="J229"/>
  <c r="BK196"/>
  <c r="BK159"/>
  <c r="J273"/>
  <c r="J258"/>
  <c r="J248"/>
  <c r="J240"/>
  <c r="BK225"/>
  <c r="BK153"/>
  <c r="J291"/>
  <c r="J269"/>
  <c r="J249"/>
  <c r="BK237"/>
  <c r="BK229"/>
  <c r="J213"/>
  <c r="J178"/>
  <c r="J140"/>
  <c i="21" r="J330"/>
  <c r="J293"/>
  <c r="J282"/>
  <c r="J273"/>
  <c r="J257"/>
  <c r="BK247"/>
  <c r="J203"/>
  <c r="J144"/>
  <c r="BK338"/>
  <c r="BK319"/>
  <c r="J285"/>
  <c r="BK280"/>
  <c r="J253"/>
  <c r="BK240"/>
  <c r="BK211"/>
  <c r="BK165"/>
  <c r="J136"/>
  <c r="J327"/>
  <c r="BK306"/>
  <c r="BK289"/>
  <c r="J280"/>
  <c r="J275"/>
  <c r="BK268"/>
  <c r="BK260"/>
  <c r="BK253"/>
  <c r="J165"/>
  <c r="BK139"/>
  <c r="J332"/>
  <c r="J306"/>
  <c r="BK285"/>
  <c r="BK279"/>
  <c r="J268"/>
  <c r="BK257"/>
  <c r="BK157"/>
  <c r="J143"/>
  <c i="22" r="J132"/>
  <c i="23" r="BK173"/>
  <c r="BK170"/>
  <c r="BK162"/>
  <c r="J152"/>
  <c r="BK191"/>
  <c r="J185"/>
  <c r="BK175"/>
  <c r="BK171"/>
  <c r="J167"/>
  <c r="J154"/>
  <c r="J147"/>
  <c r="J142"/>
  <c r="J191"/>
  <c r="J171"/>
  <c r="J164"/>
  <c r="BK157"/>
  <c r="BK153"/>
  <c r="BK150"/>
  <c r="J146"/>
  <c r="BK181"/>
  <c r="J176"/>
  <c r="J157"/>
  <c r="BK143"/>
  <c i="24" r="BK202"/>
  <c r="J196"/>
  <c r="BK189"/>
  <c r="J178"/>
  <c r="J170"/>
  <c r="J155"/>
  <c r="J151"/>
  <c r="BK144"/>
  <c r="BK181"/>
  <c r="BK167"/>
  <c r="J156"/>
  <c r="J208"/>
  <c r="J198"/>
  <c r="J191"/>
  <c r="J181"/>
  <c r="J175"/>
  <c r="J169"/>
  <c r="BK158"/>
  <c r="J148"/>
  <c r="J200"/>
  <c r="J185"/>
  <c r="BK178"/>
  <c r="BK175"/>
  <c r="J162"/>
  <c r="BK153"/>
  <c r="BK147"/>
  <c i="25" r="BK178"/>
  <c r="J170"/>
  <c r="J157"/>
  <c r="BK142"/>
  <c r="BK155"/>
  <c r="J144"/>
  <c r="BK173"/>
  <c r="BK160"/>
  <c r="BK150"/>
  <c r="J145"/>
  <c r="J154"/>
  <c r="BK144"/>
  <c i="26" r="J125"/>
  <c r="F37"/>
  <c i="1" r="BB123"/>
  <c i="27" r="F38"/>
  <c i="1" r="BC124"/>
  <c i="28" r="J309"/>
  <c r="BK303"/>
  <c r="J298"/>
  <c r="BK289"/>
  <c r="BK281"/>
  <c r="BK274"/>
  <c r="BK266"/>
  <c r="BK263"/>
  <c r="J251"/>
  <c r="BK247"/>
  <c r="J239"/>
  <c r="J234"/>
  <c r="BK221"/>
  <c r="BK218"/>
  <c r="J204"/>
  <c r="J195"/>
  <c r="J179"/>
  <c r="J175"/>
  <c r="J163"/>
  <c r="BK153"/>
  <c r="J148"/>
  <c r="BK143"/>
  <c r="BK299"/>
  <c r="BK277"/>
  <c r="J263"/>
  <c r="BK251"/>
  <c r="J231"/>
  <c r="J220"/>
  <c r="BK212"/>
  <c r="BK207"/>
  <c r="BK200"/>
  <c r="J194"/>
  <c r="J189"/>
  <c r="J183"/>
  <c r="J177"/>
  <c r="J166"/>
  <c r="J149"/>
  <c r="J307"/>
  <c r="J302"/>
  <c r="BK297"/>
  <c r="J294"/>
  <c r="J288"/>
  <c r="BK282"/>
  <c r="J272"/>
  <c r="J267"/>
  <c r="BK258"/>
  <c r="BK254"/>
  <c r="BK248"/>
  <c r="BK241"/>
  <c r="J233"/>
  <c r="BK226"/>
  <c r="BK208"/>
  <c r="BK198"/>
  <c r="BK195"/>
  <c r="BK186"/>
  <c r="BK179"/>
  <c r="BK172"/>
  <c r="BK159"/>
  <c r="BK151"/>
  <c r="J144"/>
  <c r="BK138"/>
  <c r="BK295"/>
  <c r="BK290"/>
  <c r="J278"/>
  <c r="BK272"/>
  <c r="J259"/>
  <c r="J250"/>
  <c r="J243"/>
  <c r="BK238"/>
  <c r="BK231"/>
  <c r="J210"/>
  <c r="BK204"/>
  <c r="J196"/>
  <c r="J191"/>
  <c r="BK177"/>
  <c r="BK166"/>
  <c r="BK157"/>
  <c r="J150"/>
  <c r="BK144"/>
  <c i="29" r="J125"/>
  <c r="F37"/>
  <c i="1" r="BB126"/>
  <c i="30" r="F39"/>
  <c i="1" r="BD127"/>
  <c i="31" r="J162"/>
  <c r="BK139"/>
  <c r="BK155"/>
  <c r="J139"/>
  <c r="BK134"/>
  <c r="BK159"/>
  <c r="J148"/>
  <c r="BK135"/>
  <c i="32" r="BK142"/>
  <c r="BK137"/>
  <c r="BK139"/>
  <c r="J127"/>
  <c i="33" r="BK141"/>
  <c r="J142"/>
  <c r="BK145"/>
  <c r="BK127"/>
  <c i="34" r="J147"/>
  <c r="J136"/>
  <c r="J151"/>
  <c r="BK159"/>
  <c r="J154"/>
  <c r="BK135"/>
  <c r="J128"/>
  <c i="35" r="BK135"/>
  <c r="J146"/>
  <c r="J151"/>
  <c r="J136"/>
  <c r="J154"/>
  <c i="36" r="BK141"/>
  <c r="BK140"/>
  <c r="J132"/>
  <c r="J140"/>
  <c i="37" r="J176"/>
  <c r="BK167"/>
  <c r="J163"/>
  <c r="BK158"/>
  <c r="BK144"/>
  <c r="J139"/>
  <c r="J167"/>
  <c r="BK157"/>
  <c r="J137"/>
  <c r="BK179"/>
  <c r="BK166"/>
  <c r="BK159"/>
  <c r="J142"/>
  <c r="BK177"/>
  <c r="J173"/>
  <c r="BK164"/>
  <c r="BK154"/>
  <c r="J140"/>
  <c i="38" r="BK191"/>
  <c r="BK182"/>
  <c r="J172"/>
  <c r="J163"/>
  <c r="J147"/>
  <c r="BK132"/>
  <c r="J191"/>
  <c r="BK183"/>
  <c r="BK169"/>
  <c r="BK160"/>
  <c r="J150"/>
  <c r="BK140"/>
  <c r="BK189"/>
  <c r="BK181"/>
  <c r="BK173"/>
  <c r="BK161"/>
  <c r="J155"/>
  <c r="J132"/>
  <c r="BK184"/>
  <c r="BK170"/>
  <c r="BK155"/>
  <c r="J136"/>
  <c i="39" r="J138"/>
  <c r="J134"/>
  <c r="BK140"/>
  <c r="J127"/>
  <c r="BK127"/>
  <c i="40" r="J136"/>
  <c r="BK136"/>
  <c r="J130"/>
  <c r="J140"/>
  <c i="41" r="BK181"/>
  <c r="J166"/>
  <c r="BK155"/>
  <c r="J141"/>
  <c r="BK177"/>
  <c r="BK159"/>
  <c r="J146"/>
  <c r="J132"/>
  <c r="BK171"/>
  <c r="J162"/>
  <c r="J144"/>
  <c r="BK130"/>
  <c r="BK165"/>
  <c r="BK156"/>
  <c r="BK154"/>
  <c i="42" r="J202"/>
  <c r="J153"/>
  <c r="BK135"/>
  <c r="J189"/>
  <c r="J172"/>
  <c r="J159"/>
  <c r="BK138"/>
  <c r="BK186"/>
  <c r="BK172"/>
  <c r="BK128"/>
  <c r="BK198"/>
  <c r="BK164"/>
  <c r="BK143"/>
  <c i="43" r="BK155"/>
  <c r="BK157"/>
  <c r="BK127"/>
  <c r="J155"/>
  <c r="J131"/>
  <c r="J137"/>
  <c i="44" r="BK255"/>
  <c r="BK247"/>
  <c r="J235"/>
  <c r="J215"/>
  <c r="J206"/>
  <c r="J198"/>
  <c r="BK192"/>
  <c r="BK185"/>
  <c r="J181"/>
  <c r="J174"/>
  <c r="J166"/>
  <c r="J155"/>
  <c r="J249"/>
  <c r="BK235"/>
  <c r="J226"/>
  <c r="J222"/>
  <c r="J218"/>
  <c r="J207"/>
  <c r="BK202"/>
  <c r="BK189"/>
  <c r="BK186"/>
  <c r="J178"/>
  <c r="J171"/>
  <c r="BK165"/>
  <c r="BK161"/>
  <c r="BK155"/>
  <c r="J151"/>
  <c r="BK252"/>
  <c r="J239"/>
  <c r="BK227"/>
  <c r="J217"/>
  <c r="BK211"/>
  <c r="J202"/>
  <c r="J194"/>
  <c r="J186"/>
  <c r="BK170"/>
  <c r="BK160"/>
  <c r="J157"/>
  <c r="J252"/>
  <c r="BK242"/>
  <c r="J231"/>
  <c r="BK225"/>
  <c r="J214"/>
  <c r="J208"/>
  <c r="J196"/>
  <c r="J185"/>
  <c r="BK162"/>
  <c r="BK150"/>
  <c i="45" r="J195"/>
  <c r="BK181"/>
  <c r="J172"/>
  <c r="J164"/>
  <c r="BK152"/>
  <c r="J201"/>
  <c r="BK193"/>
  <c r="BK186"/>
  <c r="J176"/>
  <c r="J167"/>
  <c r="J155"/>
  <c r="J150"/>
  <c r="J145"/>
  <c r="BK201"/>
  <c r="J193"/>
  <c r="J175"/>
  <c r="J171"/>
  <c r="J163"/>
  <c r="J181"/>
  <c r="J170"/>
  <c r="BK167"/>
  <c r="BK163"/>
  <c r="J153"/>
  <c i="46" r="J218"/>
  <c r="BK190"/>
  <c r="J186"/>
  <c r="BK166"/>
  <c r="J161"/>
  <c r="J152"/>
  <c r="BK143"/>
  <c r="J208"/>
  <c r="BK200"/>
  <c r="BK192"/>
  <c r="J182"/>
  <c r="BK173"/>
  <c r="J159"/>
  <c r="BK151"/>
  <c r="J143"/>
  <c r="BK208"/>
  <c r="J196"/>
  <c r="BK188"/>
  <c r="BK182"/>
  <c r="BK176"/>
  <c r="J167"/>
  <c r="BK154"/>
  <c r="J145"/>
  <c r="J212"/>
  <c r="BK205"/>
  <c r="J181"/>
  <c r="J176"/>
  <c r="BK167"/>
  <c r="BK163"/>
  <c r="BK155"/>
  <c r="BK149"/>
  <c i="47" r="J208"/>
  <c r="J183"/>
  <c r="BK174"/>
  <c r="J162"/>
  <c r="BK157"/>
  <c r="BK147"/>
  <c r="BK143"/>
  <c r="J187"/>
  <c r="BK178"/>
  <c r="J164"/>
  <c r="J149"/>
  <c r="J143"/>
  <c r="J205"/>
  <c r="BK198"/>
  <c r="BK187"/>
  <c r="J173"/>
  <c r="BK171"/>
  <c r="BK158"/>
  <c r="J154"/>
  <c r="J147"/>
  <c r="J204"/>
  <c r="J192"/>
  <c r="J179"/>
  <c r="J172"/>
  <c r="BK162"/>
  <c r="J150"/>
  <c i="48" r="BK225"/>
  <c r="BK219"/>
  <c r="J203"/>
  <c r="J195"/>
  <c r="BK186"/>
  <c r="J162"/>
  <c r="BK151"/>
  <c r="BK223"/>
  <c r="J206"/>
  <c r="BK190"/>
  <c r="BK187"/>
  <c r="BK172"/>
  <c r="BK156"/>
  <c r="BK152"/>
  <c r="J147"/>
  <c r="J223"/>
  <c r="J217"/>
  <c r="J208"/>
  <c r="J199"/>
  <c r="BK194"/>
  <c r="BK183"/>
  <c r="BK178"/>
  <c r="J175"/>
  <c r="BK166"/>
  <c r="BK161"/>
  <c r="BK215"/>
  <c r="BK202"/>
  <c r="BK192"/>
  <c r="J185"/>
  <c r="BK180"/>
  <c r="BK175"/>
  <c r="J163"/>
  <c r="BK158"/>
  <c r="J151"/>
  <c r="BK147"/>
  <c i="49" r="BK161"/>
  <c r="J139"/>
  <c r="J150"/>
  <c r="BK141"/>
  <c r="BK151"/>
  <c r="BK138"/>
  <c r="J142"/>
  <c i="50" r="J209"/>
  <c r="BK189"/>
  <c r="BK160"/>
  <c r="J215"/>
  <c r="J171"/>
  <c r="BK143"/>
  <c r="BK211"/>
  <c r="J205"/>
  <c r="BK198"/>
  <c r="J182"/>
  <c r="J157"/>
  <c r="BK141"/>
  <c r="J208"/>
  <c r="J179"/>
  <c r="J161"/>
  <c r="J149"/>
  <c i="51" r="BK128"/>
  <c r="J130"/>
  <c r="J137"/>
  <c r="BK131"/>
  <c r="BK143"/>
  <c i="52" r="BK139"/>
  <c r="BK128"/>
  <c r="BK142"/>
  <c r="J135"/>
  <c r="J130"/>
  <c i="53" r="BK134"/>
  <c r="BK139"/>
  <c r="J144"/>
  <c r="BK128"/>
  <c r="J130"/>
  <c i="54" r="BK132"/>
  <c r="BK143"/>
  <c r="J137"/>
  <c r="J128"/>
  <c r="J130"/>
  <c r="BK130"/>
  <c i="55" r="F39"/>
  <c i="1" r="BD154"/>
  <c i="56" r="BK163"/>
  <c r="BK147"/>
  <c r="J132"/>
  <c r="BK134"/>
  <c r="BK155"/>
  <c r="J134"/>
  <c r="J164"/>
  <c r="J151"/>
  <c r="J135"/>
  <c i="57" r="BK144"/>
  <c r="BK136"/>
  <c r="BK146"/>
  <c r="BK127"/>
  <c r="J136"/>
  <c r="J126"/>
  <c i="58" r="J182"/>
  <c r="J170"/>
  <c r="J140"/>
  <c r="BK166"/>
  <c r="J150"/>
  <c r="BK140"/>
  <c r="BK129"/>
  <c r="BK175"/>
  <c r="J164"/>
  <c r="BK158"/>
  <c r="BK150"/>
  <c r="J177"/>
  <c r="BK174"/>
  <c r="J152"/>
  <c i="59" r="J145"/>
  <c r="J129"/>
  <c r="BK143"/>
  <c r="BK125"/>
  <c r="BK133"/>
  <c r="J144"/>
  <c i="2" l="1" r="P129"/>
  <c r="P128"/>
  <c r="P127"/>
  <c i="1" r="AU97"/>
  <c i="2" r="P152"/>
  <c i="3" r="R129"/>
  <c r="T179"/>
  <c i="4" r="P129"/>
  <c r="P128"/>
  <c r="P127"/>
  <c i="1" r="AU99"/>
  <c i="4" r="P148"/>
  <c i="5" r="BK129"/>
  <c r="J129"/>
  <c r="J102"/>
  <c r="BK152"/>
  <c r="J152"/>
  <c r="J103"/>
  <c i="6" r="BK129"/>
  <c r="J129"/>
  <c r="J102"/>
  <c r="BK168"/>
  <c r="J168"/>
  <c r="J103"/>
  <c i="7" r="T129"/>
  <c r="R177"/>
  <c i="8" r="R129"/>
  <c r="P161"/>
  <c i="9" r="T129"/>
  <c r="T128"/>
  <c r="T127"/>
  <c r="T161"/>
  <c i="10" r="P129"/>
  <c r="T161"/>
  <c i="11" r="BK147"/>
  <c r="J147"/>
  <c r="J103"/>
  <c i="14" r="R129"/>
  <c r="T146"/>
  <c r="T149"/>
  <c r="P167"/>
  <c i="15" r="BK128"/>
  <c r="J128"/>
  <c r="J100"/>
  <c r="P140"/>
  <c r="R152"/>
  <c i="16" r="P127"/>
  <c r="R145"/>
  <c r="R155"/>
  <c i="17" r="T127"/>
  <c r="P149"/>
  <c i="18" r="P125"/>
  <c r="P124"/>
  <c r="P123"/>
  <c i="1" r="AU113"/>
  <c i="19" r="P133"/>
  <c r="P226"/>
  <c r="T262"/>
  <c i="20" r="T135"/>
  <c r="BK212"/>
  <c r="J212"/>
  <c r="J104"/>
  <c r="R212"/>
  <c r="T228"/>
  <c i="21" r="P135"/>
  <c r="BK221"/>
  <c r="J221"/>
  <c r="J103"/>
  <c r="R221"/>
  <c r="T246"/>
  <c r="R299"/>
  <c r="P312"/>
  <c r="P311"/>
  <c i="23" r="BK141"/>
  <c r="T141"/>
  <c r="R155"/>
  <c r="P159"/>
  <c r="P158"/>
  <c r="P174"/>
  <c r="R183"/>
  <c r="R189"/>
  <c r="P192"/>
  <c i="24" r="T142"/>
  <c r="R160"/>
  <c r="BK164"/>
  <c r="J164"/>
  <c r="J105"/>
  <c r="T164"/>
  <c r="R168"/>
  <c r="R184"/>
  <c r="R188"/>
  <c r="R187"/>
  <c r="T195"/>
  <c r="R201"/>
  <c r="R204"/>
  <c i="25" r="P141"/>
  <c r="R149"/>
  <c r="R153"/>
  <c r="R152"/>
  <c r="R158"/>
  <c r="T171"/>
  <c i="28" r="P136"/>
  <c r="T142"/>
  <c r="BK162"/>
  <c r="J162"/>
  <c r="J103"/>
  <c r="P165"/>
  <c r="BK190"/>
  <c r="J190"/>
  <c r="J105"/>
  <c r="BK206"/>
  <c r="J206"/>
  <c r="J106"/>
  <c r="T206"/>
  <c r="P229"/>
  <c r="T229"/>
  <c r="R232"/>
  <c r="P276"/>
  <c r="T276"/>
  <c r="R287"/>
  <c r="T301"/>
  <c i="31" r="T129"/>
  <c r="R141"/>
  <c r="P153"/>
  <c r="T161"/>
  <c r="T160"/>
  <c i="32" r="P129"/>
  <c r="P125"/>
  <c r="P124"/>
  <c i="1" r="AU130"/>
  <c i="33" r="BK126"/>
  <c r="J126"/>
  <c r="J100"/>
  <c r="P138"/>
  <c i="35" r="R145"/>
  <c r="P150"/>
  <c i="36" r="BK126"/>
  <c r="J126"/>
  <c r="J100"/>
  <c r="BK138"/>
  <c r="J138"/>
  <c r="J101"/>
  <c i="37" r="BK128"/>
  <c r="R146"/>
  <c r="BK153"/>
  <c r="J153"/>
  <c r="J102"/>
  <c r="P172"/>
  <c i="38" r="P131"/>
  <c r="BK149"/>
  <c r="J149"/>
  <c r="J101"/>
  <c r="R156"/>
  <c r="R175"/>
  <c r="P187"/>
  <c r="T196"/>
  <c r="T195"/>
  <c i="39" r="T126"/>
  <c r="P133"/>
  <c i="40" r="R126"/>
  <c r="R133"/>
  <c i="41" r="P129"/>
  <c r="P128"/>
  <c r="P150"/>
  <c r="P161"/>
  <c r="R170"/>
  <c r="R169"/>
  <c i="42" r="P127"/>
  <c r="P146"/>
  <c r="R197"/>
  <c i="43" r="T124"/>
  <c r="T123"/>
  <c r="T122"/>
  <c i="44" r="P147"/>
  <c r="R176"/>
  <c r="R180"/>
  <c r="BK191"/>
  <c r="J191"/>
  <c r="J108"/>
  <c r="R230"/>
  <c r="P234"/>
  <c r="P233"/>
  <c r="BK241"/>
  <c r="J241"/>
  <c r="J114"/>
  <c r="T248"/>
  <c r="R251"/>
  <c i="45" r="T142"/>
  <c r="R154"/>
  <c r="P158"/>
  <c r="T161"/>
  <c r="T179"/>
  <c r="T188"/>
  <c r="BK194"/>
  <c r="J194"/>
  <c r="J114"/>
  <c r="R197"/>
  <c i="46" r="T142"/>
  <c r="T141"/>
  <c r="T168"/>
  <c r="BK172"/>
  <c r="P180"/>
  <c r="BK195"/>
  <c r="J195"/>
  <c r="J107"/>
  <c r="T204"/>
  <c r="T211"/>
  <c r="R214"/>
  <c i="47" r="T142"/>
  <c r="T141"/>
  <c r="T163"/>
  <c r="T167"/>
  <c r="T166"/>
  <c r="T177"/>
  <c r="T185"/>
  <c r="R189"/>
  <c r="R188"/>
  <c r="T196"/>
  <c r="P203"/>
  <c r="P206"/>
  <c i="48" r="P142"/>
  <c r="P141"/>
  <c r="P164"/>
  <c r="R168"/>
  <c r="T174"/>
  <c r="T201"/>
  <c r="P205"/>
  <c r="P204"/>
  <c r="P212"/>
  <c r="BK218"/>
  <c r="J218"/>
  <c r="J114"/>
  <c r="P221"/>
  <c i="49" r="T137"/>
  <c r="T136"/>
  <c r="T140"/>
  <c r="P144"/>
  <c r="P143"/>
  <c r="P149"/>
  <c r="P156"/>
  <c r="P155"/>
  <c i="50" r="BK132"/>
  <c r="J132"/>
  <c r="J100"/>
  <c r="P148"/>
  <c r="R166"/>
  <c r="P172"/>
  <c r="R181"/>
  <c r="R180"/>
  <c r="R206"/>
  <c r="R210"/>
  <c i="51" r="BK127"/>
  <c r="J127"/>
  <c r="J100"/>
  <c r="T141"/>
  <c i="54" r="R127"/>
  <c r="BK141"/>
  <c r="J141"/>
  <c r="J102"/>
  <c i="56" r="P129"/>
  <c r="P142"/>
  <c r="BK154"/>
  <c r="J154"/>
  <c r="J102"/>
  <c r="P160"/>
  <c r="P159"/>
  <c i="57" r="P125"/>
  <c r="T142"/>
  <c i="2" r="T129"/>
  <c r="T128"/>
  <c r="T127"/>
  <c r="T152"/>
  <c i="3" r="T129"/>
  <c r="T128"/>
  <c r="T127"/>
  <c r="R179"/>
  <c i="4" r="R129"/>
  <c r="R128"/>
  <c r="R127"/>
  <c r="R148"/>
  <c i="5" r="P129"/>
  <c r="P128"/>
  <c r="P127"/>
  <c i="1" r="AU100"/>
  <c i="5" r="P152"/>
  <c i="6" r="R129"/>
  <c r="P168"/>
  <c i="7" r="BK129"/>
  <c r="J129"/>
  <c r="J102"/>
  <c r="BK177"/>
  <c r="J177"/>
  <c r="J103"/>
  <c i="8" r="T129"/>
  <c r="T128"/>
  <c r="T127"/>
  <c r="T161"/>
  <c i="9" r="P129"/>
  <c r="R161"/>
  <c i="10" r="R129"/>
  <c r="P161"/>
  <c i="11" r="BK129"/>
  <c r="J129"/>
  <c r="J102"/>
  <c r="P129"/>
  <c r="R129"/>
  <c r="T129"/>
  <c r="R147"/>
  <c i="12" r="BK128"/>
  <c r="BK127"/>
  <c r="J127"/>
  <c r="J101"/>
  <c r="T128"/>
  <c r="T127"/>
  <c r="T126"/>
  <c i="13" r="P131"/>
  <c r="T131"/>
  <c r="P134"/>
  <c r="T134"/>
  <c r="P140"/>
  <c r="P139"/>
  <c i="14" r="BK129"/>
  <c r="J129"/>
  <c r="J100"/>
  <c r="T129"/>
  <c r="P146"/>
  <c r="BK149"/>
  <c r="J149"/>
  <c r="J102"/>
  <c r="BK152"/>
  <c r="J152"/>
  <c r="J103"/>
  <c r="R152"/>
  <c r="BK167"/>
  <c r="J167"/>
  <c r="J104"/>
  <c r="T167"/>
  <c i="15" r="P128"/>
  <c r="T128"/>
  <c r="R140"/>
  <c r="BK152"/>
  <c r="J152"/>
  <c r="J102"/>
  <c r="T152"/>
  <c i="16" r="T127"/>
  <c r="P145"/>
  <c r="BK155"/>
  <c r="J155"/>
  <c r="J102"/>
  <c r="P155"/>
  <c i="17" r="BK127"/>
  <c r="J127"/>
  <c r="J100"/>
  <c r="R127"/>
  <c r="T144"/>
  <c r="BK149"/>
  <c r="J149"/>
  <c r="J102"/>
  <c r="T149"/>
  <c i="18" r="BK125"/>
  <c r="J125"/>
  <c r="J100"/>
  <c r="T125"/>
  <c r="T124"/>
  <c r="T123"/>
  <c i="19" r="R133"/>
  <c r="BK226"/>
  <c r="J226"/>
  <c r="J103"/>
  <c r="T226"/>
  <c r="P262"/>
  <c i="20" r="R135"/>
  <c r="P206"/>
  <c r="BK228"/>
  <c r="J228"/>
  <c r="J105"/>
  <c r="P228"/>
  <c i="21" r="T135"/>
  <c r="P221"/>
  <c r="T221"/>
  <c r="R246"/>
  <c r="P299"/>
  <c r="T299"/>
  <c r="R312"/>
  <c r="R311"/>
  <c i="23" r="P141"/>
  <c r="BK155"/>
  <c r="J155"/>
  <c r="J103"/>
  <c r="BK159"/>
  <c r="J159"/>
  <c r="J105"/>
  <c r="T159"/>
  <c r="T158"/>
  <c r="R174"/>
  <c r="P183"/>
  <c r="P189"/>
  <c r="T189"/>
  <c r="R192"/>
  <c i="24" r="BK142"/>
  <c r="BK141"/>
  <c r="J141"/>
  <c r="J101"/>
  <c r="P142"/>
  <c r="BK160"/>
  <c r="J160"/>
  <c r="J103"/>
  <c r="T160"/>
  <c r="P164"/>
  <c r="R164"/>
  <c r="R163"/>
  <c r="P168"/>
  <c r="BK184"/>
  <c r="J184"/>
  <c r="J107"/>
  <c r="T184"/>
  <c r="P188"/>
  <c r="P187"/>
  <c r="R195"/>
  <c r="R194"/>
  <c r="P201"/>
  <c r="BK204"/>
  <c r="J204"/>
  <c r="J115"/>
  <c r="T204"/>
  <c i="25" r="R141"/>
  <c r="R140"/>
  <c r="BK149"/>
  <c r="J149"/>
  <c r="J103"/>
  <c r="T149"/>
  <c r="P153"/>
  <c r="P152"/>
  <c r="BK158"/>
  <c r="J158"/>
  <c r="J106"/>
  <c r="P158"/>
  <c r="BK171"/>
  <c r="J171"/>
  <c r="J113"/>
  <c r="R171"/>
  <c r="R166"/>
  <c r="P174"/>
  <c r="T174"/>
  <c i="28" r="BK136"/>
  <c r="J136"/>
  <c r="J100"/>
  <c r="R136"/>
  <c r="T136"/>
  <c r="R142"/>
  <c r="P158"/>
  <c r="R158"/>
  <c r="P162"/>
  <c r="R162"/>
  <c r="T162"/>
  <c r="T165"/>
  <c r="R190"/>
  <c r="T190"/>
  <c r="BK232"/>
  <c r="J232"/>
  <c r="J108"/>
  <c r="T232"/>
  <c r="R276"/>
  <c r="P287"/>
  <c r="BK301"/>
  <c r="J301"/>
  <c r="J111"/>
  <c r="P301"/>
  <c i="31" r="BK129"/>
  <c r="J129"/>
  <c r="J100"/>
  <c r="R129"/>
  <c r="P141"/>
  <c r="BK153"/>
  <c r="J153"/>
  <c r="J102"/>
  <c r="R153"/>
  <c r="R161"/>
  <c r="R160"/>
  <c i="32" r="BK129"/>
  <c r="J129"/>
  <c r="J101"/>
  <c i="33" r="T126"/>
  <c r="T125"/>
  <c r="T124"/>
  <c r="T138"/>
  <c i="34" r="BK127"/>
  <c r="J127"/>
  <c r="J100"/>
  <c r="T127"/>
  <c r="BK150"/>
  <c r="J150"/>
  <c r="J102"/>
  <c r="R150"/>
  <c i="35" r="T127"/>
  <c r="P145"/>
  <c r="P126"/>
  <c r="P125"/>
  <c i="1" r="AU133"/>
  <c i="35" r="BK150"/>
  <c r="J150"/>
  <c r="J102"/>
  <c i="36" r="T126"/>
  <c r="R138"/>
  <c i="37" r="R128"/>
  <c r="BK146"/>
  <c r="J146"/>
  <c r="J101"/>
  <c r="P153"/>
  <c r="BK172"/>
  <c r="J172"/>
  <c r="J103"/>
  <c i="38" r="T131"/>
  <c r="R149"/>
  <c r="BK156"/>
  <c r="J156"/>
  <c r="J102"/>
  <c r="T175"/>
  <c r="R187"/>
  <c r="P196"/>
  <c r="P195"/>
  <c i="39" r="R126"/>
  <c r="T133"/>
  <c i="40" r="T126"/>
  <c r="P133"/>
  <c i="41" r="BK129"/>
  <c r="J129"/>
  <c r="J100"/>
  <c r="BK150"/>
  <c r="J150"/>
  <c r="J101"/>
  <c r="BK161"/>
  <c r="J161"/>
  <c r="J102"/>
  <c r="P170"/>
  <c r="P169"/>
  <c i="42" r="BK127"/>
  <c r="J127"/>
  <c r="J100"/>
  <c r="T146"/>
  <c r="BK197"/>
  <c r="J197"/>
  <c r="J102"/>
  <c i="43" r="BK124"/>
  <c r="J124"/>
  <c r="J100"/>
  <c i="44" r="T147"/>
  <c r="T146"/>
  <c r="T142"/>
  <c r="T176"/>
  <c r="BK180"/>
  <c r="J180"/>
  <c r="J107"/>
  <c r="T191"/>
  <c r="T230"/>
  <c r="T234"/>
  <c r="T233"/>
  <c r="R241"/>
  <c r="P248"/>
  <c r="T251"/>
  <c i="45" r="R142"/>
  <c r="R141"/>
  <c r="T154"/>
  <c r="T158"/>
  <c r="T157"/>
  <c r="R161"/>
  <c r="P179"/>
  <c r="R188"/>
  <c r="R187"/>
  <c r="R194"/>
  <c r="P197"/>
  <c i="46" r="R142"/>
  <c r="R141"/>
  <c r="R168"/>
  <c r="P172"/>
  <c r="P171"/>
  <c r="T180"/>
  <c r="R195"/>
  <c r="P204"/>
  <c r="R211"/>
  <c r="T214"/>
  <c i="47" r="BK142"/>
  <c r="BK141"/>
  <c r="BK163"/>
  <c r="J163"/>
  <c r="J103"/>
  <c r="BK167"/>
  <c r="J167"/>
  <c r="J105"/>
  <c r="P177"/>
  <c r="BK185"/>
  <c r="J185"/>
  <c r="J107"/>
  <c r="T189"/>
  <c r="T188"/>
  <c r="P196"/>
  <c r="P195"/>
  <c r="T203"/>
  <c r="T206"/>
  <c i="48" r="R142"/>
  <c r="R141"/>
  <c r="R164"/>
  <c r="P168"/>
  <c r="R174"/>
  <c r="P201"/>
  <c r="T205"/>
  <c r="T204"/>
  <c r="T212"/>
  <c r="R218"/>
  <c r="T221"/>
  <c i="49" r="R137"/>
  <c r="R136"/>
  <c r="R140"/>
  <c r="BK144"/>
  <c r="BK143"/>
  <c r="J143"/>
  <c r="J104"/>
  <c r="BK149"/>
  <c r="J149"/>
  <c r="J106"/>
  <c r="R156"/>
  <c r="R155"/>
  <c i="50" r="P132"/>
  <c r="BK148"/>
  <c r="J148"/>
  <c r="J101"/>
  <c r="BK166"/>
  <c r="J166"/>
  <c r="J102"/>
  <c r="BK172"/>
  <c r="J172"/>
  <c r="J103"/>
  <c r="BK181"/>
  <c r="J181"/>
  <c r="J106"/>
  <c r="P206"/>
  <c r="P210"/>
  <c i="51" r="P127"/>
  <c r="BK141"/>
  <c r="J141"/>
  <c r="J102"/>
  <c i="52" r="P127"/>
  <c r="P126"/>
  <c r="P125"/>
  <c i="1" r="AU151"/>
  <c i="53" r="R127"/>
  <c r="R126"/>
  <c r="R125"/>
  <c i="54" r="T127"/>
  <c r="T126"/>
  <c r="T125"/>
  <c r="T141"/>
  <c i="56" r="R129"/>
  <c r="R142"/>
  <c r="R154"/>
  <c r="R160"/>
  <c r="R159"/>
  <c i="57" r="BK125"/>
  <c r="J125"/>
  <c r="J100"/>
  <c r="BK142"/>
  <c r="J142"/>
  <c r="J101"/>
  <c i="58" r="T128"/>
  <c r="R151"/>
  <c r="P159"/>
  <c r="T159"/>
  <c r="R165"/>
  <c r="R181"/>
  <c i="59" r="R124"/>
  <c r="R123"/>
  <c r="R122"/>
  <c i="60" r="P124"/>
  <c r="P123"/>
  <c r="P122"/>
  <c i="1" r="AU160"/>
  <c i="2" r="R129"/>
  <c r="BK152"/>
  <c r="J152"/>
  <c r="J103"/>
  <c i="3" r="P129"/>
  <c r="P128"/>
  <c r="P127"/>
  <c i="1" r="AU98"/>
  <c i="3" r="P179"/>
  <c i="4" r="T129"/>
  <c r="T128"/>
  <c r="T127"/>
  <c r="T148"/>
  <c i="5" r="R129"/>
  <c r="T152"/>
  <c i="6" r="T129"/>
  <c r="T128"/>
  <c r="T127"/>
  <c r="T168"/>
  <c i="7" r="R129"/>
  <c r="R128"/>
  <c r="R127"/>
  <c r="P177"/>
  <c i="8" r="BK129"/>
  <c r="J129"/>
  <c r="J102"/>
  <c r="BK161"/>
  <c r="J161"/>
  <c r="J103"/>
  <c i="9" r="R129"/>
  <c r="R128"/>
  <c r="R127"/>
  <c r="P161"/>
  <c i="10" r="T129"/>
  <c r="T128"/>
  <c r="T127"/>
  <c r="R161"/>
  <c i="11" r="P147"/>
  <c r="T147"/>
  <c i="12" r="P128"/>
  <c r="P127"/>
  <c r="P126"/>
  <c i="1" r="AU107"/>
  <c i="12" r="R128"/>
  <c r="R127"/>
  <c r="R126"/>
  <c i="13" r="BK131"/>
  <c r="J131"/>
  <c r="J102"/>
  <c r="R131"/>
  <c r="BK134"/>
  <c r="J134"/>
  <c r="J103"/>
  <c r="R134"/>
  <c r="BK140"/>
  <c r="J140"/>
  <c r="J105"/>
  <c r="T140"/>
  <c r="T139"/>
  <c i="14" r="P129"/>
  <c r="BK146"/>
  <c r="J146"/>
  <c r="J101"/>
  <c r="R146"/>
  <c r="P149"/>
  <c r="R149"/>
  <c r="P152"/>
  <c r="T152"/>
  <c r="R167"/>
  <c i="15" r="R128"/>
  <c r="R127"/>
  <c r="R126"/>
  <c r="BK140"/>
  <c r="J140"/>
  <c r="J101"/>
  <c r="T140"/>
  <c r="P152"/>
  <c i="16" r="BK127"/>
  <c r="J127"/>
  <c r="J100"/>
  <c r="R127"/>
  <c r="R126"/>
  <c r="R125"/>
  <c r="BK145"/>
  <c r="J145"/>
  <c r="J101"/>
  <c r="T145"/>
  <c r="T155"/>
  <c i="17" r="P127"/>
  <c r="P126"/>
  <c r="P125"/>
  <c i="1" r="AU112"/>
  <c i="17" r="BK144"/>
  <c r="J144"/>
  <c r="J101"/>
  <c r="R149"/>
  <c i="18" r="R125"/>
  <c r="R124"/>
  <c r="R123"/>
  <c i="19" r="BK133"/>
  <c r="J133"/>
  <c r="J102"/>
  <c r="T133"/>
  <c r="T132"/>
  <c r="T131"/>
  <c r="R226"/>
  <c r="BK262"/>
  <c r="J262"/>
  <c r="J106"/>
  <c r="R262"/>
  <c i="20" r="BK135"/>
  <c r="J135"/>
  <c r="J102"/>
  <c r="P135"/>
  <c r="P134"/>
  <c r="P133"/>
  <c i="1" r="AU116"/>
  <c i="20" r="BK206"/>
  <c r="J206"/>
  <c r="J103"/>
  <c r="R206"/>
  <c r="T206"/>
  <c r="P212"/>
  <c r="T212"/>
  <c r="R228"/>
  <c i="21" r="BK135"/>
  <c r="J135"/>
  <c r="J102"/>
  <c r="R135"/>
  <c r="R134"/>
  <c r="R133"/>
  <c r="BK246"/>
  <c r="J246"/>
  <c r="J104"/>
  <c r="P246"/>
  <c r="BK299"/>
  <c r="J299"/>
  <c r="J105"/>
  <c r="BK312"/>
  <c r="J312"/>
  <c r="J108"/>
  <c r="T312"/>
  <c r="T311"/>
  <c i="23" r="R141"/>
  <c r="R140"/>
  <c r="P155"/>
  <c r="T155"/>
  <c r="R159"/>
  <c r="R158"/>
  <c r="BK174"/>
  <c r="J174"/>
  <c r="J106"/>
  <c r="T174"/>
  <c r="BK183"/>
  <c r="J183"/>
  <c r="J111"/>
  <c r="T183"/>
  <c r="BK189"/>
  <c r="J189"/>
  <c r="J113"/>
  <c r="BK192"/>
  <c r="J192"/>
  <c r="J114"/>
  <c r="T192"/>
  <c i="24" r="R142"/>
  <c r="R141"/>
  <c r="R140"/>
  <c r="P160"/>
  <c r="BK168"/>
  <c r="J168"/>
  <c r="J106"/>
  <c r="T168"/>
  <c r="P184"/>
  <c r="BK188"/>
  <c r="J188"/>
  <c r="J109"/>
  <c r="T188"/>
  <c r="T187"/>
  <c r="BK195"/>
  <c r="J195"/>
  <c r="J112"/>
  <c r="P195"/>
  <c r="BK201"/>
  <c r="J201"/>
  <c r="J114"/>
  <c r="T201"/>
  <c r="P204"/>
  <c i="25" r="BK141"/>
  <c r="J141"/>
  <c r="J102"/>
  <c r="T141"/>
  <c r="T140"/>
  <c r="P149"/>
  <c r="BK153"/>
  <c r="J153"/>
  <c r="J105"/>
  <c r="T153"/>
  <c r="T152"/>
  <c r="T158"/>
  <c r="P171"/>
  <c r="P166"/>
  <c r="BK174"/>
  <c r="J174"/>
  <c r="J114"/>
  <c r="R174"/>
  <c i="28" r="BK142"/>
  <c r="J142"/>
  <c r="J101"/>
  <c r="P142"/>
  <c r="BK158"/>
  <c r="J158"/>
  <c r="J102"/>
  <c r="T158"/>
  <c r="BK165"/>
  <c r="J165"/>
  <c r="J104"/>
  <c r="R165"/>
  <c r="P190"/>
  <c r="P206"/>
  <c r="R206"/>
  <c r="BK229"/>
  <c r="J229"/>
  <c r="J107"/>
  <c r="R229"/>
  <c r="P232"/>
  <c r="BK276"/>
  <c r="J276"/>
  <c r="J109"/>
  <c r="BK287"/>
  <c r="J287"/>
  <c r="J110"/>
  <c r="T287"/>
  <c r="R301"/>
  <c i="31" r="P129"/>
  <c r="P128"/>
  <c r="BK141"/>
  <c r="J141"/>
  <c r="J101"/>
  <c r="T141"/>
  <c r="T153"/>
  <c r="BK161"/>
  <c r="J161"/>
  <c r="J105"/>
  <c r="P161"/>
  <c r="P160"/>
  <c i="32" r="T129"/>
  <c r="T125"/>
  <c r="T124"/>
  <c i="33" r="R126"/>
  <c r="BK138"/>
  <c r="J138"/>
  <c r="J101"/>
  <c i="34" r="R127"/>
  <c r="R126"/>
  <c r="R125"/>
  <c r="P145"/>
  <c r="R145"/>
  <c r="P150"/>
  <c i="35" r="R127"/>
  <c r="T145"/>
  <c r="T150"/>
  <c i="36" r="R126"/>
  <c r="R125"/>
  <c r="R124"/>
  <c r="T138"/>
  <c i="37" r="P128"/>
  <c r="T146"/>
  <c r="T153"/>
  <c r="R172"/>
  <c i="38" r="R131"/>
  <c r="R130"/>
  <c r="T149"/>
  <c r="P156"/>
  <c r="BK175"/>
  <c r="J175"/>
  <c r="J103"/>
  <c r="BK187"/>
  <c r="J187"/>
  <c r="J104"/>
  <c r="BK196"/>
  <c r="J196"/>
  <c r="J107"/>
  <c i="39" r="BK126"/>
  <c r="J126"/>
  <c r="J100"/>
  <c r="P126"/>
  <c r="P125"/>
  <c r="P124"/>
  <c i="1" r="AU137"/>
  <c i="39" r="R133"/>
  <c i="40" r="P126"/>
  <c r="P125"/>
  <c r="P124"/>
  <c i="1" r="AU138"/>
  <c i="40" r="BK133"/>
  <c r="J133"/>
  <c r="J101"/>
  <c i="41" r="T129"/>
  <c r="R150"/>
  <c r="T161"/>
  <c r="BK170"/>
  <c r="J170"/>
  <c r="J105"/>
  <c i="42" r="R127"/>
  <c r="R146"/>
  <c r="T197"/>
  <c i="43" r="P124"/>
  <c r="P123"/>
  <c r="P122"/>
  <c i="1" r="AU141"/>
  <c i="44" r="BK147"/>
  <c r="BK146"/>
  <c r="J146"/>
  <c r="J103"/>
  <c r="BK176"/>
  <c r="J176"/>
  <c r="J105"/>
  <c r="P180"/>
  <c r="P191"/>
  <c r="BK230"/>
  <c r="J230"/>
  <c r="J109"/>
  <c r="BK234"/>
  <c r="BK233"/>
  <c r="J233"/>
  <c r="J110"/>
  <c r="P241"/>
  <c r="R248"/>
  <c r="BK251"/>
  <c r="J251"/>
  <c r="J117"/>
  <c i="45" r="P142"/>
  <c r="P141"/>
  <c r="P154"/>
  <c r="R158"/>
  <c r="R157"/>
  <c r="BK161"/>
  <c r="J161"/>
  <c r="J106"/>
  <c r="R179"/>
  <c r="P188"/>
  <c r="P187"/>
  <c r="P194"/>
  <c r="T197"/>
  <c i="46" r="BK142"/>
  <c r="BK141"/>
  <c r="J141"/>
  <c r="J101"/>
  <c r="BK168"/>
  <c r="J168"/>
  <c r="J103"/>
  <c r="T172"/>
  <c r="T171"/>
  <c r="R180"/>
  <c r="T195"/>
  <c r="BK204"/>
  <c r="J204"/>
  <c r="J112"/>
  <c r="BK211"/>
  <c r="J211"/>
  <c r="J114"/>
  <c r="P214"/>
  <c i="47" r="R142"/>
  <c r="P163"/>
  <c r="R167"/>
  <c r="R166"/>
  <c r="R177"/>
  <c r="P185"/>
  <c r="BK189"/>
  <c r="J189"/>
  <c r="J109"/>
  <c r="BK196"/>
  <c r="J196"/>
  <c r="J112"/>
  <c r="R203"/>
  <c r="R206"/>
  <c i="48" r="BK142"/>
  <c r="BK141"/>
  <c r="BK164"/>
  <c r="J164"/>
  <c r="J103"/>
  <c r="T168"/>
  <c r="T167"/>
  <c r="BK174"/>
  <c r="J174"/>
  <c r="J106"/>
  <c r="BK201"/>
  <c r="J201"/>
  <c r="J107"/>
  <c r="BK205"/>
  <c r="J205"/>
  <c r="J109"/>
  <c r="BK212"/>
  <c r="J212"/>
  <c r="J112"/>
  <c r="P218"/>
  <c r="BK221"/>
  <c r="J221"/>
  <c r="J115"/>
  <c i="49" r="BK137"/>
  <c r="J137"/>
  <c r="J102"/>
  <c r="BK140"/>
  <c r="J140"/>
  <c r="J103"/>
  <c r="R144"/>
  <c r="R143"/>
  <c r="R149"/>
  <c r="BK156"/>
  <c r="J156"/>
  <c r="J110"/>
  <c i="50" r="T132"/>
  <c r="R148"/>
  <c r="P166"/>
  <c r="R172"/>
  <c r="P181"/>
  <c r="P180"/>
  <c r="BK206"/>
  <c r="J206"/>
  <c r="J107"/>
  <c r="BK210"/>
  <c r="J210"/>
  <c r="J108"/>
  <c i="51" r="T127"/>
  <c r="T126"/>
  <c r="T125"/>
  <c r="R141"/>
  <c i="52" r="R127"/>
  <c r="R126"/>
  <c r="R125"/>
  <c i="53" r="BK127"/>
  <c r="J127"/>
  <c r="J100"/>
  <c r="T127"/>
  <c r="T126"/>
  <c r="T125"/>
  <c i="54" r="P127"/>
  <c r="P141"/>
  <c i="56" r="BK129"/>
  <c r="J129"/>
  <c r="J100"/>
  <c r="BK142"/>
  <c r="J142"/>
  <c r="J101"/>
  <c r="P154"/>
  <c r="T160"/>
  <c r="T159"/>
  <c i="57" r="R125"/>
  <c r="R124"/>
  <c r="R123"/>
  <c r="R142"/>
  <c i="58" r="R128"/>
  <c r="R127"/>
  <c r="R126"/>
  <c r="P151"/>
  <c r="BK159"/>
  <c r="J159"/>
  <c r="J102"/>
  <c r="R159"/>
  <c r="P165"/>
  <c r="BK181"/>
  <c r="J181"/>
  <c r="J104"/>
  <c r="T181"/>
  <c i="59" r="T124"/>
  <c r="T123"/>
  <c r="T122"/>
  <c i="60" r="BK124"/>
  <c r="J124"/>
  <c r="J100"/>
  <c r="R124"/>
  <c r="R123"/>
  <c r="R122"/>
  <c i="2" r="BK129"/>
  <c r="J129"/>
  <c r="J102"/>
  <c r="R152"/>
  <c i="3" r="BK129"/>
  <c r="J129"/>
  <c r="J102"/>
  <c r="BK179"/>
  <c r="J179"/>
  <c r="J103"/>
  <c i="4" r="BK129"/>
  <c r="J129"/>
  <c r="J102"/>
  <c r="BK148"/>
  <c r="J148"/>
  <c r="J103"/>
  <c i="5" r="T129"/>
  <c r="T128"/>
  <c r="T127"/>
  <c r="R152"/>
  <c i="6" r="P129"/>
  <c r="P128"/>
  <c r="P127"/>
  <c i="1" r="AU101"/>
  <c i="6" r="R168"/>
  <c i="7" r="P129"/>
  <c r="P128"/>
  <c r="P127"/>
  <c i="1" r="AU102"/>
  <c i="7" r="T177"/>
  <c i="8" r="P129"/>
  <c r="P128"/>
  <c r="P127"/>
  <c i="1" r="AU103"/>
  <c i="8" r="R161"/>
  <c i="9" r="BK129"/>
  <c r="J129"/>
  <c r="J102"/>
  <c r="BK161"/>
  <c r="J161"/>
  <c r="J103"/>
  <c i="10" r="BK129"/>
  <c r="J129"/>
  <c r="J102"/>
  <c r="BK161"/>
  <c r="J161"/>
  <c r="J103"/>
  <c i="17" r="R144"/>
  <c i="33" r="P126"/>
  <c r="P125"/>
  <c r="P124"/>
  <c i="1" r="AU131"/>
  <c i="33" r="R138"/>
  <c i="34" r="P127"/>
  <c r="P126"/>
  <c r="P125"/>
  <c i="1" r="AU132"/>
  <c i="34" r="BK145"/>
  <c r="J145"/>
  <c r="J101"/>
  <c r="T145"/>
  <c r="T150"/>
  <c i="35" r="BK127"/>
  <c r="J127"/>
  <c r="J100"/>
  <c r="BK145"/>
  <c r="J145"/>
  <c r="J101"/>
  <c r="R150"/>
  <c i="36" r="P126"/>
  <c r="P125"/>
  <c r="P124"/>
  <c i="1" r="AU134"/>
  <c i="36" r="P138"/>
  <c i="37" r="T128"/>
  <c r="T127"/>
  <c r="T126"/>
  <c r="P146"/>
  <c r="R153"/>
  <c r="T172"/>
  <c i="38" r="BK131"/>
  <c r="J131"/>
  <c r="J100"/>
  <c r="P149"/>
  <c r="T156"/>
  <c r="P175"/>
  <c r="T187"/>
  <c r="R196"/>
  <c r="R195"/>
  <c i="39" r="BK133"/>
  <c r="J133"/>
  <c r="J101"/>
  <c i="40" r="BK126"/>
  <c r="J126"/>
  <c r="J100"/>
  <c r="T133"/>
  <c i="41" r="R129"/>
  <c r="T150"/>
  <c r="R161"/>
  <c r="T170"/>
  <c r="T169"/>
  <c i="42" r="T127"/>
  <c r="T126"/>
  <c r="T125"/>
  <c r="BK146"/>
  <c r="J146"/>
  <c r="J101"/>
  <c r="P197"/>
  <c i="43" r="R124"/>
  <c r="R123"/>
  <c r="R122"/>
  <c i="44" r="R147"/>
  <c r="R146"/>
  <c r="P176"/>
  <c r="T180"/>
  <c r="T179"/>
  <c r="R191"/>
  <c r="P230"/>
  <c r="R234"/>
  <c r="R233"/>
  <c r="T241"/>
  <c r="T240"/>
  <c r="BK248"/>
  <c r="J248"/>
  <c r="J116"/>
  <c r="P251"/>
  <c i="45" r="BK142"/>
  <c r="J142"/>
  <c r="J102"/>
  <c r="BK154"/>
  <c r="J154"/>
  <c r="J103"/>
  <c r="BK158"/>
  <c r="BK157"/>
  <c r="J157"/>
  <c r="J104"/>
  <c r="P161"/>
  <c r="BK179"/>
  <c r="J179"/>
  <c r="J107"/>
  <c r="BK188"/>
  <c r="J188"/>
  <c r="J112"/>
  <c r="T194"/>
  <c r="BK197"/>
  <c r="J197"/>
  <c r="J115"/>
  <c i="46" r="P142"/>
  <c r="P141"/>
  <c r="P168"/>
  <c r="R172"/>
  <c r="R171"/>
  <c r="BK180"/>
  <c r="J180"/>
  <c r="J106"/>
  <c r="P195"/>
  <c r="R204"/>
  <c r="R203"/>
  <c r="P211"/>
  <c r="BK214"/>
  <c r="J214"/>
  <c r="J115"/>
  <c i="47" r="P142"/>
  <c r="P141"/>
  <c r="R163"/>
  <c r="P167"/>
  <c r="P166"/>
  <c r="BK177"/>
  <c r="J177"/>
  <c r="J106"/>
  <c r="R185"/>
  <c r="P189"/>
  <c r="P188"/>
  <c r="R196"/>
  <c r="R195"/>
  <c r="BK203"/>
  <c r="J203"/>
  <c r="J114"/>
  <c r="BK206"/>
  <c r="J206"/>
  <c r="J115"/>
  <c i="48" r="T142"/>
  <c r="T141"/>
  <c r="T164"/>
  <c r="BK168"/>
  <c r="BK167"/>
  <c r="J167"/>
  <c r="J104"/>
  <c r="P174"/>
  <c r="R201"/>
  <c r="R205"/>
  <c r="R204"/>
  <c r="R212"/>
  <c r="T218"/>
  <c r="R221"/>
  <c i="49" r="P137"/>
  <c r="P136"/>
  <c r="P135"/>
  <c i="1" r="AU148"/>
  <c i="49" r="P140"/>
  <c r="T144"/>
  <c r="T143"/>
  <c r="T149"/>
  <c r="T156"/>
  <c r="T155"/>
  <c i="50" r="R132"/>
  <c r="R131"/>
  <c r="R130"/>
  <c r="T148"/>
  <c r="T166"/>
  <c r="T172"/>
  <c r="T181"/>
  <c r="T180"/>
  <c r="T206"/>
  <c r="T210"/>
  <c i="51" r="R127"/>
  <c r="R126"/>
  <c r="R125"/>
  <c r="P141"/>
  <c i="52" r="BK127"/>
  <c r="J127"/>
  <c r="J100"/>
  <c r="T127"/>
  <c r="T126"/>
  <c r="T125"/>
  <c i="53" r="P127"/>
  <c r="P126"/>
  <c r="P125"/>
  <c i="1" r="AU152"/>
  <c i="54" r="BK127"/>
  <c r="J127"/>
  <c r="J100"/>
  <c r="R141"/>
  <c i="56" r="T129"/>
  <c r="T142"/>
  <c r="T154"/>
  <c r="BK160"/>
  <c r="J160"/>
  <c r="J105"/>
  <c i="57" r="T125"/>
  <c r="T124"/>
  <c r="T123"/>
  <c r="P142"/>
  <c i="58" r="BK128"/>
  <c r="J128"/>
  <c r="J100"/>
  <c r="P128"/>
  <c r="BK151"/>
  <c r="J151"/>
  <c r="J101"/>
  <c r="T151"/>
  <c r="BK165"/>
  <c r="J165"/>
  <c r="J103"/>
  <c r="T165"/>
  <c r="P181"/>
  <c i="59" r="BK124"/>
  <c r="J124"/>
  <c r="J100"/>
  <c r="P124"/>
  <c r="P123"/>
  <c r="P122"/>
  <c i="1" r="AU159"/>
  <c i="60" r="T124"/>
  <c r="T123"/>
  <c r="T122"/>
  <c i="19" r="BK255"/>
  <c r="J255"/>
  <c r="J105"/>
  <c i="21" r="BK309"/>
  <c r="J309"/>
  <c r="J106"/>
  <c i="23" r="BK180"/>
  <c r="J180"/>
  <c r="J109"/>
  <c r="BK195"/>
  <c r="J195"/>
  <c r="J115"/>
  <c i="25" r="BK162"/>
  <c r="J162"/>
  <c r="J108"/>
  <c r="BK167"/>
  <c r="J167"/>
  <c r="J111"/>
  <c i="31" r="BK158"/>
  <c r="J158"/>
  <c r="J103"/>
  <c i="33" r="BK144"/>
  <c r="J144"/>
  <c r="J102"/>
  <c i="35" r="BK156"/>
  <c r="J156"/>
  <c r="J103"/>
  <c i="44" r="BK144"/>
  <c r="J144"/>
  <c r="J102"/>
  <c r="BK246"/>
  <c r="J246"/>
  <c r="J115"/>
  <c i="48" r="BK209"/>
  <c r="J209"/>
  <c r="J110"/>
  <c r="BK224"/>
  <c r="J224"/>
  <c r="J116"/>
  <c i="49" r="BK160"/>
  <c r="J160"/>
  <c r="J111"/>
  <c i="50" r="BK178"/>
  <c r="J178"/>
  <c r="J104"/>
  <c i="51" r="BK138"/>
  <c r="J138"/>
  <c r="J101"/>
  <c i="54" r="BK138"/>
  <c r="J138"/>
  <c r="J101"/>
  <c r="BK144"/>
  <c r="J144"/>
  <c r="J103"/>
  <c i="56" r="BK157"/>
  <c r="J157"/>
  <c r="J103"/>
  <c i="18" r="BK148"/>
  <c r="J148"/>
  <c r="J101"/>
  <c i="19" r="BK300"/>
  <c r="J300"/>
  <c r="J107"/>
  <c i="20" r="BK285"/>
  <c r="J285"/>
  <c r="J106"/>
  <c i="21" r="BK337"/>
  <c r="J337"/>
  <c r="J109"/>
  <c i="22" r="BK131"/>
  <c r="J131"/>
  <c r="J103"/>
  <c i="23" r="BK187"/>
  <c r="J187"/>
  <c r="J112"/>
  <c i="24" r="BK192"/>
  <c r="J192"/>
  <c r="J110"/>
  <c i="25" r="BK169"/>
  <c r="J169"/>
  <c r="J112"/>
  <c i="27" r="BK124"/>
  <c r="J124"/>
  <c r="J100"/>
  <c i="28" r="BK308"/>
  <c r="J308"/>
  <c r="J112"/>
  <c i="30" r="BK124"/>
  <c r="J124"/>
  <c r="J100"/>
  <c i="32" r="BK126"/>
  <c r="BK125"/>
  <c r="BK124"/>
  <c r="J124"/>
  <c r="J98"/>
  <c r="BK141"/>
  <c r="J141"/>
  <c r="J102"/>
  <c i="34" r="BK158"/>
  <c r="J158"/>
  <c r="J103"/>
  <c i="37" r="BK178"/>
  <c r="J178"/>
  <c r="J104"/>
  <c i="40" r="BK141"/>
  <c r="J141"/>
  <c r="J102"/>
  <c i="41" r="BK167"/>
  <c r="J167"/>
  <c r="J103"/>
  <c i="46" r="BK209"/>
  <c r="J209"/>
  <c r="J113"/>
  <c i="53" r="BK143"/>
  <c r="J143"/>
  <c r="J103"/>
  <c i="14" r="BK177"/>
  <c r="J177"/>
  <c r="J105"/>
  <c i="15" r="BK161"/>
  <c r="J161"/>
  <c r="J103"/>
  <c r="BK177"/>
  <c r="J177"/>
  <c r="J104"/>
  <c i="16" r="BK161"/>
  <c r="J161"/>
  <c r="J103"/>
  <c i="17" r="BK155"/>
  <c r="J155"/>
  <c r="J103"/>
  <c i="19" r="BK253"/>
  <c r="J253"/>
  <c r="J104"/>
  <c i="20" r="BK288"/>
  <c r="J288"/>
  <c r="J108"/>
  <c r="BK290"/>
  <c r="J290"/>
  <c r="J109"/>
  <c i="22" r="BK129"/>
  <c r="J129"/>
  <c r="J102"/>
  <c i="23" r="BK178"/>
  <c r="J178"/>
  <c r="J108"/>
  <c i="24" r="BK199"/>
  <c r="J199"/>
  <c r="J113"/>
  <c r="BK207"/>
  <c r="J207"/>
  <c r="J116"/>
  <c i="25" r="BK164"/>
  <c r="J164"/>
  <c r="J109"/>
  <c r="BK177"/>
  <c r="J177"/>
  <c r="J115"/>
  <c i="26" r="BK124"/>
  <c r="J124"/>
  <c r="J100"/>
  <c i="29" r="BK124"/>
  <c r="J124"/>
  <c r="J100"/>
  <c i="38" r="BK193"/>
  <c r="J193"/>
  <c r="J105"/>
  <c i="44" r="BK238"/>
  <c r="J238"/>
  <c r="J112"/>
  <c i="45" r="BK185"/>
  <c r="J185"/>
  <c r="J110"/>
  <c i="47" r="BK193"/>
  <c r="J193"/>
  <c r="J110"/>
  <c i="48" r="BK216"/>
  <c r="J216"/>
  <c r="J113"/>
  <c i="52" r="BK138"/>
  <c r="J138"/>
  <c r="J101"/>
  <c r="BK143"/>
  <c r="J143"/>
  <c r="J103"/>
  <c i="36" r="BK143"/>
  <c r="J143"/>
  <c r="J102"/>
  <c i="39" r="BK141"/>
  <c r="J141"/>
  <c r="J102"/>
  <c i="42" r="BK203"/>
  <c r="J203"/>
  <c r="J103"/>
  <c i="44" r="BK254"/>
  <c r="J254"/>
  <c r="J118"/>
  <c i="45" r="BK183"/>
  <c r="J183"/>
  <c r="J109"/>
  <c r="BK192"/>
  <c r="J192"/>
  <c r="J113"/>
  <c r="BK200"/>
  <c r="J200"/>
  <c r="J116"/>
  <c i="46" r="BK199"/>
  <c r="J199"/>
  <c r="J109"/>
  <c r="BK201"/>
  <c r="J201"/>
  <c r="J110"/>
  <c r="BK217"/>
  <c r="J217"/>
  <c r="J116"/>
  <c i="47" r="BK201"/>
  <c r="J201"/>
  <c r="J113"/>
  <c r="BK209"/>
  <c r="J209"/>
  <c r="J116"/>
  <c i="49" r="BK153"/>
  <c r="J153"/>
  <c r="J108"/>
  <c i="51" r="BK144"/>
  <c r="J144"/>
  <c r="J103"/>
  <c i="52" r="BK141"/>
  <c r="J141"/>
  <c r="J102"/>
  <c i="53" r="BK138"/>
  <c r="J138"/>
  <c r="J101"/>
  <c r="BK141"/>
  <c r="J141"/>
  <c r="J102"/>
  <c i="55" r="BK124"/>
  <c r="J124"/>
  <c r="J100"/>
  <c i="60" r="E85"/>
  <c r="J91"/>
  <c r="F119"/>
  <c r="BE126"/>
  <c r="BE125"/>
  <c i="59" r="E85"/>
  <c r="BE129"/>
  <c r="BE133"/>
  <c r="BE142"/>
  <c r="BE145"/>
  <c i="58" r="BK127"/>
  <c r="J127"/>
  <c r="J99"/>
  <c i="59" r="J91"/>
  <c r="BE126"/>
  <c r="BE137"/>
  <c r="F94"/>
  <c r="BE125"/>
  <c r="BE153"/>
  <c r="BE143"/>
  <c r="BE144"/>
  <c r="BE148"/>
  <c i="58" r="E85"/>
  <c r="BE129"/>
  <c r="BE132"/>
  <c r="BE139"/>
  <c r="BE149"/>
  <c r="BE152"/>
  <c r="BE154"/>
  <c r="BE156"/>
  <c r="BE158"/>
  <c r="BE164"/>
  <c r="BE166"/>
  <c r="BE170"/>
  <c r="BE177"/>
  <c r="BE182"/>
  <c r="J91"/>
  <c r="F123"/>
  <c r="BE140"/>
  <c r="BE160"/>
  <c r="BE176"/>
  <c r="BE183"/>
  <c r="BE161"/>
  <c r="BE175"/>
  <c r="BE184"/>
  <c r="BE131"/>
  <c r="BE147"/>
  <c r="BE150"/>
  <c r="BE162"/>
  <c r="BE163"/>
  <c r="BE172"/>
  <c r="BE174"/>
  <c i="57" r="F94"/>
  <c r="BE127"/>
  <c r="BE130"/>
  <c r="BE136"/>
  <c r="BE137"/>
  <c r="BE140"/>
  <c r="BE144"/>
  <c r="BE146"/>
  <c r="BE143"/>
  <c r="BE147"/>
  <c r="J91"/>
  <c r="BE133"/>
  <c r="E85"/>
  <c r="BE126"/>
  <c i="56" r="J91"/>
  <c r="BE132"/>
  <c r="BE158"/>
  <c r="BE161"/>
  <c r="BE163"/>
  <c r="E85"/>
  <c r="F124"/>
  <c r="BE130"/>
  <c r="BE135"/>
  <c r="BE137"/>
  <c r="BE138"/>
  <c r="BE143"/>
  <c r="BE147"/>
  <c r="BE151"/>
  <c r="BE153"/>
  <c r="BE155"/>
  <c r="BE156"/>
  <c r="BE134"/>
  <c r="BE164"/>
  <c i="55" r="E85"/>
  <c r="J91"/>
  <c r="F119"/>
  <c r="BE125"/>
  <c i="54" r="E85"/>
  <c r="BE130"/>
  <c r="BE131"/>
  <c r="BE132"/>
  <c r="BE139"/>
  <c r="BE142"/>
  <c r="BE143"/>
  <c r="BE145"/>
  <c r="J91"/>
  <c r="F94"/>
  <c r="BE128"/>
  <c r="BE134"/>
  <c r="BE135"/>
  <c r="BE137"/>
  <c i="53" r="E85"/>
  <c r="BE135"/>
  <c r="BE142"/>
  <c r="BE144"/>
  <c r="F94"/>
  <c r="BE131"/>
  <c r="BE132"/>
  <c r="BE134"/>
  <c r="BE137"/>
  <c r="J119"/>
  <c r="BE128"/>
  <c r="BE130"/>
  <c r="BE139"/>
  <c i="52" r="E113"/>
  <c r="J91"/>
  <c r="F94"/>
  <c r="BE128"/>
  <c r="BE130"/>
  <c r="BE131"/>
  <c r="BE132"/>
  <c r="BE134"/>
  <c r="BE137"/>
  <c r="BE139"/>
  <c r="BE142"/>
  <c r="BE135"/>
  <c r="BE144"/>
  <c i="51" r="E113"/>
  <c r="J119"/>
  <c r="BE128"/>
  <c r="BE130"/>
  <c r="BE131"/>
  <c r="BE134"/>
  <c r="BE145"/>
  <c r="BE132"/>
  <c r="BE135"/>
  <c r="F94"/>
  <c r="BE137"/>
  <c r="BE139"/>
  <c r="BE142"/>
  <c r="BE143"/>
  <c i="50" r="E118"/>
  <c r="BE154"/>
  <c r="BE160"/>
  <c r="BE198"/>
  <c r="BE200"/>
  <c r="BE203"/>
  <c r="BE205"/>
  <c r="BE208"/>
  <c i="49" r="J144"/>
  <c r="J105"/>
  <c i="50" r="BE142"/>
  <c r="BE151"/>
  <c r="BE153"/>
  <c r="BE157"/>
  <c r="BE161"/>
  <c r="BE167"/>
  <c r="BE195"/>
  <c r="BE215"/>
  <c r="BE133"/>
  <c r="BE135"/>
  <c r="BE141"/>
  <c r="BE182"/>
  <c r="BE189"/>
  <c r="BE207"/>
  <c r="J91"/>
  <c r="F94"/>
  <c r="BE143"/>
  <c r="BE149"/>
  <c r="BE171"/>
  <c r="BE173"/>
  <c r="BE174"/>
  <c r="BE179"/>
  <c r="BE193"/>
  <c r="BE209"/>
  <c r="BE211"/>
  <c i="48" r="J142"/>
  <c r="J102"/>
  <c i="49" r="F96"/>
  <c r="J129"/>
  <c r="BE138"/>
  <c r="BE141"/>
  <c r="BE147"/>
  <c r="BE148"/>
  <c r="BE161"/>
  <c i="48" r="J141"/>
  <c r="J101"/>
  <c i="49" r="E85"/>
  <c r="BE139"/>
  <c r="BE146"/>
  <c r="BE151"/>
  <c r="BE154"/>
  <c r="BE157"/>
  <c r="BE158"/>
  <c r="BE159"/>
  <c i="48" r="J168"/>
  <c r="J105"/>
  <c i="49" r="BE142"/>
  <c r="BE145"/>
  <c r="BE150"/>
  <c i="47" r="J141"/>
  <c r="J101"/>
  <c r="J142"/>
  <c r="J102"/>
  <c i="48" r="E126"/>
  <c r="J134"/>
  <c r="BE143"/>
  <c r="BE150"/>
  <c r="BE151"/>
  <c r="BE152"/>
  <c r="BE155"/>
  <c r="BE157"/>
  <c r="BE162"/>
  <c r="BE172"/>
  <c r="BE173"/>
  <c r="BE179"/>
  <c r="BE182"/>
  <c r="BE189"/>
  <c r="BE190"/>
  <c r="BE195"/>
  <c r="BE197"/>
  <c r="BE199"/>
  <c r="BE203"/>
  <c r="BE210"/>
  <c r="BE159"/>
  <c r="BE165"/>
  <c r="BE166"/>
  <c r="BE169"/>
  <c r="BE171"/>
  <c r="BE188"/>
  <c r="BE192"/>
  <c r="BE206"/>
  <c r="BE217"/>
  <c r="BE219"/>
  <c r="BE220"/>
  <c r="BE222"/>
  <c i="47" r="BK166"/>
  <c r="J166"/>
  <c r="J104"/>
  <c i="48" r="F137"/>
  <c r="BE146"/>
  <c r="BE147"/>
  <c r="BE148"/>
  <c r="BE149"/>
  <c r="BE153"/>
  <c r="BE154"/>
  <c r="BE156"/>
  <c r="BE158"/>
  <c r="BE161"/>
  <c r="BE177"/>
  <c r="BE183"/>
  <c r="BE184"/>
  <c r="BE185"/>
  <c r="BE186"/>
  <c r="BE193"/>
  <c r="BE194"/>
  <c r="BE198"/>
  <c r="BE200"/>
  <c r="BE202"/>
  <c r="BE207"/>
  <c r="BE208"/>
  <c r="BE213"/>
  <c r="BE144"/>
  <c r="BE145"/>
  <c r="BE160"/>
  <c r="BE163"/>
  <c r="BE170"/>
  <c r="BE175"/>
  <c r="BE176"/>
  <c r="BE178"/>
  <c r="BE180"/>
  <c r="BE181"/>
  <c r="BE187"/>
  <c r="BE191"/>
  <c r="BE196"/>
  <c r="BE214"/>
  <c r="BE215"/>
  <c r="BE223"/>
  <c r="BE225"/>
  <c i="46" r="J172"/>
  <c r="J105"/>
  <c i="47" r="J134"/>
  <c r="BE145"/>
  <c r="BE146"/>
  <c r="BE150"/>
  <c r="BE151"/>
  <c r="BE156"/>
  <c r="BE158"/>
  <c r="BE159"/>
  <c r="BE169"/>
  <c r="BE170"/>
  <c r="BE172"/>
  <c r="BE173"/>
  <c r="BE183"/>
  <c r="BE187"/>
  <c r="BE191"/>
  <c r="BE208"/>
  <c r="BE210"/>
  <c i="46" r="J142"/>
  <c r="J102"/>
  <c r="BK198"/>
  <c r="J198"/>
  <c r="J108"/>
  <c i="47" r="E126"/>
  <c r="F137"/>
  <c r="BE143"/>
  <c r="BE144"/>
  <c r="BE147"/>
  <c r="BE155"/>
  <c r="BE161"/>
  <c r="BE162"/>
  <c r="BE175"/>
  <c r="BE178"/>
  <c r="BE179"/>
  <c r="BE180"/>
  <c r="BE149"/>
  <c r="BE157"/>
  <c r="BE165"/>
  <c r="BE174"/>
  <c r="BE182"/>
  <c r="BE194"/>
  <c r="BE200"/>
  <c r="BE202"/>
  <c r="BE204"/>
  <c r="BE148"/>
  <c r="BE152"/>
  <c r="BE153"/>
  <c r="BE154"/>
  <c r="BE160"/>
  <c r="BE164"/>
  <c r="BE168"/>
  <c r="BE171"/>
  <c r="BE176"/>
  <c r="BE181"/>
  <c r="BE184"/>
  <c r="BE186"/>
  <c r="BE190"/>
  <c r="BE192"/>
  <c r="BE197"/>
  <c r="BE198"/>
  <c r="BE199"/>
  <c r="BE205"/>
  <c r="BE207"/>
  <c i="46" r="J134"/>
  <c r="F137"/>
  <c r="BE143"/>
  <c r="BE151"/>
  <c r="BE154"/>
  <c r="BE158"/>
  <c r="BE161"/>
  <c r="BE165"/>
  <c r="BE174"/>
  <c r="BE182"/>
  <c r="BE189"/>
  <c r="BE190"/>
  <c r="BE191"/>
  <c r="BE196"/>
  <c r="BE207"/>
  <c r="BE208"/>
  <c r="BE215"/>
  <c r="BE218"/>
  <c i="45" r="BK141"/>
  <c r="J141"/>
  <c r="J101"/>
  <c r="J158"/>
  <c r="J105"/>
  <c i="46" r="E85"/>
  <c r="BE146"/>
  <c r="BE147"/>
  <c r="BE159"/>
  <c r="BE160"/>
  <c r="BE164"/>
  <c r="BE179"/>
  <c r="BE187"/>
  <c r="BE197"/>
  <c r="BE202"/>
  <c r="BE205"/>
  <c r="BE213"/>
  <c r="BE144"/>
  <c r="BE145"/>
  <c r="BE149"/>
  <c r="BE157"/>
  <c r="BE163"/>
  <c r="BE167"/>
  <c r="BE169"/>
  <c r="BE170"/>
  <c r="BE175"/>
  <c r="BE176"/>
  <c r="BE181"/>
  <c r="BE183"/>
  <c r="BE188"/>
  <c r="BE194"/>
  <c r="BE206"/>
  <c r="BE210"/>
  <c r="BE148"/>
  <c r="BE150"/>
  <c r="BE152"/>
  <c r="BE153"/>
  <c r="BE155"/>
  <c r="BE156"/>
  <c r="BE162"/>
  <c r="BE166"/>
  <c r="BE173"/>
  <c r="BE177"/>
  <c r="BE178"/>
  <c r="BE184"/>
  <c r="BE185"/>
  <c r="BE186"/>
  <c r="BE192"/>
  <c r="BE193"/>
  <c r="BE200"/>
  <c r="BE212"/>
  <c r="BE216"/>
  <c i="44" r="J234"/>
  <c r="J111"/>
  <c i="45" r="BE143"/>
  <c r="BE144"/>
  <c r="BE147"/>
  <c r="BE172"/>
  <c r="BE173"/>
  <c r="BE174"/>
  <c r="BE175"/>
  <c r="BE176"/>
  <c r="BE196"/>
  <c i="44" r="J147"/>
  <c r="J104"/>
  <c i="45" r="J134"/>
  <c r="BE146"/>
  <c r="BE149"/>
  <c r="BE150"/>
  <c r="BE151"/>
  <c r="BE152"/>
  <c r="BE155"/>
  <c r="BE159"/>
  <c r="BE160"/>
  <c r="BE164"/>
  <c r="BE168"/>
  <c r="BE178"/>
  <c r="BE180"/>
  <c r="BE191"/>
  <c r="E85"/>
  <c r="F96"/>
  <c r="BE156"/>
  <c r="BE165"/>
  <c r="BE166"/>
  <c r="BE169"/>
  <c r="BE171"/>
  <c r="BE177"/>
  <c r="BE181"/>
  <c r="BE186"/>
  <c r="BE189"/>
  <c r="BE190"/>
  <c r="BE193"/>
  <c r="BE195"/>
  <c r="BE199"/>
  <c r="BE201"/>
  <c r="BE145"/>
  <c r="BE148"/>
  <c r="BE153"/>
  <c r="BE162"/>
  <c r="BE163"/>
  <c r="BE167"/>
  <c r="BE170"/>
  <c r="BE184"/>
  <c r="BE198"/>
  <c i="44" r="F96"/>
  <c r="J136"/>
  <c r="BE154"/>
  <c r="BE156"/>
  <c r="BE160"/>
  <c r="BE162"/>
  <c r="BE164"/>
  <c r="BE165"/>
  <c r="BE166"/>
  <c r="BE168"/>
  <c r="BE171"/>
  <c r="BE174"/>
  <c r="BE175"/>
  <c r="BE177"/>
  <c r="BE187"/>
  <c r="BE188"/>
  <c r="BE199"/>
  <c r="BE200"/>
  <c r="BE206"/>
  <c r="BE211"/>
  <c r="BE213"/>
  <c r="BE214"/>
  <c r="BE216"/>
  <c r="BE218"/>
  <c r="BE219"/>
  <c r="BE220"/>
  <c r="BE221"/>
  <c r="BE239"/>
  <c r="BE247"/>
  <c r="BE249"/>
  <c i="43" r="BK123"/>
  <c r="BK122"/>
  <c r="J122"/>
  <c i="44" r="E85"/>
  <c r="BE152"/>
  <c r="BE153"/>
  <c r="BE155"/>
  <c r="BE163"/>
  <c r="BE167"/>
  <c r="BE172"/>
  <c r="BE178"/>
  <c r="BE181"/>
  <c r="BE183"/>
  <c r="BE184"/>
  <c r="BE185"/>
  <c r="BE186"/>
  <c r="BE189"/>
  <c r="BE196"/>
  <c r="BE197"/>
  <c r="BE203"/>
  <c r="BE204"/>
  <c r="BE205"/>
  <c r="BE222"/>
  <c r="BE223"/>
  <c r="BE224"/>
  <c r="BE235"/>
  <c r="BE236"/>
  <c r="BE243"/>
  <c r="BE253"/>
  <c r="BE159"/>
  <c r="BE182"/>
  <c r="BE190"/>
  <c r="BE192"/>
  <c r="BE193"/>
  <c r="BE194"/>
  <c r="BE198"/>
  <c r="BE208"/>
  <c r="BE209"/>
  <c r="BE210"/>
  <c r="BE226"/>
  <c r="BE228"/>
  <c r="BE237"/>
  <c r="BE242"/>
  <c r="BE145"/>
  <c r="BE148"/>
  <c r="BE149"/>
  <c r="BE150"/>
  <c r="BE151"/>
  <c r="BE157"/>
  <c r="BE158"/>
  <c r="BE161"/>
  <c r="BE169"/>
  <c r="BE170"/>
  <c r="BE173"/>
  <c r="BE195"/>
  <c r="BE201"/>
  <c r="BE202"/>
  <c r="BE207"/>
  <c r="BE212"/>
  <c r="BE215"/>
  <c r="BE217"/>
  <c r="BE225"/>
  <c r="BE227"/>
  <c r="BE229"/>
  <c r="BE231"/>
  <c r="BE232"/>
  <c r="BE244"/>
  <c r="BE245"/>
  <c r="BE250"/>
  <c r="BE252"/>
  <c r="BE255"/>
  <c i="42" r="BK126"/>
  <c r="BK125"/>
  <c r="J125"/>
  <c i="43" r="E85"/>
  <c r="F94"/>
  <c r="J116"/>
  <c r="BE142"/>
  <c r="BE150"/>
  <c r="BE155"/>
  <c r="BE125"/>
  <c r="BE137"/>
  <c r="BE131"/>
  <c r="BE133"/>
  <c r="BE153"/>
  <c r="BE158"/>
  <c r="BE127"/>
  <c r="BE147"/>
  <c r="BE157"/>
  <c i="42" r="E85"/>
  <c r="F94"/>
  <c r="J119"/>
  <c r="BE135"/>
  <c r="BE138"/>
  <c r="BE159"/>
  <c r="BE171"/>
  <c r="BE172"/>
  <c r="BE179"/>
  <c r="BE186"/>
  <c r="BE189"/>
  <c r="BE201"/>
  <c r="BE140"/>
  <c r="BE142"/>
  <c r="BE143"/>
  <c r="BE147"/>
  <c r="BE153"/>
  <c r="BE170"/>
  <c r="BE194"/>
  <c r="BE198"/>
  <c r="BE199"/>
  <c r="BE202"/>
  <c i="41" r="BK128"/>
  <c i="42" r="BE128"/>
  <c r="BE145"/>
  <c r="BE164"/>
  <c r="BE175"/>
  <c r="BE191"/>
  <c r="BE204"/>
  <c r="BE161"/>
  <c r="BE177"/>
  <c r="BE181"/>
  <c i="41" r="BE130"/>
  <c r="BE136"/>
  <c r="BE146"/>
  <c r="BE156"/>
  <c r="BE166"/>
  <c r="BE168"/>
  <c r="E115"/>
  <c r="J121"/>
  <c r="F124"/>
  <c r="BE132"/>
  <c r="BE140"/>
  <c r="BE144"/>
  <c r="BE179"/>
  <c r="BE180"/>
  <c r="BE181"/>
  <c r="BE143"/>
  <c r="BE148"/>
  <c r="BE154"/>
  <c r="BE155"/>
  <c r="BE157"/>
  <c r="BE162"/>
  <c r="BE163"/>
  <c r="BE165"/>
  <c r="BE172"/>
  <c r="BE174"/>
  <c r="BE138"/>
  <c r="BE141"/>
  <c r="BE151"/>
  <c r="BE158"/>
  <c r="BE159"/>
  <c r="BE171"/>
  <c r="BE177"/>
  <c r="BE182"/>
  <c i="40" r="E85"/>
  <c r="J91"/>
  <c r="F94"/>
  <c r="BE134"/>
  <c r="BE138"/>
  <c r="BE130"/>
  <c r="BE132"/>
  <c r="BE136"/>
  <c r="BE142"/>
  <c r="BE127"/>
  <c r="BE129"/>
  <c r="BE140"/>
  <c i="39" r="E85"/>
  <c r="J118"/>
  <c r="BE130"/>
  <c r="F94"/>
  <c r="BE134"/>
  <c r="BE138"/>
  <c r="BE140"/>
  <c r="BE142"/>
  <c i="38" r="BK130"/>
  <c i="39" r="BE127"/>
  <c r="BE129"/>
  <c r="BE132"/>
  <c r="BE136"/>
  <c i="38" r="F126"/>
  <c r="BE132"/>
  <c r="BE140"/>
  <c r="BE142"/>
  <c r="BE145"/>
  <c r="BE154"/>
  <c r="BE160"/>
  <c r="BE176"/>
  <c r="BE180"/>
  <c r="BE181"/>
  <c r="BE185"/>
  <c r="BE189"/>
  <c r="BE194"/>
  <c r="BE197"/>
  <c i="37" r="J128"/>
  <c r="J100"/>
  <c i="38" r="E85"/>
  <c r="J91"/>
  <c r="BE137"/>
  <c r="BE147"/>
  <c r="BE158"/>
  <c r="BE166"/>
  <c r="BE171"/>
  <c r="BE183"/>
  <c r="BE191"/>
  <c r="BE139"/>
  <c r="BE155"/>
  <c r="BE161"/>
  <c r="BE162"/>
  <c r="BE163"/>
  <c r="BE165"/>
  <c r="BE172"/>
  <c r="BE173"/>
  <c r="BE174"/>
  <c r="BE178"/>
  <c r="BE184"/>
  <c r="BE198"/>
  <c r="BE136"/>
  <c r="BE143"/>
  <c r="BE150"/>
  <c r="BE157"/>
  <c r="BE164"/>
  <c r="BE167"/>
  <c r="BE168"/>
  <c r="BE169"/>
  <c r="BE170"/>
  <c r="BE182"/>
  <c r="BE186"/>
  <c r="BE188"/>
  <c r="BE192"/>
  <c r="BE199"/>
  <c i="37" r="BE134"/>
  <c r="BE158"/>
  <c r="BE159"/>
  <c r="BE164"/>
  <c r="BE166"/>
  <c r="BE167"/>
  <c r="BE168"/>
  <c r="BE179"/>
  <c r="E85"/>
  <c r="F94"/>
  <c r="BE129"/>
  <c r="BE139"/>
  <c r="BE140"/>
  <c r="BE144"/>
  <c r="BE152"/>
  <c r="BE155"/>
  <c r="BE160"/>
  <c r="BE163"/>
  <c r="BE169"/>
  <c r="BE176"/>
  <c r="J91"/>
  <c r="BE142"/>
  <c r="BE147"/>
  <c r="BE151"/>
  <c r="BE154"/>
  <c r="BE157"/>
  <c r="BE162"/>
  <c r="BE173"/>
  <c r="BE174"/>
  <c r="BE177"/>
  <c r="BE133"/>
  <c r="BE136"/>
  <c r="BE137"/>
  <c r="BE161"/>
  <c r="BE165"/>
  <c r="BE170"/>
  <c r="BE171"/>
  <c i="36" r="F121"/>
  <c r="BE131"/>
  <c r="BE132"/>
  <c r="BE136"/>
  <c r="J118"/>
  <c r="E85"/>
  <c r="BE141"/>
  <c r="BE127"/>
  <c r="BE139"/>
  <c r="BE140"/>
  <c r="BE144"/>
  <c i="35" r="E113"/>
  <c r="BE143"/>
  <c r="BE146"/>
  <c r="BE147"/>
  <c r="BE151"/>
  <c r="BE152"/>
  <c r="J91"/>
  <c r="F94"/>
  <c r="BE135"/>
  <c r="BE136"/>
  <c r="BE148"/>
  <c r="BE128"/>
  <c r="BE154"/>
  <c r="BE157"/>
  <c i="34" r="J91"/>
  <c r="BE136"/>
  <c r="BE148"/>
  <c r="BE156"/>
  <c r="F94"/>
  <c r="BE143"/>
  <c r="BE146"/>
  <c r="BE151"/>
  <c r="BE155"/>
  <c r="E113"/>
  <c r="BE135"/>
  <c r="BE147"/>
  <c r="BE154"/>
  <c r="BE159"/>
  <c r="BE128"/>
  <c r="BE153"/>
  <c i="32" r="J125"/>
  <c r="J99"/>
  <c r="J126"/>
  <c r="J100"/>
  <c i="33" r="J91"/>
  <c r="E112"/>
  <c r="F121"/>
  <c r="BE141"/>
  <c r="BE139"/>
  <c r="BE142"/>
  <c r="BE131"/>
  <c r="BE136"/>
  <c r="BE127"/>
  <c r="BE132"/>
  <c r="BE145"/>
  <c i="32" r="E85"/>
  <c r="F94"/>
  <c r="BE133"/>
  <c r="BE139"/>
  <c r="BE127"/>
  <c r="BE130"/>
  <c r="BE135"/>
  <c r="BE137"/>
  <c r="BE142"/>
  <c r="J91"/>
  <c i="31" r="J91"/>
  <c r="BE162"/>
  <c r="BE165"/>
  <c r="E85"/>
  <c r="F94"/>
  <c r="BE135"/>
  <c r="BE139"/>
  <c r="BE142"/>
  <c r="BE148"/>
  <c r="BE155"/>
  <c r="BE156"/>
  <c r="BE159"/>
  <c r="BE150"/>
  <c r="BE130"/>
  <c r="BE134"/>
  <c r="BE144"/>
  <c r="BE146"/>
  <c r="BE154"/>
  <c r="BE164"/>
  <c i="30" r="E85"/>
  <c r="J91"/>
  <c r="BE125"/>
  <c r="F94"/>
  <c i="29" r="J91"/>
  <c r="E110"/>
  <c r="F94"/>
  <c r="BE125"/>
  <c i="28" r="J91"/>
  <c r="BE137"/>
  <c r="BE145"/>
  <c r="BE174"/>
  <c r="BE175"/>
  <c r="BE178"/>
  <c r="BE186"/>
  <c r="BE187"/>
  <c r="BE189"/>
  <c r="BE192"/>
  <c r="BE194"/>
  <c r="BE197"/>
  <c r="BE211"/>
  <c r="BE219"/>
  <c r="BE220"/>
  <c r="BE251"/>
  <c r="BE254"/>
  <c r="BE264"/>
  <c r="BE266"/>
  <c r="BE268"/>
  <c r="BE275"/>
  <c r="BE279"/>
  <c r="BE280"/>
  <c r="BE299"/>
  <c r="BE144"/>
  <c r="BE148"/>
  <c r="BE149"/>
  <c r="BE152"/>
  <c r="BE156"/>
  <c r="BE160"/>
  <c r="BE161"/>
  <c r="BE164"/>
  <c r="BE166"/>
  <c r="BE169"/>
  <c r="BE176"/>
  <c r="BE181"/>
  <c r="BE184"/>
  <c r="BE191"/>
  <c r="BE195"/>
  <c r="BE199"/>
  <c r="BE200"/>
  <c r="BE201"/>
  <c r="BE203"/>
  <c r="BE210"/>
  <c r="BE217"/>
  <c r="BE218"/>
  <c r="BE227"/>
  <c r="BE236"/>
  <c r="BE240"/>
  <c r="BE245"/>
  <c r="BE246"/>
  <c r="BE250"/>
  <c r="BE252"/>
  <c r="BE262"/>
  <c r="BE263"/>
  <c r="BE270"/>
  <c r="BE277"/>
  <c r="BE278"/>
  <c r="BE289"/>
  <c r="BE302"/>
  <c r="BE303"/>
  <c r="BE304"/>
  <c r="E85"/>
  <c r="F94"/>
  <c r="BE139"/>
  <c r="BE140"/>
  <c r="BE143"/>
  <c r="BE146"/>
  <c r="BE147"/>
  <c r="BE150"/>
  <c r="BE151"/>
  <c r="BE153"/>
  <c r="BE154"/>
  <c r="BE167"/>
  <c r="BE170"/>
  <c r="BE171"/>
  <c r="BE172"/>
  <c r="BE173"/>
  <c r="BE177"/>
  <c r="BE193"/>
  <c r="BE196"/>
  <c r="BE202"/>
  <c r="BE213"/>
  <c r="BE221"/>
  <c r="BE226"/>
  <c r="BE234"/>
  <c r="BE235"/>
  <c r="BE237"/>
  <c r="BE238"/>
  <c r="BE247"/>
  <c r="BE248"/>
  <c r="BE249"/>
  <c r="BE255"/>
  <c r="BE256"/>
  <c r="BE257"/>
  <c r="BE260"/>
  <c r="BE265"/>
  <c r="BE269"/>
  <c r="BE272"/>
  <c r="BE273"/>
  <c r="BE274"/>
  <c r="BE281"/>
  <c r="BE284"/>
  <c r="BE285"/>
  <c r="BE286"/>
  <c r="BE288"/>
  <c r="BE290"/>
  <c r="BE291"/>
  <c r="BE292"/>
  <c r="BE294"/>
  <c r="BE295"/>
  <c r="BE296"/>
  <c r="BE297"/>
  <c r="BE298"/>
  <c r="BE300"/>
  <c r="BE306"/>
  <c r="BE307"/>
  <c r="BE138"/>
  <c r="BE141"/>
  <c r="BE155"/>
  <c r="BE157"/>
  <c r="BE159"/>
  <c r="BE163"/>
  <c r="BE168"/>
  <c r="BE179"/>
  <c r="BE180"/>
  <c r="BE182"/>
  <c r="BE183"/>
  <c r="BE185"/>
  <c r="BE188"/>
  <c r="BE198"/>
  <c r="BE204"/>
  <c r="BE205"/>
  <c r="BE207"/>
  <c r="BE208"/>
  <c r="BE209"/>
  <c r="BE212"/>
  <c r="BE225"/>
  <c r="BE228"/>
  <c r="BE230"/>
  <c r="BE231"/>
  <c r="BE233"/>
  <c r="BE239"/>
  <c r="BE241"/>
  <c r="BE242"/>
  <c r="BE243"/>
  <c r="BE244"/>
  <c r="BE253"/>
  <c r="BE258"/>
  <c r="BE259"/>
  <c r="BE261"/>
  <c r="BE267"/>
  <c r="BE271"/>
  <c r="BE282"/>
  <c r="BE283"/>
  <c r="BE293"/>
  <c r="BE305"/>
  <c r="BE309"/>
  <c i="27" r="J91"/>
  <c r="F94"/>
  <c r="E85"/>
  <c r="BE125"/>
  <c i="26" r="J91"/>
  <c i="25" r="BK152"/>
  <c r="J152"/>
  <c r="J104"/>
  <c i="26" r="E85"/>
  <c r="F119"/>
  <c r="BE125"/>
  <c i="24" r="BK187"/>
  <c r="J187"/>
  <c r="J108"/>
  <c i="25" r="BE143"/>
  <c r="BE147"/>
  <c r="BE148"/>
  <c r="BE150"/>
  <c r="BE157"/>
  <c r="BE159"/>
  <c r="BE168"/>
  <c r="BE176"/>
  <c r="BE144"/>
  <c r="BE156"/>
  <c r="BE172"/>
  <c r="BE178"/>
  <c i="24" r="J142"/>
  <c r="J102"/>
  <c i="25" r="E85"/>
  <c r="F96"/>
  <c r="J133"/>
  <c r="BE142"/>
  <c r="BE145"/>
  <c r="BE146"/>
  <c r="BE151"/>
  <c r="BE154"/>
  <c r="BE163"/>
  <c r="BE165"/>
  <c r="BE170"/>
  <c r="BE173"/>
  <c r="BE175"/>
  <c r="BE155"/>
  <c r="BE160"/>
  <c i="24" r="E85"/>
  <c r="J93"/>
  <c r="BE151"/>
  <c r="BE155"/>
  <c r="BE165"/>
  <c r="BE166"/>
  <c r="BE167"/>
  <c r="BE171"/>
  <c r="BE180"/>
  <c r="BE186"/>
  <c r="BE197"/>
  <c r="BE205"/>
  <c r="BE206"/>
  <c r="BE208"/>
  <c i="23" r="J141"/>
  <c r="J102"/>
  <c i="24" r="BE144"/>
  <c r="BE152"/>
  <c r="BE159"/>
  <c r="BE161"/>
  <c r="BE178"/>
  <c r="BE183"/>
  <c r="BE198"/>
  <c r="F96"/>
  <c r="BE143"/>
  <c r="BE145"/>
  <c r="BE146"/>
  <c r="BE149"/>
  <c r="BE150"/>
  <c r="BE153"/>
  <c r="BE158"/>
  <c r="BE169"/>
  <c r="BE170"/>
  <c r="BE172"/>
  <c r="BE174"/>
  <c r="BE175"/>
  <c r="BE179"/>
  <c r="BE181"/>
  <c r="BE182"/>
  <c r="BE185"/>
  <c r="BE189"/>
  <c r="BE190"/>
  <c r="BE191"/>
  <c r="BE193"/>
  <c r="BE200"/>
  <c r="BE202"/>
  <c r="BE147"/>
  <c r="BE148"/>
  <c r="BE154"/>
  <c r="BE156"/>
  <c r="BE157"/>
  <c r="BE162"/>
  <c r="BE173"/>
  <c r="BE176"/>
  <c r="BE177"/>
  <c r="BE196"/>
  <c r="BE203"/>
  <c i="23" r="J93"/>
  <c r="F136"/>
  <c r="BE144"/>
  <c r="BE149"/>
  <c r="BE151"/>
  <c r="BE153"/>
  <c r="BE154"/>
  <c r="BE156"/>
  <c r="BE157"/>
  <c r="BE160"/>
  <c r="BE161"/>
  <c r="BE165"/>
  <c r="BE168"/>
  <c r="BE170"/>
  <c r="BE172"/>
  <c r="E125"/>
  <c r="BE142"/>
  <c r="BE143"/>
  <c r="BE169"/>
  <c r="BE171"/>
  <c r="BE173"/>
  <c r="BE175"/>
  <c r="BE176"/>
  <c r="BE179"/>
  <c r="BE181"/>
  <c r="BE184"/>
  <c r="BE190"/>
  <c r="BE191"/>
  <c r="BE194"/>
  <c r="BE147"/>
  <c r="BE148"/>
  <c r="BE152"/>
  <c r="BE162"/>
  <c r="BE163"/>
  <c r="BE166"/>
  <c r="BE167"/>
  <c r="BE185"/>
  <c r="BE186"/>
  <c r="BE188"/>
  <c r="BE193"/>
  <c r="BE145"/>
  <c r="BE146"/>
  <c r="BE150"/>
  <c r="BE164"/>
  <c r="BE196"/>
  <c i="22" r="E113"/>
  <c r="J93"/>
  <c r="BE130"/>
  <c r="F96"/>
  <c r="BE132"/>
  <c i="21" r="J127"/>
  <c r="BE139"/>
  <c r="BE140"/>
  <c r="BE165"/>
  <c r="BE166"/>
  <c r="BE188"/>
  <c r="BE199"/>
  <c r="BE222"/>
  <c r="BE228"/>
  <c r="BE240"/>
  <c r="BE248"/>
  <c r="BE253"/>
  <c r="BE258"/>
  <c r="BE259"/>
  <c r="BE261"/>
  <c r="BE275"/>
  <c r="BE276"/>
  <c r="BE288"/>
  <c r="BE289"/>
  <c r="BE293"/>
  <c r="BE300"/>
  <c r="BE303"/>
  <c r="BE310"/>
  <c r="BE313"/>
  <c r="BE319"/>
  <c i="20" r="BK134"/>
  <c i="21" r="E119"/>
  <c r="BE136"/>
  <c r="BE143"/>
  <c r="BE156"/>
  <c r="BE201"/>
  <c r="BE203"/>
  <c r="BE209"/>
  <c r="BE211"/>
  <c r="BE234"/>
  <c r="BE247"/>
  <c r="BE249"/>
  <c r="BE262"/>
  <c r="BE263"/>
  <c r="BE281"/>
  <c r="BE282"/>
  <c r="BE283"/>
  <c r="BE284"/>
  <c r="BE290"/>
  <c r="BE329"/>
  <c r="BE332"/>
  <c r="F96"/>
  <c r="BE142"/>
  <c r="BE144"/>
  <c r="BE256"/>
  <c r="BE257"/>
  <c r="BE260"/>
  <c r="BE272"/>
  <c r="BE273"/>
  <c r="BE274"/>
  <c r="BE277"/>
  <c r="BE287"/>
  <c r="BE327"/>
  <c r="BE330"/>
  <c r="BE333"/>
  <c r="BE335"/>
  <c r="BE336"/>
  <c r="BE338"/>
  <c r="BE138"/>
  <c r="BE150"/>
  <c r="BE157"/>
  <c r="BE251"/>
  <c r="BE264"/>
  <c r="BE265"/>
  <c r="BE268"/>
  <c r="BE271"/>
  <c r="BE279"/>
  <c r="BE280"/>
  <c r="BE285"/>
  <c r="BE286"/>
  <c r="BE306"/>
  <c r="BE321"/>
  <c i="20" r="F96"/>
  <c r="BE136"/>
  <c r="BE144"/>
  <c r="BE152"/>
  <c r="BE209"/>
  <c r="BE219"/>
  <c r="BE243"/>
  <c r="BE255"/>
  <c r="BE258"/>
  <c r="BE266"/>
  <c r="BE267"/>
  <c r="BE272"/>
  <c r="BE273"/>
  <c r="BE274"/>
  <c r="BE275"/>
  <c r="BE279"/>
  <c r="BE291"/>
  <c r="J93"/>
  <c r="BE143"/>
  <c r="BE159"/>
  <c r="BE160"/>
  <c r="BE178"/>
  <c r="BE189"/>
  <c r="BE190"/>
  <c r="BE196"/>
  <c r="BE198"/>
  <c r="BE213"/>
  <c r="BE230"/>
  <c r="BE232"/>
  <c r="BE233"/>
  <c r="BE235"/>
  <c r="BE240"/>
  <c r="BE242"/>
  <c r="BE246"/>
  <c r="BE252"/>
  <c r="BE253"/>
  <c r="BE254"/>
  <c r="BE261"/>
  <c r="BE269"/>
  <c r="BE271"/>
  <c r="BE276"/>
  <c r="BE286"/>
  <c r="BE289"/>
  <c r="E119"/>
  <c r="BE139"/>
  <c r="BE140"/>
  <c r="BE211"/>
  <c r="BE222"/>
  <c r="BE231"/>
  <c r="BE241"/>
  <c r="BE244"/>
  <c r="BE245"/>
  <c r="BE248"/>
  <c r="BE249"/>
  <c r="BE264"/>
  <c r="BE268"/>
  <c r="BE138"/>
  <c r="BE142"/>
  <c r="BE153"/>
  <c r="BE187"/>
  <c r="BE207"/>
  <c r="BE225"/>
  <c r="BE229"/>
  <c r="BE237"/>
  <c r="BE247"/>
  <c r="BE250"/>
  <c r="BE251"/>
  <c r="BE265"/>
  <c r="BE270"/>
  <c i="19" r="BE161"/>
  <c r="BE177"/>
  <c r="BE182"/>
  <c r="BE198"/>
  <c r="BE207"/>
  <c r="BE239"/>
  <c r="BE241"/>
  <c r="BE256"/>
  <c r="BE272"/>
  <c r="BE273"/>
  <c r="BE275"/>
  <c r="BE278"/>
  <c r="BE279"/>
  <c r="BE280"/>
  <c r="E85"/>
  <c r="J93"/>
  <c r="F96"/>
  <c r="BE134"/>
  <c r="BE135"/>
  <c r="BE164"/>
  <c r="BE175"/>
  <c r="BE184"/>
  <c r="BE251"/>
  <c r="BE254"/>
  <c r="BE270"/>
  <c r="BE274"/>
  <c r="BE277"/>
  <c r="BE282"/>
  <c r="BE283"/>
  <c r="BE287"/>
  <c r="BE141"/>
  <c r="BE154"/>
  <c r="BE167"/>
  <c r="BE200"/>
  <c r="BE213"/>
  <c r="BE263"/>
  <c r="BE264"/>
  <c r="BE276"/>
  <c r="BE284"/>
  <c r="BE285"/>
  <c r="BE301"/>
  <c r="BE148"/>
  <c r="BE162"/>
  <c r="BE168"/>
  <c r="BE215"/>
  <c r="BE227"/>
  <c r="BE271"/>
  <c r="BE281"/>
  <c r="BE286"/>
  <c r="BE293"/>
  <c r="BE299"/>
  <c i="18" r="J91"/>
  <c r="BE126"/>
  <c r="BE130"/>
  <c r="BE135"/>
  <c r="BE137"/>
  <c r="BE138"/>
  <c r="BE143"/>
  <c r="BE144"/>
  <c r="BE147"/>
  <c r="E85"/>
  <c r="BE132"/>
  <c r="BE133"/>
  <c r="BE140"/>
  <c r="BE145"/>
  <c r="BE131"/>
  <c r="BE149"/>
  <c r="F94"/>
  <c r="BE129"/>
  <c r="BE134"/>
  <c r="BE136"/>
  <c r="BE139"/>
  <c r="BE141"/>
  <c r="BE142"/>
  <c i="17" r="F94"/>
  <c r="BE128"/>
  <c r="BE136"/>
  <c r="E113"/>
  <c r="BE143"/>
  <c r="BE147"/>
  <c r="BE150"/>
  <c r="J91"/>
  <c r="BE151"/>
  <c r="BE153"/>
  <c r="BE135"/>
  <c r="BE145"/>
  <c r="BE146"/>
  <c r="BE156"/>
  <c i="15" r="BK127"/>
  <c r="J127"/>
  <c r="J99"/>
  <c i="16" r="BE148"/>
  <c r="BE149"/>
  <c r="BE156"/>
  <c r="BE162"/>
  <c r="F94"/>
  <c r="BE146"/>
  <c r="BE154"/>
  <c r="E85"/>
  <c r="J119"/>
  <c r="BE128"/>
  <c r="BE135"/>
  <c r="BE152"/>
  <c r="BE158"/>
  <c r="BE136"/>
  <c r="BE143"/>
  <c r="BE151"/>
  <c r="BE159"/>
  <c i="15" r="BE133"/>
  <c r="BE143"/>
  <c r="BE151"/>
  <c r="BE153"/>
  <c r="E85"/>
  <c r="F123"/>
  <c r="BE144"/>
  <c r="BE146"/>
  <c r="BE147"/>
  <c r="BE159"/>
  <c r="BE162"/>
  <c r="BE172"/>
  <c r="J91"/>
  <c r="BE129"/>
  <c r="BE138"/>
  <c r="BE141"/>
  <c r="BE142"/>
  <c r="BE156"/>
  <c r="BE158"/>
  <c r="BE167"/>
  <c r="BE178"/>
  <c r="BE134"/>
  <c r="BE154"/>
  <c i="14" r="E85"/>
  <c r="F94"/>
  <c r="BE137"/>
  <c r="BE151"/>
  <c r="BE159"/>
  <c r="BE161"/>
  <c r="BE138"/>
  <c r="BE145"/>
  <c r="BE148"/>
  <c r="BE150"/>
  <c r="BE156"/>
  <c r="BE166"/>
  <c r="BE168"/>
  <c r="BE174"/>
  <c r="J91"/>
  <c r="BE130"/>
  <c r="BE147"/>
  <c r="BE154"/>
  <c r="BE171"/>
  <c r="BE153"/>
  <c r="BE157"/>
  <c r="BE158"/>
  <c r="BE178"/>
  <c i="12" r="J128"/>
  <c r="J102"/>
  <c i="13" r="E85"/>
  <c r="J93"/>
  <c r="F96"/>
  <c r="BE133"/>
  <c r="BE132"/>
  <c r="BE136"/>
  <c i="12" r="BK126"/>
  <c r="J126"/>
  <c r="J100"/>
  <c i="13" r="BE135"/>
  <c r="BE141"/>
  <c r="BE146"/>
  <c r="BE138"/>
  <c i="12" r="J120"/>
  <c r="BE129"/>
  <c r="BE141"/>
  <c r="E112"/>
  <c r="F123"/>
  <c r="BE131"/>
  <c r="BE139"/>
  <c r="BE135"/>
  <c r="BE137"/>
  <c r="BE143"/>
  <c i="11" r="BE137"/>
  <c r="BE140"/>
  <c r="BE142"/>
  <c r="BE145"/>
  <c r="E85"/>
  <c r="F96"/>
  <c r="BE149"/>
  <c r="BE151"/>
  <c r="BE152"/>
  <c r="J121"/>
  <c r="BE130"/>
  <c r="BE133"/>
  <c r="BE148"/>
  <c r="BE141"/>
  <c i="10" r="J93"/>
  <c r="BE133"/>
  <c r="BE153"/>
  <c r="F96"/>
  <c r="BE137"/>
  <c r="BE143"/>
  <c r="BE146"/>
  <c r="BE152"/>
  <c r="BE166"/>
  <c r="BE168"/>
  <c r="E113"/>
  <c r="BE130"/>
  <c r="BE134"/>
  <c r="BE159"/>
  <c r="BE162"/>
  <c r="BE163"/>
  <c r="BE165"/>
  <c i="9" r="J121"/>
  <c r="F124"/>
  <c r="BE137"/>
  <c r="BE143"/>
  <c r="BE152"/>
  <c r="BE168"/>
  <c r="BE159"/>
  <c r="BE162"/>
  <c r="BE163"/>
  <c r="E85"/>
  <c r="BE133"/>
  <c r="BE153"/>
  <c r="BE130"/>
  <c r="BE134"/>
  <c r="BE146"/>
  <c r="BE165"/>
  <c r="BE166"/>
  <c i="8" r="J121"/>
  <c r="F124"/>
  <c r="BE152"/>
  <c r="BE165"/>
  <c r="BE166"/>
  <c r="E113"/>
  <c r="BE153"/>
  <c r="BE163"/>
  <c r="BE168"/>
  <c r="BE130"/>
  <c r="BE133"/>
  <c r="BE143"/>
  <c r="BE146"/>
  <c r="BE162"/>
  <c r="BE134"/>
  <c r="BE137"/>
  <c r="BE159"/>
  <c i="7" r="E85"/>
  <c r="BE133"/>
  <c r="BE137"/>
  <c r="BE163"/>
  <c r="BE178"/>
  <c r="J121"/>
  <c r="BE134"/>
  <c r="BE179"/>
  <c r="BE181"/>
  <c r="BE182"/>
  <c r="F96"/>
  <c r="BE130"/>
  <c r="BE143"/>
  <c r="BE152"/>
  <c r="BE164"/>
  <c r="BE175"/>
  <c r="BE184"/>
  <c i="6" r="E85"/>
  <c r="F124"/>
  <c r="BE133"/>
  <c r="BE140"/>
  <c r="BE143"/>
  <c r="BE160"/>
  <c r="BE166"/>
  <c r="BE169"/>
  <c r="BE172"/>
  <c r="J93"/>
  <c r="BE130"/>
  <c r="BE137"/>
  <c r="BE170"/>
  <c r="BE173"/>
  <c r="BE136"/>
  <c r="BE149"/>
  <c r="BE152"/>
  <c r="BE158"/>
  <c r="BE175"/>
  <c i="5" r="J93"/>
  <c r="BE147"/>
  <c r="BE153"/>
  <c r="E85"/>
  <c r="BE143"/>
  <c r="BE148"/>
  <c r="BE150"/>
  <c r="BE157"/>
  <c r="BE130"/>
  <c r="BE133"/>
  <c r="BE136"/>
  <c r="BE146"/>
  <c r="BE154"/>
  <c r="F96"/>
  <c r="BE156"/>
  <c i="4" r="J121"/>
  <c r="BE136"/>
  <c r="BE139"/>
  <c r="BE143"/>
  <c r="BE146"/>
  <c r="E113"/>
  <c r="F124"/>
  <c r="BE150"/>
  <c r="BE130"/>
  <c r="BE152"/>
  <c r="BE133"/>
  <c r="BE142"/>
  <c r="BE149"/>
  <c r="BE153"/>
  <c i="3" r="E85"/>
  <c r="J93"/>
  <c r="F96"/>
  <c r="BE130"/>
  <c r="BE133"/>
  <c r="BE136"/>
  <c r="BE139"/>
  <c r="BE142"/>
  <c r="BE145"/>
  <c r="BE148"/>
  <c r="BE154"/>
  <c r="BE160"/>
  <c r="BE163"/>
  <c r="BE169"/>
  <c r="BE171"/>
  <c r="BE177"/>
  <c r="BE180"/>
  <c r="BE181"/>
  <c r="BE183"/>
  <c r="BE184"/>
  <c i="2" r="F96"/>
  <c r="J121"/>
  <c r="E85"/>
  <c r="BE130"/>
  <c r="BE137"/>
  <c r="BE140"/>
  <c r="BE143"/>
  <c r="BE147"/>
  <c r="BE150"/>
  <c r="BE153"/>
  <c r="BE154"/>
  <c r="BE157"/>
  <c r="BE131"/>
  <c r="BE146"/>
  <c r="BE156"/>
  <c i="1" r="BB97"/>
  <c r="BD97"/>
  <c i="2" r="J38"/>
  <c i="1" r="AW97"/>
  <c i="3" r="F38"/>
  <c i="1" r="BA98"/>
  <c i="4" r="F40"/>
  <c i="1" r="BC99"/>
  <c i="4" r="F38"/>
  <c i="1" r="BA99"/>
  <c i="5" r="F40"/>
  <c i="1" r="BC100"/>
  <c i="6" r="F41"/>
  <c i="1" r="BD101"/>
  <c i="7" r="J38"/>
  <c i="1" r="AW102"/>
  <c i="8" r="F40"/>
  <c i="1" r="BC103"/>
  <c i="9" r="F41"/>
  <c i="1" r="BD104"/>
  <c i="10" r="J38"/>
  <c i="1" r="AW105"/>
  <c i="11" r="J38"/>
  <c i="1" r="AW106"/>
  <c i="12" r="F38"/>
  <c i="1" r="BA107"/>
  <c i="13" r="J38"/>
  <c i="1" r="AW108"/>
  <c i="14" r="J36"/>
  <c i="1" r="AW109"/>
  <c i="15" r="F38"/>
  <c i="1" r="BC110"/>
  <c i="16" r="J36"/>
  <c i="1" r="AW111"/>
  <c i="17" r="J36"/>
  <c i="1" r="AW112"/>
  <c i="17" r="F39"/>
  <c i="1" r="BD112"/>
  <c i="18" r="F38"/>
  <c i="1" r="BC113"/>
  <c i="19" r="F39"/>
  <c i="1" r="BB115"/>
  <c i="20" r="F41"/>
  <c i="1" r="BD116"/>
  <c i="20" r="F40"/>
  <c i="1" r="BC116"/>
  <c i="21" r="J38"/>
  <c i="1" r="AW117"/>
  <c i="22" r="F38"/>
  <c i="1" r="BA118"/>
  <c i="23" r="F41"/>
  <c i="1" r="BD120"/>
  <c i="24" r="J38"/>
  <c i="1" r="AW121"/>
  <c i="24" r="F39"/>
  <c i="1" r="BB121"/>
  <c i="26" r="F36"/>
  <c i="1" r="BA123"/>
  <c i="27" r="J36"/>
  <c i="1" r="AW124"/>
  <c i="28" r="F38"/>
  <c i="1" r="BC125"/>
  <c i="30" r="F35"/>
  <c i="1" r="AZ127"/>
  <c i="31" r="F39"/>
  <c i="1" r="BD129"/>
  <c i="31" r="F37"/>
  <c i="1" r="BB129"/>
  <c i="32" r="F38"/>
  <c i="1" r="BC130"/>
  <c i="33" r="J36"/>
  <c i="1" r="AW131"/>
  <c i="33" r="F37"/>
  <c i="1" r="BB131"/>
  <c i="34" r="F38"/>
  <c i="1" r="BC132"/>
  <c i="35" r="F36"/>
  <c i="1" r="BA133"/>
  <c i="41" r="F36"/>
  <c i="1" r="BA139"/>
  <c i="42" r="F37"/>
  <c i="1" r="BB140"/>
  <c i="43" r="F36"/>
  <c i="1" r="BA141"/>
  <c i="43" r="F38"/>
  <c i="1" r="BC141"/>
  <c i="44" r="F41"/>
  <c i="1" r="BD143"/>
  <c i="44" r="F40"/>
  <c i="1" r="BC143"/>
  <c i="46" r="F41"/>
  <c i="1" r="BD145"/>
  <c i="47" r="J38"/>
  <c i="1" r="AW146"/>
  <c i="48" r="F41"/>
  <c i="1" r="BD147"/>
  <c i="48" r="F39"/>
  <c i="1" r="BB147"/>
  <c i="50" r="F36"/>
  <c i="1" r="BA149"/>
  <c i="51" r="J36"/>
  <c i="1" r="AW150"/>
  <c i="52" r="J36"/>
  <c i="1" r="AW151"/>
  <c i="53" r="J36"/>
  <c i="1" r="AW152"/>
  <c i="54" r="F37"/>
  <c i="1" r="BB153"/>
  <c i="54" r="F39"/>
  <c i="1" r="BD153"/>
  <c i="56" r="F37"/>
  <c i="1" r="BB155"/>
  <c i="57" r="F37"/>
  <c i="1" r="BB157"/>
  <c i="58" r="F37"/>
  <c i="1" r="BB158"/>
  <c i="59" r="F38"/>
  <c i="1" r="BC159"/>
  <c i="60" r="F36"/>
  <c i="1" r="BA160"/>
  <c i="60" r="J36"/>
  <c i="1" r="AW160"/>
  <c r="AS128"/>
  <c i="3" r="F40"/>
  <c i="1" r="BC98"/>
  <c i="3" r="J38"/>
  <c i="1" r="AW98"/>
  <c i="4" r="F41"/>
  <c i="1" r="BD99"/>
  <c i="5" r="F39"/>
  <c i="1" r="BB100"/>
  <c i="6" r="F38"/>
  <c i="1" r="BA101"/>
  <c i="7" r="F39"/>
  <c i="1" r="BB102"/>
  <c i="8" r="F41"/>
  <c i="1" r="BD103"/>
  <c i="8" r="F38"/>
  <c i="1" r="BA103"/>
  <c i="9" r="F38"/>
  <c i="1" r="BA104"/>
  <c i="10" r="F38"/>
  <c i="1" r="BA105"/>
  <c i="11" r="F38"/>
  <c i="1" r="BA106"/>
  <c i="12" r="F41"/>
  <c i="1" r="BD107"/>
  <c i="12" r="F39"/>
  <c i="1" r="BB107"/>
  <c i="13" r="F38"/>
  <c i="1" r="BA108"/>
  <c i="14" r="F38"/>
  <c i="1" r="BC109"/>
  <c i="15" r="J36"/>
  <c i="1" r="AW110"/>
  <c i="16" r="F37"/>
  <c i="1" r="BB111"/>
  <c i="17" r="F37"/>
  <c i="1" r="BB112"/>
  <c i="18" r="F36"/>
  <c i="1" r="BA113"/>
  <c i="19" r="F40"/>
  <c i="1" r="BC115"/>
  <c i="20" r="J38"/>
  <c i="1" r="AW116"/>
  <c i="21" r="F39"/>
  <c i="1" r="BB117"/>
  <c i="22" r="F39"/>
  <c i="1" r="BB118"/>
  <c i="22" r="F40"/>
  <c i="1" r="BC118"/>
  <c i="23" r="F40"/>
  <c i="1" r="BC120"/>
  <c i="23" r="F39"/>
  <c i="1" r="BB120"/>
  <c i="24" r="F40"/>
  <c i="1" r="BC121"/>
  <c i="25" r="F38"/>
  <c i="1" r="BA122"/>
  <c i="25" r="F39"/>
  <c i="1" r="BB122"/>
  <c i="28" r="J36"/>
  <c i="1" r="AW125"/>
  <c i="29" r="J35"/>
  <c i="1" r="AV126"/>
  <c r="AT126"/>
  <c i="31" r="J36"/>
  <c i="1" r="AW129"/>
  <c i="32" r="J36"/>
  <c i="1" r="AW130"/>
  <c i="32" r="F39"/>
  <c i="1" r="BD130"/>
  <c i="33" r="F38"/>
  <c i="1" r="BC131"/>
  <c i="33" r="F36"/>
  <c i="1" r="BA131"/>
  <c i="34" r="F39"/>
  <c i="1" r="BD132"/>
  <c i="35" r="F37"/>
  <c i="1" r="BB133"/>
  <c i="35" r="F38"/>
  <c i="1" r="BC133"/>
  <c i="36" r="F36"/>
  <c i="1" r="BA134"/>
  <c i="36" r="F38"/>
  <c i="1" r="BC134"/>
  <c i="37" r="J36"/>
  <c i="1" r="AW135"/>
  <c i="37" r="F37"/>
  <c i="1" r="BB135"/>
  <c i="38" r="F37"/>
  <c i="1" r="BB136"/>
  <c i="38" r="F36"/>
  <c i="1" r="BA136"/>
  <c i="39" r="F37"/>
  <c i="1" r="BB137"/>
  <c i="39" r="J36"/>
  <c i="1" r="AW137"/>
  <c i="39" r="F38"/>
  <c i="1" r="BC137"/>
  <c i="40" r="F37"/>
  <c i="1" r="BB138"/>
  <c i="40" r="F36"/>
  <c i="1" r="BA138"/>
  <c i="41" r="F39"/>
  <c i="1" r="BD139"/>
  <c i="42" r="F38"/>
  <c i="1" r="BC140"/>
  <c i="42" r="F36"/>
  <c i="1" r="BA140"/>
  <c i="42" r="J32"/>
  <c i="43" r="F37"/>
  <c i="1" r="BB141"/>
  <c i="44" r="J38"/>
  <c i="1" r="AW143"/>
  <c i="45" r="F39"/>
  <c i="1" r="BB144"/>
  <c i="46" r="F38"/>
  <c i="1" r="BA145"/>
  <c i="46" r="F39"/>
  <c i="1" r="BB145"/>
  <c i="47" r="F41"/>
  <c i="1" r="BD146"/>
  <c i="48" r="F38"/>
  <c i="1" r="BA147"/>
  <c i="49" r="F41"/>
  <c i="1" r="BD148"/>
  <c i="50" r="F37"/>
  <c i="1" r="BB149"/>
  <c i="50" r="F38"/>
  <c i="1" r="BC149"/>
  <c i="52" r="F38"/>
  <c i="1" r="BC151"/>
  <c i="53" r="F36"/>
  <c i="1" r="BA152"/>
  <c i="53" r="F37"/>
  <c i="1" r="BB152"/>
  <c i="54" r="F36"/>
  <c i="1" r="BA153"/>
  <c i="55" r="J35"/>
  <c i="1" r="AV154"/>
  <c i="56" r="F36"/>
  <c i="1" r="BA155"/>
  <c i="56" r="F38"/>
  <c i="1" r="BC155"/>
  <c i="57" r="F39"/>
  <c i="1" r="BD157"/>
  <c i="58" r="F39"/>
  <c i="1" r="BD158"/>
  <c i="58" r="F36"/>
  <c i="1" r="BA158"/>
  <c i="59" r="F36"/>
  <c i="1" r="BA159"/>
  <c i="59" r="F37"/>
  <c i="1" r="BB159"/>
  <c i="2" r="F40"/>
  <c i="1" r="BC97"/>
  <c i="3" r="F41"/>
  <c i="1" r="BD98"/>
  <c i="4" r="J38"/>
  <c i="1" r="AW99"/>
  <c i="5" r="F41"/>
  <c i="1" r="BD100"/>
  <c i="6" r="F40"/>
  <c i="1" r="BC101"/>
  <c i="7" r="F38"/>
  <c i="1" r="BA102"/>
  <c i="7" r="F41"/>
  <c i="1" r="BD102"/>
  <c i="8" r="F39"/>
  <c i="1" r="BB103"/>
  <c i="9" r="J38"/>
  <c i="1" r="AW104"/>
  <c i="10" r="F40"/>
  <c i="1" r="BC105"/>
  <c i="10" r="F39"/>
  <c i="1" r="BB105"/>
  <c i="11" r="F40"/>
  <c i="1" r="BC106"/>
  <c i="12" r="J38"/>
  <c i="1" r="AW107"/>
  <c i="13" r="F39"/>
  <c i="1" r="BB108"/>
  <c i="13" r="F40"/>
  <c i="1" r="BC108"/>
  <c i="14" r="F39"/>
  <c i="1" r="BD109"/>
  <c i="15" r="F36"/>
  <c i="1" r="BA110"/>
  <c i="15" r="F39"/>
  <c i="1" r="BD110"/>
  <c i="16" r="F36"/>
  <c i="1" r="BA111"/>
  <c i="17" r="F38"/>
  <c i="1" r="BC112"/>
  <c i="18" r="J36"/>
  <c i="1" r="AW113"/>
  <c i="19" r="F38"/>
  <c i="1" r="BA115"/>
  <c i="20" r="F38"/>
  <c i="1" r="BA116"/>
  <c i="21" r="F40"/>
  <c i="1" r="BC117"/>
  <c i="21" r="F41"/>
  <c i="1" r="BD117"/>
  <c i="24" r="F38"/>
  <c i="1" r="BA121"/>
  <c i="25" r="F41"/>
  <c i="1" r="BD122"/>
  <c i="28" r="F36"/>
  <c i="1" r="BA125"/>
  <c i="28" r="F39"/>
  <c i="1" r="BD125"/>
  <c i="34" r="J36"/>
  <c i="1" r="AW132"/>
  <c i="35" r="J36"/>
  <c i="1" r="AW133"/>
  <c i="36" r="J36"/>
  <c i="1" r="AW134"/>
  <c i="37" r="F39"/>
  <c i="1" r="BD135"/>
  <c i="38" r="F39"/>
  <c i="1" r="BD136"/>
  <c i="38" r="F38"/>
  <c i="1" r="BC136"/>
  <c i="40" r="F39"/>
  <c i="1" r="BD138"/>
  <c i="41" r="F38"/>
  <c i="1" r="BC139"/>
  <c i="42" r="J36"/>
  <c i="1" r="AW140"/>
  <c i="43" r="J36"/>
  <c i="1" r="AW141"/>
  <c i="44" r="F38"/>
  <c i="1" r="BA143"/>
  <c i="45" r="F38"/>
  <c i="1" r="BA144"/>
  <c i="45" r="F40"/>
  <c i="1" r="BC144"/>
  <c i="46" r="F40"/>
  <c i="1" r="BC145"/>
  <c i="47" r="F38"/>
  <c i="1" r="BA146"/>
  <c i="47" r="F40"/>
  <c i="1" r="BC146"/>
  <c i="48" r="J38"/>
  <c i="1" r="AW147"/>
  <c i="49" r="F38"/>
  <c i="1" r="BA148"/>
  <c i="49" r="F40"/>
  <c i="1" r="BC148"/>
  <c i="50" r="J36"/>
  <c i="1" r="AW149"/>
  <c i="51" r="F36"/>
  <c i="1" r="BA150"/>
  <c i="51" r="F39"/>
  <c i="1" r="BD150"/>
  <c i="52" r="F39"/>
  <c i="1" r="BD151"/>
  <c i="53" r="F38"/>
  <c i="1" r="BC152"/>
  <c i="54" r="F38"/>
  <c i="1" r="BC153"/>
  <c i="56" r="J36"/>
  <c i="1" r="AW155"/>
  <c i="57" r="F38"/>
  <c i="1" r="BC157"/>
  <c i="57" r="F36"/>
  <c i="1" r="BA157"/>
  <c i="58" r="J36"/>
  <c i="1" r="AW158"/>
  <c i="59" r="F39"/>
  <c i="1" r="BD159"/>
  <c i="60" r="F39"/>
  <c i="1" r="BD160"/>
  <c i="2" r="F38"/>
  <c i="1" r="BA97"/>
  <c i="3" r="F39"/>
  <c i="1" r="BB98"/>
  <c i="4" r="F39"/>
  <c i="1" r="BB99"/>
  <c i="5" r="F38"/>
  <c i="1" r="BA100"/>
  <c i="5" r="J38"/>
  <c i="1" r="AW100"/>
  <c i="6" r="F39"/>
  <c i="1" r="BB101"/>
  <c i="6" r="J38"/>
  <c i="1" r="AW101"/>
  <c i="7" r="F40"/>
  <c i="1" r="BC102"/>
  <c i="8" r="J38"/>
  <c i="1" r="AW103"/>
  <c i="9" r="F40"/>
  <c i="1" r="BC104"/>
  <c i="9" r="F39"/>
  <c i="1" r="BB104"/>
  <c i="10" r="F41"/>
  <c i="1" r="BD105"/>
  <c i="11" r="F39"/>
  <c i="1" r="BB106"/>
  <c i="11" r="F41"/>
  <c i="1" r="BD106"/>
  <c i="12" r="F40"/>
  <c i="1" r="BC107"/>
  <c i="13" r="F41"/>
  <c i="1" r="BD108"/>
  <c i="14" r="F37"/>
  <c i="1" r="BB109"/>
  <c i="14" r="F36"/>
  <c i="1" r="BA109"/>
  <c i="15" r="F37"/>
  <c i="1" r="BB110"/>
  <c i="16" r="F39"/>
  <c i="1" r="BD111"/>
  <c i="16" r="F38"/>
  <c i="1" r="BC111"/>
  <c i="17" r="F36"/>
  <c i="1" r="BA112"/>
  <c i="18" r="F39"/>
  <c i="1" r="BD113"/>
  <c i="18" r="F37"/>
  <c i="1" r="BB113"/>
  <c i="19" r="F41"/>
  <c i="1" r="BD115"/>
  <c i="19" r="J38"/>
  <c i="1" r="AW115"/>
  <c i="20" r="F39"/>
  <c i="1" r="BB116"/>
  <c i="21" r="F38"/>
  <c i="1" r="BA117"/>
  <c i="22" r="J38"/>
  <c i="1" r="AW118"/>
  <c i="22" r="F41"/>
  <c i="1" r="BD118"/>
  <c i="23" r="J38"/>
  <c i="1" r="AW120"/>
  <c i="23" r="F38"/>
  <c i="1" r="BA120"/>
  <c i="24" r="F41"/>
  <c i="1" r="BD121"/>
  <c i="25" r="J38"/>
  <c i="1" r="AW122"/>
  <c i="25" r="F40"/>
  <c i="1" r="BC122"/>
  <c i="26" r="F35"/>
  <c i="1" r="AZ123"/>
  <c i="27" r="F35"/>
  <c i="1" r="AZ124"/>
  <c i="28" r="F37"/>
  <c i="1" r="BB125"/>
  <c i="29" r="F36"/>
  <c i="1" r="BA126"/>
  <c i="30" r="F36"/>
  <c i="1" r="BA127"/>
  <c i="31" r="F38"/>
  <c i="1" r="BC129"/>
  <c i="31" r="F36"/>
  <c i="1" r="BA129"/>
  <c i="32" r="F36"/>
  <c i="1" r="BA130"/>
  <c i="32" r="F37"/>
  <c i="1" r="BB130"/>
  <c i="33" r="F39"/>
  <c i="1" r="BD131"/>
  <c i="32" r="J32"/>
  <c i="34" r="F37"/>
  <c i="1" r="BB132"/>
  <c i="34" r="F36"/>
  <c i="1" r="BA132"/>
  <c i="35" r="F39"/>
  <c i="1" r="BD133"/>
  <c i="36" r="F39"/>
  <c i="1" r="BD134"/>
  <c i="36" r="F37"/>
  <c i="1" r="BB134"/>
  <c i="37" r="F38"/>
  <c i="1" r="BC135"/>
  <c i="37" r="F36"/>
  <c i="1" r="BA135"/>
  <c i="38" r="J36"/>
  <c i="1" r="AW136"/>
  <c i="39" r="F36"/>
  <c i="1" r="BA137"/>
  <c i="39" r="F39"/>
  <c i="1" r="BD137"/>
  <c i="40" r="J36"/>
  <c i="1" r="AW138"/>
  <c i="40" r="F38"/>
  <c i="1" r="BC138"/>
  <c i="41" r="F37"/>
  <c i="1" r="BB139"/>
  <c i="41" r="J36"/>
  <c i="1" r="AW139"/>
  <c i="42" r="F39"/>
  <c i="1" r="BD140"/>
  <c i="43" r="F39"/>
  <c i="1" r="BD141"/>
  <c i="43" r="J32"/>
  <c i="44" r="F39"/>
  <c i="1" r="BB143"/>
  <c i="45" r="J38"/>
  <c i="1" r="AW144"/>
  <c i="45" r="F41"/>
  <c i="1" r="BD144"/>
  <c i="46" r="J38"/>
  <c i="1" r="AW145"/>
  <c i="47" r="F39"/>
  <c i="1" r="BB146"/>
  <c i="48" r="F40"/>
  <c i="1" r="BC147"/>
  <c i="49" r="J38"/>
  <c i="1" r="AW148"/>
  <c i="49" r="F39"/>
  <c i="1" r="BB148"/>
  <c i="50" r="F39"/>
  <c i="1" r="BD149"/>
  <c i="51" r="F37"/>
  <c i="1" r="BB150"/>
  <c i="51" r="F38"/>
  <c i="1" r="BC150"/>
  <c i="52" r="F36"/>
  <c i="1" r="BA151"/>
  <c i="52" r="F37"/>
  <c i="1" r="BB151"/>
  <c i="53" r="F39"/>
  <c i="1" r="BD152"/>
  <c i="54" r="J36"/>
  <c i="1" r="AW153"/>
  <c i="55" r="J36"/>
  <c i="1" r="AW154"/>
  <c i="56" r="F39"/>
  <c i="1" r="BD155"/>
  <c i="57" r="J36"/>
  <c i="1" r="AW157"/>
  <c i="58" r="F38"/>
  <c i="1" r="BC158"/>
  <c i="59" r="J36"/>
  <c i="1" r="AW159"/>
  <c i="60" r="F37"/>
  <c i="1" r="BB160"/>
  <c i="60" r="F38"/>
  <c i="1" r="BC160"/>
  <c i="47" l="1" r="P140"/>
  <c i="1" r="AU146"/>
  <c i="50" r="T131"/>
  <c r="T130"/>
  <c i="44" r="P240"/>
  <c r="P179"/>
  <c i="42" r="R126"/>
  <c r="R125"/>
  <c i="37" r="P127"/>
  <c r="P126"/>
  <c i="1" r="AU135"/>
  <c i="31" r="P127"/>
  <c i="1" r="AU129"/>
  <c i="14" r="P128"/>
  <c r="P127"/>
  <c i="1" r="AU109"/>
  <c i="40" r="T125"/>
  <c r="T124"/>
  <c i="38" r="T130"/>
  <c r="T129"/>
  <c i="24" r="P163"/>
  <c i="19" r="R132"/>
  <c r="R131"/>
  <c i="15" r="P127"/>
  <c r="P126"/>
  <c i="1" r="AU110"/>
  <c i="54" r="R126"/>
  <c r="R125"/>
  <c i="44" r="P146"/>
  <c r="P142"/>
  <c i="1" r="AU143"/>
  <c i="38" r="P130"/>
  <c r="P129"/>
  <c i="1" r="AU136"/>
  <c i="31" r="T128"/>
  <c r="T127"/>
  <c i="28" r="P135"/>
  <c r="P134"/>
  <c i="1" r="AU125"/>
  <c i="56" r="T128"/>
  <c r="T127"/>
  <c i="41" r="T128"/>
  <c r="T127"/>
  <c i="35" r="R126"/>
  <c r="R125"/>
  <c i="33" r="R125"/>
  <c r="R124"/>
  <c i="5" r="R128"/>
  <c r="R127"/>
  <c i="2" r="R128"/>
  <c r="R127"/>
  <c i="50" r="P131"/>
  <c r="P130"/>
  <c i="1" r="AU149"/>
  <c i="49" r="R135"/>
  <c i="46" r="R140"/>
  <c i="39" r="R125"/>
  <c r="R124"/>
  <c i="36" r="T125"/>
  <c r="T124"/>
  <c i="28" r="T135"/>
  <c r="T134"/>
  <c i="25" r="R139"/>
  <c i="23" r="P182"/>
  <c i="21" r="T134"/>
  <c r="T133"/>
  <c i="11" r="P128"/>
  <c r="P127"/>
  <c i="1" r="AU106"/>
  <c i="48" r="P211"/>
  <c r="R167"/>
  <c r="R140"/>
  <c i="47" r="T195"/>
  <c r="T140"/>
  <c i="39" r="T125"/>
  <c r="T124"/>
  <c i="25" r="T166"/>
  <c r="T139"/>
  <c r="P140"/>
  <c r="P139"/>
  <c i="1" r="AU122"/>
  <c i="23" r="R182"/>
  <c i="20" r="T134"/>
  <c r="T133"/>
  <c i="10" r="P128"/>
  <c r="P127"/>
  <c i="1" r="AU105"/>
  <c i="7" r="T128"/>
  <c r="T127"/>
  <c i="3" r="R128"/>
  <c r="R127"/>
  <c i="58" r="P127"/>
  <c r="P126"/>
  <c i="1" r="AU158"/>
  <c i="48" r="R211"/>
  <c i="54" r="P126"/>
  <c r="P125"/>
  <c i="1" r="AU153"/>
  <c i="47" r="R141"/>
  <c r="R140"/>
  <c i="24" r="P194"/>
  <c i="23" r="T182"/>
  <c i="58" r="T127"/>
  <c r="T126"/>
  <c i="46" r="P203"/>
  <c r="P140"/>
  <c i="1" r="AU145"/>
  <c i="45" r="R140"/>
  <c i="37" r="R127"/>
  <c r="R126"/>
  <c i="34" r="T126"/>
  <c r="T125"/>
  <c i="28" r="R135"/>
  <c r="R134"/>
  <c i="23" r="P140"/>
  <c r="P139"/>
  <c i="1" r="AU120"/>
  <c i="16" r="T126"/>
  <c r="T125"/>
  <c i="15" r="T127"/>
  <c r="T126"/>
  <c i="14" r="T128"/>
  <c r="T127"/>
  <c i="13" r="T130"/>
  <c r="T129"/>
  <c i="11" r="T128"/>
  <c r="T127"/>
  <c i="10" r="R128"/>
  <c r="R127"/>
  <c i="45" r="T141"/>
  <c i="44" r="R179"/>
  <c i="42" r="P126"/>
  <c r="P125"/>
  <c i="1" r="AU140"/>
  <c i="40" r="R125"/>
  <c r="R124"/>
  <c i="24" r="T194"/>
  <c r="T141"/>
  <c i="23" r="BK140"/>
  <c i="19" r="P132"/>
  <c r="P131"/>
  <c i="1" r="AU115"/>
  <c i="16" r="P126"/>
  <c r="P125"/>
  <c i="1" r="AU111"/>
  <c i="8" r="R128"/>
  <c r="R127"/>
  <c i="41" r="R128"/>
  <c r="R127"/>
  <c i="38" r="R129"/>
  <c i="23" r="R139"/>
  <c i="13" r="R130"/>
  <c r="R129"/>
  <c i="56" r="R128"/>
  <c r="R127"/>
  <c i="51" r="P126"/>
  <c r="P125"/>
  <c i="1" r="AU150"/>
  <c i="48" r="T211"/>
  <c r="T140"/>
  <c r="P167"/>
  <c r="P140"/>
  <c i="1" r="AU147"/>
  <c i="44" r="R240"/>
  <c i="35" r="T126"/>
  <c r="T125"/>
  <c i="31" r="R128"/>
  <c r="R127"/>
  <c i="24" r="P141"/>
  <c r="P140"/>
  <c i="1" r="AU121"/>
  <c i="20" r="R134"/>
  <c r="R133"/>
  <c i="17" r="R126"/>
  <c r="R125"/>
  <c i="13" r="P130"/>
  <c r="P129"/>
  <c i="1" r="AU108"/>
  <c i="11" r="R128"/>
  <c r="R127"/>
  <c i="9" r="P128"/>
  <c r="P127"/>
  <c i="1" r="AU104"/>
  <c i="6" r="R128"/>
  <c r="R127"/>
  <c i="57" r="P124"/>
  <c r="P123"/>
  <c i="1" r="AU157"/>
  <c i="56" r="P128"/>
  <c r="P127"/>
  <c i="1" r="AU155"/>
  <c i="49" r="T135"/>
  <c i="46" r="T203"/>
  <c r="T140"/>
  <c r="BK171"/>
  <c r="J171"/>
  <c r="J104"/>
  <c i="45" r="T187"/>
  <c r="P157"/>
  <c r="P140"/>
  <c i="1" r="AU144"/>
  <c i="41" r="P127"/>
  <c i="1" r="AU139"/>
  <c i="37" r="BK127"/>
  <c r="J127"/>
  <c r="J99"/>
  <c i="24" r="T163"/>
  <c i="23" r="T140"/>
  <c r="T139"/>
  <c i="21" r="P134"/>
  <c r="P133"/>
  <c i="1" r="AU117"/>
  <c i="17" r="T126"/>
  <c r="T125"/>
  <c i="14" r="R128"/>
  <c r="R127"/>
  <c i="3" r="BK128"/>
  <c r="J128"/>
  <c r="J101"/>
  <c i="17" r="BK126"/>
  <c r="J126"/>
  <c r="J99"/>
  <c i="22" r="BK128"/>
  <c r="J128"/>
  <c r="J101"/>
  <c i="23" r="BK177"/>
  <c r="J177"/>
  <c r="J107"/>
  <c i="29" r="BK123"/>
  <c r="J123"/>
  <c r="J99"/>
  <c i="30" r="BK123"/>
  <c r="J123"/>
  <c r="J99"/>
  <c i="31" r="BK160"/>
  <c r="J160"/>
  <c r="J104"/>
  <c i="45" r="BK187"/>
  <c r="J187"/>
  <c r="J111"/>
  <c i="54" r="BK126"/>
  <c r="J126"/>
  <c r="J99"/>
  <c i="55" r="BK123"/>
  <c r="J123"/>
  <c r="J99"/>
  <c i="56" r="BK128"/>
  <c r="J128"/>
  <c r="J99"/>
  <c i="6" r="BK128"/>
  <c r="J128"/>
  <c r="J101"/>
  <c i="8" r="BK128"/>
  <c r="J128"/>
  <c r="J101"/>
  <c i="9" r="BK128"/>
  <c r="J128"/>
  <c r="J101"/>
  <c i="13" r="BK130"/>
  <c r="J130"/>
  <c r="J101"/>
  <c i="16" r="BK126"/>
  <c r="J126"/>
  <c r="J99"/>
  <c i="19" r="BK132"/>
  <c r="J132"/>
  <c r="J101"/>
  <c i="21" r="BK134"/>
  <c r="J134"/>
  <c r="J101"/>
  <c r="BK311"/>
  <c r="J311"/>
  <c r="J107"/>
  <c i="23" r="BK182"/>
  <c r="J182"/>
  <c r="J110"/>
  <c i="24" r="BK194"/>
  <c r="J194"/>
  <c r="J111"/>
  <c i="25" r="BK140"/>
  <c r="J140"/>
  <c r="J101"/>
  <c r="BK161"/>
  <c r="J161"/>
  <c r="J107"/>
  <c r="BK166"/>
  <c r="J166"/>
  <c r="J110"/>
  <c i="26" r="BK123"/>
  <c r="BK122"/>
  <c r="J122"/>
  <c r="J98"/>
  <c i="27" r="BK123"/>
  <c r="J123"/>
  <c r="J99"/>
  <c i="28" r="BK135"/>
  <c r="BK134"/>
  <c r="J134"/>
  <c r="J98"/>
  <c i="41" r="BK169"/>
  <c r="J169"/>
  <c r="J104"/>
  <c i="44" r="BK143"/>
  <c r="J143"/>
  <c r="J101"/>
  <c i="48" r="BK211"/>
  <c r="J211"/>
  <c r="J111"/>
  <c i="49" r="BK136"/>
  <c r="J136"/>
  <c r="J101"/>
  <c r="BK152"/>
  <c r="J152"/>
  <c r="J107"/>
  <c i="51" r="BK126"/>
  <c r="J126"/>
  <c r="J99"/>
  <c i="53" r="BK126"/>
  <c r="BK125"/>
  <c r="J125"/>
  <c r="J98"/>
  <c i="4" r="BK128"/>
  <c r="J128"/>
  <c r="J101"/>
  <c i="5" r="BK128"/>
  <c r="J128"/>
  <c r="J101"/>
  <c i="7" r="BK128"/>
  <c r="J128"/>
  <c r="J101"/>
  <c i="11" r="BK128"/>
  <c r="J128"/>
  <c r="J101"/>
  <c i="13" r="BK139"/>
  <c r="J139"/>
  <c r="J104"/>
  <c i="14" r="BK128"/>
  <c r="J128"/>
  <c r="J99"/>
  <c i="18" r="BK124"/>
  <c r="J124"/>
  <c r="J99"/>
  <c i="20" r="BK287"/>
  <c r="J287"/>
  <c r="J107"/>
  <c i="23" r="BK158"/>
  <c r="J158"/>
  <c r="J104"/>
  <c i="24" r="BK163"/>
  <c r="J163"/>
  <c r="J104"/>
  <c i="31" r="BK128"/>
  <c r="J128"/>
  <c r="J99"/>
  <c i="33" r="BK125"/>
  <c r="J125"/>
  <c r="J99"/>
  <c i="35" r="BK126"/>
  <c r="J126"/>
  <c r="J99"/>
  <c i="36" r="BK125"/>
  <c r="J125"/>
  <c r="J99"/>
  <c i="38" r="BK195"/>
  <c r="J195"/>
  <c r="J106"/>
  <c i="39" r="BK125"/>
  <c r="J125"/>
  <c r="J99"/>
  <c i="40" r="BK125"/>
  <c r="J125"/>
  <c r="J99"/>
  <c i="44" r="BK179"/>
  <c r="J179"/>
  <c r="J106"/>
  <c r="BK240"/>
  <c r="J240"/>
  <c r="J113"/>
  <c i="46" r="BK203"/>
  <c r="J203"/>
  <c r="J111"/>
  <c i="47" r="BK188"/>
  <c r="J188"/>
  <c r="J108"/>
  <c r="BK195"/>
  <c r="J195"/>
  <c r="J111"/>
  <c i="48" r="BK204"/>
  <c r="J204"/>
  <c r="J108"/>
  <c i="50" r="BK131"/>
  <c r="J131"/>
  <c r="J99"/>
  <c i="52" r="BK126"/>
  <c r="J126"/>
  <c r="J99"/>
  <c i="56" r="BK159"/>
  <c r="J159"/>
  <c r="J104"/>
  <c i="59" r="BK123"/>
  <c r="J123"/>
  <c r="J99"/>
  <c i="2" r="BK128"/>
  <c r="J128"/>
  <c r="J101"/>
  <c i="10" r="BK128"/>
  <c r="J128"/>
  <c r="J101"/>
  <c i="34" r="BK126"/>
  <c r="J126"/>
  <c r="J99"/>
  <c i="45" r="BK182"/>
  <c r="J182"/>
  <c r="J108"/>
  <c i="49" r="BK155"/>
  <c r="J155"/>
  <c r="J109"/>
  <c i="50" r="BK180"/>
  <c r="J180"/>
  <c r="J105"/>
  <c i="57" r="BK124"/>
  <c r="J124"/>
  <c r="J99"/>
  <c i="60" r="BK123"/>
  <c r="BK122"/>
  <c r="J122"/>
  <c i="58" r="BK126"/>
  <c r="J126"/>
  <c i="47" r="BK140"/>
  <c r="J140"/>
  <c r="J100"/>
  <c i="45" r="BK140"/>
  <c r="J140"/>
  <c r="J100"/>
  <c i="1" r="AG141"/>
  <c i="43" r="J123"/>
  <c r="J99"/>
  <c r="J98"/>
  <c i="1" r="AG140"/>
  <c i="42" r="J98"/>
  <c r="J126"/>
  <c r="J99"/>
  <c i="41" r="J128"/>
  <c r="J99"/>
  <c i="38" r="J130"/>
  <c r="J99"/>
  <c i="1" r="AG130"/>
  <c i="25" r="BK139"/>
  <c r="J139"/>
  <c r="J100"/>
  <c i="20" r="J134"/>
  <c r="J101"/>
  <c i="15" r="BK126"/>
  <c r="J126"/>
  <c r="J98"/>
  <c i="60" r="J32"/>
  <c i="1" r="AG160"/>
  <c i="2" r="F37"/>
  <c i="1" r="AZ97"/>
  <c i="4" r="F37"/>
  <c i="1" r="AZ99"/>
  <c i="6" r="F37"/>
  <c i="1" r="AZ101"/>
  <c i="8" r="F37"/>
  <c i="1" r="AZ103"/>
  <c i="10" r="F37"/>
  <c i="1" r="AZ105"/>
  <c i="12" r="F37"/>
  <c i="1" r="AZ107"/>
  <c r="BD96"/>
  <c i="14" r="F35"/>
  <c i="1" r="AZ109"/>
  <c i="16" r="F35"/>
  <c i="1" r="AZ111"/>
  <c i="18" r="F35"/>
  <c i="1" r="AZ113"/>
  <c i="20" r="J37"/>
  <c i="1" r="AV116"/>
  <c r="AT116"/>
  <c r="BA114"/>
  <c r="AW114"/>
  <c i="22" r="J37"/>
  <c i="1" r="AV118"/>
  <c r="AT118"/>
  <c r="BC114"/>
  <c r="AY114"/>
  <c i="23" r="F37"/>
  <c i="1" r="AZ120"/>
  <c i="24" r="F37"/>
  <c i="1" r="AZ121"/>
  <c r="BD119"/>
  <c i="29" r="F35"/>
  <c i="1" r="AZ126"/>
  <c i="31" r="J35"/>
  <c i="1" r="AV129"/>
  <c r="AT129"/>
  <c i="32" r="F35"/>
  <c i="1" r="AZ130"/>
  <c i="33" r="J35"/>
  <c i="1" r="AV131"/>
  <c r="AT131"/>
  <c i="34" r="F35"/>
  <c i="1" r="AZ132"/>
  <c i="35" r="J35"/>
  <c i="1" r="AV133"/>
  <c r="AT133"/>
  <c i="36" r="F35"/>
  <c i="1" r="AZ134"/>
  <c i="38" r="F35"/>
  <c i="1" r="AZ136"/>
  <c i="41" r="J35"/>
  <c i="1" r="AV139"/>
  <c r="AT139"/>
  <c i="43" r="J35"/>
  <c i="1" r="AV141"/>
  <c r="AT141"/>
  <c r="AN141"/>
  <c i="45" r="J37"/>
  <c i="1" r="AV144"/>
  <c r="AT144"/>
  <c i="46" r="J37"/>
  <c i="1" r="AV145"/>
  <c r="AT145"/>
  <c i="48" r="F37"/>
  <c i="1" r="AZ147"/>
  <c i="51" r="J35"/>
  <c i="1" r="AV150"/>
  <c r="AT150"/>
  <c i="52" r="J35"/>
  <c i="1" r="AV151"/>
  <c r="AT151"/>
  <c i="53" r="J35"/>
  <c i="1" r="AV152"/>
  <c r="AT152"/>
  <c r="AT154"/>
  <c i="57" r="F35"/>
  <c i="1" r="AZ157"/>
  <c i="58" r="F35"/>
  <c i="1" r="AZ158"/>
  <c r="BC156"/>
  <c r="AY156"/>
  <c i="2" r="J37"/>
  <c i="1" r="AV97"/>
  <c r="AT97"/>
  <c i="3" r="J37"/>
  <c i="1" r="AV98"/>
  <c r="AT98"/>
  <c i="5" r="F37"/>
  <c i="1" r="AZ100"/>
  <c i="7" r="F37"/>
  <c i="1" r="AZ102"/>
  <c i="9" r="F37"/>
  <c i="1" r="AZ104"/>
  <c i="11" r="F37"/>
  <c i="1" r="AZ106"/>
  <c i="12" r="J34"/>
  <c i="1" r="AG107"/>
  <c i="13" r="F37"/>
  <c i="1" r="AZ108"/>
  <c r="BA96"/>
  <c i="15" r="F35"/>
  <c i="1" r="AZ110"/>
  <c i="17" r="F35"/>
  <c i="1" r="AZ112"/>
  <c i="19" r="F37"/>
  <c i="1" r="AZ115"/>
  <c i="21" r="J37"/>
  <c i="1" r="AV117"/>
  <c r="AT117"/>
  <c i="25" r="F37"/>
  <c i="1" r="AZ122"/>
  <c r="BC119"/>
  <c r="AY119"/>
  <c i="28" r="F35"/>
  <c i="1" r="AZ125"/>
  <c i="37" r="F35"/>
  <c i="1" r="AZ135"/>
  <c i="39" r="F35"/>
  <c i="1" r="AZ137"/>
  <c i="40" r="J35"/>
  <c i="1" r="AV138"/>
  <c r="AT138"/>
  <c i="42" r="J35"/>
  <c i="1" r="AV140"/>
  <c r="AT140"/>
  <c r="AN140"/>
  <c i="44" r="J37"/>
  <c i="1" r="AV143"/>
  <c r="AT143"/>
  <c i="47" r="F37"/>
  <c i="1" r="AZ146"/>
  <c i="49" r="F37"/>
  <c i="1" r="AZ148"/>
  <c r="BD142"/>
  <c i="50" r="J35"/>
  <c i="1" r="AV149"/>
  <c r="AT149"/>
  <c i="54" r="J35"/>
  <c i="1" r="AV153"/>
  <c r="AT153"/>
  <c i="56" r="J35"/>
  <c i="1" r="AV155"/>
  <c r="AT155"/>
  <c i="58" r="J32"/>
  <c i="1" r="AG158"/>
  <c i="59" r="F35"/>
  <c i="1" r="AZ159"/>
  <c r="BB156"/>
  <c r="AX156"/>
  <c r="BD156"/>
  <c r="AS95"/>
  <c r="AS94"/>
  <c i="3" r="F37"/>
  <c i="1" r="AZ98"/>
  <c i="5" r="J37"/>
  <c i="1" r="AV100"/>
  <c r="AT100"/>
  <c i="7" r="J37"/>
  <c i="1" r="AV102"/>
  <c r="AT102"/>
  <c i="9" r="J37"/>
  <c i="1" r="AV104"/>
  <c r="AT104"/>
  <c i="11" r="J37"/>
  <c i="1" r="AV106"/>
  <c r="AT106"/>
  <c i="13" r="J37"/>
  <c i="1" r="AV108"/>
  <c r="AT108"/>
  <c r="BC96"/>
  <c i="15" r="J35"/>
  <c i="1" r="AV110"/>
  <c r="AT110"/>
  <c i="17" r="J35"/>
  <c i="1" r="AV112"/>
  <c r="AT112"/>
  <c i="19" r="J37"/>
  <c i="1" r="AV115"/>
  <c r="AT115"/>
  <c i="21" r="F37"/>
  <c i="1" r="AZ117"/>
  <c r="BB119"/>
  <c r="AX119"/>
  <c i="25" r="J37"/>
  <c i="1" r="AV122"/>
  <c r="AT122"/>
  <c r="BA119"/>
  <c r="AW119"/>
  <c i="27" r="J35"/>
  <c i="1" r="AV124"/>
  <c r="AT124"/>
  <c i="30" r="J35"/>
  <c i="1" r="AV127"/>
  <c r="AT127"/>
  <c i="31" r="F35"/>
  <c i="1" r="AZ129"/>
  <c i="32" r="J35"/>
  <c i="1" r="AV130"/>
  <c r="AT130"/>
  <c r="AN130"/>
  <c i="33" r="F35"/>
  <c i="1" r="AZ131"/>
  <c i="34" r="J35"/>
  <c i="1" r="AV132"/>
  <c r="AT132"/>
  <c i="35" r="F35"/>
  <c i="1" r="AZ133"/>
  <c i="36" r="J35"/>
  <c i="1" r="AV134"/>
  <c r="AT134"/>
  <c i="38" r="J35"/>
  <c i="1" r="AV136"/>
  <c r="AT136"/>
  <c i="41" r="F35"/>
  <c i="1" r="AZ139"/>
  <c i="43" r="F35"/>
  <c i="1" r="AZ141"/>
  <c i="45" r="F37"/>
  <c i="1" r="AZ144"/>
  <c i="46" r="F37"/>
  <c i="1" r="AZ145"/>
  <c i="48" r="J37"/>
  <c i="1" r="AV147"/>
  <c r="AT147"/>
  <c i="51" r="F35"/>
  <c i="1" r="AZ150"/>
  <c i="52" r="F35"/>
  <c i="1" r="AZ151"/>
  <c i="53" r="F35"/>
  <c i="1" r="AZ152"/>
  <c i="55" r="F35"/>
  <c i="1" r="AZ154"/>
  <c i="57" r="J35"/>
  <c i="1" r="AV157"/>
  <c r="AT157"/>
  <c i="58" r="J35"/>
  <c i="1" r="AV158"/>
  <c r="AT158"/>
  <c i="60" r="J35"/>
  <c i="1" r="AV160"/>
  <c r="AT160"/>
  <c r="AN160"/>
  <c r="BA156"/>
  <c r="AW156"/>
  <c i="4" r="J37"/>
  <c i="1" r="AV99"/>
  <c r="AT99"/>
  <c i="6" r="J37"/>
  <c i="1" r="AV101"/>
  <c r="AT101"/>
  <c i="8" r="J37"/>
  <c i="1" r="AV103"/>
  <c r="AT103"/>
  <c i="10" r="J37"/>
  <c i="1" r="AV105"/>
  <c r="AT105"/>
  <c i="12" r="J37"/>
  <c i="1" r="AV107"/>
  <c r="AT107"/>
  <c r="BB96"/>
  <c i="14" r="J35"/>
  <c i="1" r="AV109"/>
  <c r="AT109"/>
  <c i="16" r="J35"/>
  <c i="1" r="AV111"/>
  <c r="AT111"/>
  <c i="18" r="J35"/>
  <c i="1" r="AV113"/>
  <c r="AT113"/>
  <c i="20" r="F37"/>
  <c i="1" r="AZ116"/>
  <c i="22" r="F37"/>
  <c i="1" r="AZ118"/>
  <c r="BD114"/>
  <c r="BB114"/>
  <c r="AX114"/>
  <c i="23" r="J37"/>
  <c i="1" r="AV120"/>
  <c r="AT120"/>
  <c i="24" r="J37"/>
  <c i="1" r="AV121"/>
  <c r="AT121"/>
  <c i="26" r="J35"/>
  <c i="1" r="AV123"/>
  <c r="AT123"/>
  <c i="28" r="J35"/>
  <c i="1" r="AV125"/>
  <c r="AT125"/>
  <c i="37" r="J35"/>
  <c i="1" r="AV135"/>
  <c r="AT135"/>
  <c i="39" r="J35"/>
  <c i="1" r="AV137"/>
  <c r="AT137"/>
  <c i="40" r="F35"/>
  <c i="1" r="AZ138"/>
  <c i="42" r="F35"/>
  <c i="1" r="AZ140"/>
  <c i="44" r="F37"/>
  <c i="1" r="AZ143"/>
  <c i="47" r="J37"/>
  <c i="1" r="AV146"/>
  <c r="AT146"/>
  <c r="BA142"/>
  <c r="AW142"/>
  <c r="BB142"/>
  <c r="AX142"/>
  <c i="49" r="J37"/>
  <c i="1" r="AV148"/>
  <c r="AT148"/>
  <c r="BC142"/>
  <c r="AY142"/>
  <c i="50" r="F35"/>
  <c i="1" r="AZ149"/>
  <c i="54" r="F35"/>
  <c i="1" r="AZ153"/>
  <c i="56" r="F35"/>
  <c i="1" r="AZ155"/>
  <c i="59" r="J35"/>
  <c i="1" r="AV159"/>
  <c r="AT159"/>
  <c i="60" r="F35"/>
  <c i="1" r="AZ160"/>
  <c i="23" l="1" r="BK139"/>
  <c r="J139"/>
  <c r="J100"/>
  <c i="44" r="R142"/>
  <c i="24" r="T140"/>
  <c i="45" r="T140"/>
  <c i="48" r="BK140"/>
  <c r="J140"/>
  <c r="J100"/>
  <c i="5" r="BK127"/>
  <c r="J127"/>
  <c i="7" r="BK127"/>
  <c r="J127"/>
  <c r="J100"/>
  <c i="14" r="BK127"/>
  <c r="J127"/>
  <c r="J98"/>
  <c i="16" r="BK125"/>
  <c r="J125"/>
  <c r="J98"/>
  <c i="26" r="J123"/>
  <c r="J99"/>
  <c i="29" r="BK122"/>
  <c r="J122"/>
  <c r="J98"/>
  <c i="55" r="BK122"/>
  <c r="J122"/>
  <c r="J98"/>
  <c i="56" r="BK127"/>
  <c r="J127"/>
  <c r="J98"/>
  <c i="4" r="BK127"/>
  <c r="J127"/>
  <c i="8" r="BK127"/>
  <c r="J127"/>
  <c i="10" r="BK127"/>
  <c r="J127"/>
  <c i="17" r="BK125"/>
  <c r="J125"/>
  <c i="44" r="BK142"/>
  <c r="J142"/>
  <c r="J100"/>
  <c i="21" r="BK133"/>
  <c r="J133"/>
  <c i="37" r="BK126"/>
  <c r="J126"/>
  <c i="33" r="BK124"/>
  <c r="J124"/>
  <c r="J98"/>
  <c i="19" r="BK131"/>
  <c r="J131"/>
  <c i="49" r="BK135"/>
  <c r="J135"/>
  <c i="53" r="J126"/>
  <c r="J99"/>
  <c i="59" r="BK122"/>
  <c r="J122"/>
  <c r="J98"/>
  <c i="60" r="J123"/>
  <c r="J99"/>
  <c i="2" r="BK127"/>
  <c r="J127"/>
  <c r="J100"/>
  <c i="9" r="BK127"/>
  <c r="J127"/>
  <c i="11" r="BK127"/>
  <c r="J127"/>
  <c r="J100"/>
  <c i="13" r="BK129"/>
  <c r="J129"/>
  <c i="38" r="BK129"/>
  <c r="J129"/>
  <c r="J98"/>
  <c i="18" r="BK123"/>
  <c r="J123"/>
  <c r="J98"/>
  <c i="22" r="BK127"/>
  <c r="J127"/>
  <c r="J100"/>
  <c i="27" r="BK122"/>
  <c r="J122"/>
  <c r="J98"/>
  <c i="30" r="BK122"/>
  <c r="J122"/>
  <c i="31" r="BK127"/>
  <c r="J127"/>
  <c i="34" r="BK125"/>
  <c r="J125"/>
  <c r="J98"/>
  <c i="35" r="BK125"/>
  <c r="J125"/>
  <c r="J98"/>
  <c i="41" r="BK127"/>
  <c r="J127"/>
  <c r="J98"/>
  <c i="23" r="J140"/>
  <c r="J101"/>
  <c i="24" r="BK140"/>
  <c r="J140"/>
  <c r="J100"/>
  <c i="28" r="J135"/>
  <c r="J99"/>
  <c i="51" r="BK125"/>
  <c r="J125"/>
  <c i="52" r="BK125"/>
  <c r="J125"/>
  <c i="60" r="J98"/>
  <c i="3" r="BK127"/>
  <c r="J127"/>
  <c i="6" r="BK127"/>
  <c r="J127"/>
  <c i="36" r="BK124"/>
  <c r="J124"/>
  <c i="39" r="BK124"/>
  <c r="J124"/>
  <c r="J98"/>
  <c i="40" r="BK124"/>
  <c r="J124"/>
  <c r="J98"/>
  <c i="20" r="BK133"/>
  <c r="J133"/>
  <c r="J100"/>
  <c i="46" r="BK140"/>
  <c r="J140"/>
  <c r="J100"/>
  <c i="50" r="BK130"/>
  <c r="J130"/>
  <c r="J98"/>
  <c i="54" r="BK125"/>
  <c r="J125"/>
  <c r="J98"/>
  <c i="57" r="BK123"/>
  <c r="J123"/>
  <c r="J98"/>
  <c i="60" r="J41"/>
  <c i="1" r="AN158"/>
  <c i="58" r="J98"/>
  <c r="J41"/>
  <c i="43" r="J41"/>
  <c i="42" r="J41"/>
  <c i="32" r="J41"/>
  <c i="1" r="AN107"/>
  <c i="12" r="J43"/>
  <c i="1" r="AU156"/>
  <c r="AU114"/>
  <c i="26" r="J32"/>
  <c i="1" r="AG123"/>
  <c i="8" r="J34"/>
  <c i="1" r="AG103"/>
  <c i="37" r="J32"/>
  <c i="1" r="AG135"/>
  <c i="53" r="J32"/>
  <c i="1" r="AG152"/>
  <c i="13" r="J34"/>
  <c i="1" r="AG108"/>
  <c i="31" r="J32"/>
  <c i="1" r="AG129"/>
  <c i="51" r="J32"/>
  <c i="1" r="AG150"/>
  <c r="AY96"/>
  <c r="AX96"/>
  <c r="AZ119"/>
  <c r="AV119"/>
  <c r="AT119"/>
  <c r="BA95"/>
  <c r="AW95"/>
  <c i="45" r="J34"/>
  <c i="1" r="AG144"/>
  <c r="AN144"/>
  <c r="BC128"/>
  <c r="AY128"/>
  <c r="AU96"/>
  <c r="AU119"/>
  <c i="5" r="J34"/>
  <c i="1" r="AG100"/>
  <c i="10" r="J34"/>
  <c i="1" r="AG105"/>
  <c i="21" r="J34"/>
  <c i="1" r="AG117"/>
  <c i="19" r="J34"/>
  <c i="1" r="AG115"/>
  <c i="52" r="J32"/>
  <c i="1" r="AG151"/>
  <c i="36" r="J32"/>
  <c i="1" r="AG134"/>
  <c i="15" r="J32"/>
  <c i="1" r="AG110"/>
  <c i="25" r="J34"/>
  <c i="1" r="AG122"/>
  <c r="AN122"/>
  <c r="BB95"/>
  <c r="AX95"/>
  <c r="AZ142"/>
  <c r="AV142"/>
  <c r="AT142"/>
  <c r="BB128"/>
  <c r="AX128"/>
  <c r="AU142"/>
  <c r="AU128"/>
  <c i="17" r="J32"/>
  <c i="1" r="AG112"/>
  <c i="9" r="J34"/>
  <c i="1" r="AG104"/>
  <c i="30" r="J32"/>
  <c i="1" r="AG127"/>
  <c i="3" r="J34"/>
  <c i="1" r="AG98"/>
  <c i="28" r="J32"/>
  <c i="1" r="AG125"/>
  <c r="AZ96"/>
  <c r="BC95"/>
  <c r="AY95"/>
  <c r="BA128"/>
  <c r="AW128"/>
  <c r="AZ156"/>
  <c r="AV156"/>
  <c r="AT156"/>
  <c i="4" r="J34"/>
  <c i="1" r="AG99"/>
  <c i="49" r="J34"/>
  <c i="1" r="AG148"/>
  <c i="6" r="J34"/>
  <c i="1" r="AG101"/>
  <c r="AW96"/>
  <c r="AZ114"/>
  <c r="AV114"/>
  <c r="AT114"/>
  <c r="BD95"/>
  <c i="47" r="J34"/>
  <c i="1" r="AG146"/>
  <c r="AN146"/>
  <c r="BD128"/>
  <c i="13" l="1" r="J43"/>
  <c i="36" r="J41"/>
  <c i="17" r="J41"/>
  <c i="52" r="J41"/>
  <c i="10" r="J43"/>
  <c i="21" r="J43"/>
  <c i="6" r="J43"/>
  <c i="4" r="J43"/>
  <c i="3" r="J43"/>
  <c i="49" r="J43"/>
  <c i="28" r="J41"/>
  <c i="37" r="J41"/>
  <c i="8" r="J43"/>
  <c i="30" r="J41"/>
  <c i="51" r="J41"/>
  <c i="31" r="J41"/>
  <c i="53" r="J41"/>
  <c i="5" r="J43"/>
  <c i="9" r="J43"/>
  <c i="26" r="J41"/>
  <c i="19" r="J43"/>
  <c i="13" r="J100"/>
  <c i="19" r="J100"/>
  <c i="49" r="J100"/>
  <c i="21" r="J100"/>
  <c i="8" r="J100"/>
  <c i="37" r="J98"/>
  <c i="31" r="J98"/>
  <c i="3" r="J100"/>
  <c i="51" r="J98"/>
  <c i="9" r="J100"/>
  <c i="30" r="J98"/>
  <c i="4" r="J100"/>
  <c i="6" r="J100"/>
  <c i="17" r="J98"/>
  <c i="36" r="J98"/>
  <c i="52" r="J98"/>
  <c i="10" r="J100"/>
  <c i="5" r="J100"/>
  <c i="47" r="J43"/>
  <c i="45" r="J43"/>
  <c i="25" r="J43"/>
  <c i="15" r="J41"/>
  <c i="1" r="AN110"/>
  <c r="AN129"/>
  <c r="AN150"/>
  <c r="AN151"/>
  <c r="AN152"/>
  <c r="AN98"/>
  <c r="AN117"/>
  <c r="AN100"/>
  <c r="AN104"/>
  <c r="AN108"/>
  <c r="AN112"/>
  <c r="AN115"/>
  <c r="AN127"/>
  <c r="AN134"/>
  <c r="AN99"/>
  <c r="AN101"/>
  <c r="AN103"/>
  <c r="AN105"/>
  <c r="AN123"/>
  <c r="AN125"/>
  <c r="AN135"/>
  <c r="AN148"/>
  <c r="AU95"/>
  <c r="AU94"/>
  <c i="50" r="J32"/>
  <c i="1" r="AG149"/>
  <c i="16" r="J32"/>
  <c i="1" r="AG111"/>
  <c i="55" r="J32"/>
  <c i="1" r="AG154"/>
  <c i="22" r="J34"/>
  <c i="1" r="AG118"/>
  <c i="57" r="J32"/>
  <c i="1" r="AG157"/>
  <c i="54" r="J32"/>
  <c i="1" r="AG153"/>
  <c i="24" r="J34"/>
  <c i="1" r="AG121"/>
  <c r="AN121"/>
  <c r="AZ95"/>
  <c r="AV95"/>
  <c r="AT95"/>
  <c r="BB94"/>
  <c r="W31"/>
  <c i="56" r="J32"/>
  <c i="1" r="AG155"/>
  <c i="34" r="J32"/>
  <c i="1" r="AG132"/>
  <c i="20" r="J34"/>
  <c i="1" r="AG116"/>
  <c r="AN116"/>
  <c i="46" r="J34"/>
  <c i="1" r="AG145"/>
  <c r="AN145"/>
  <c i="48" r="J34"/>
  <c i="1" r="AG147"/>
  <c i="40" r="J32"/>
  <c i="1" r="AG138"/>
  <c i="38" r="J32"/>
  <c i="1" r="AG136"/>
  <c r="AN136"/>
  <c r="AV96"/>
  <c r="AT96"/>
  <c r="AZ128"/>
  <c r="AV128"/>
  <c r="AT128"/>
  <c i="23" r="J34"/>
  <c i="1" r="AG120"/>
  <c i="44" r="J34"/>
  <c i="1" r="AG143"/>
  <c r="AN143"/>
  <c i="11" r="J34"/>
  <c i="1" r="AG106"/>
  <c i="41" r="J32"/>
  <c i="1" r="AG139"/>
  <c r="AN139"/>
  <c i="33" r="J32"/>
  <c i="1" r="AG131"/>
  <c i="59" r="J32"/>
  <c i="1" r="AG159"/>
  <c i="2" r="J34"/>
  <c i="1" r="AG97"/>
  <c i="7" r="J34"/>
  <c i="1" r="AG102"/>
  <c r="BA94"/>
  <c r="W30"/>
  <c i="27" r="J32"/>
  <c i="1" r="AG124"/>
  <c i="35" r="J32"/>
  <c i="1" r="AG133"/>
  <c i="14" r="J32"/>
  <c i="1" r="AG109"/>
  <c i="29" r="J32"/>
  <c r="J41"/>
  <c i="39" r="J32"/>
  <c i="1" r="AG137"/>
  <c i="18" r="J32"/>
  <c i="1" r="AG113"/>
  <c r="BD94"/>
  <c r="W33"/>
  <c r="BC94"/>
  <c r="AY94"/>
  <c i="38" l="1" r="J41"/>
  <c i="54" r="J41"/>
  <c i="1" r="AG126"/>
  <c r="AN126"/>
  <c i="56" r="J41"/>
  <c i="2" r="J43"/>
  <c i="20" r="J43"/>
  <c i="57" r="J41"/>
  <c i="24" r="J43"/>
  <c i="40" r="J41"/>
  <c i="35" r="J41"/>
  <c i="27" r="J41"/>
  <c i="55" r="J41"/>
  <c i="7" r="J43"/>
  <c i="46" r="J43"/>
  <c i="48" r="J43"/>
  <c i="14" r="J41"/>
  <c i="59" r="J41"/>
  <c i="34" r="J41"/>
  <c i="23" r="J43"/>
  <c i="18" r="J41"/>
  <c i="33" r="J41"/>
  <c i="22" r="J43"/>
  <c i="11" r="J43"/>
  <c i="44" r="J43"/>
  <c i="39" r="J41"/>
  <c i="16" r="J41"/>
  <c i="41" r="J41"/>
  <c i="50" r="J41"/>
  <c i="1" r="AN118"/>
  <c r="AN131"/>
  <c r="AN133"/>
  <c r="AN154"/>
  <c r="AN97"/>
  <c r="AN138"/>
  <c r="AN149"/>
  <c r="AN153"/>
  <c r="AN155"/>
  <c r="AN102"/>
  <c r="AN106"/>
  <c r="AN124"/>
  <c r="AN132"/>
  <c r="AN147"/>
  <c r="AN157"/>
  <c r="AN109"/>
  <c r="AN111"/>
  <c r="AN113"/>
  <c r="AN120"/>
  <c r="AN137"/>
  <c r="AN159"/>
  <c r="AG119"/>
  <c r="AG96"/>
  <c r="AX94"/>
  <c r="AG142"/>
  <c r="AG128"/>
  <c r="AN128"/>
  <c r="AG114"/>
  <c r="AG156"/>
  <c r="W32"/>
  <c r="AZ94"/>
  <c r="W29"/>
  <c r="AW94"/>
  <c r="AK30"/>
  <c l="1" r="AN119"/>
  <c r="AN142"/>
  <c r="AN156"/>
  <c r="AN114"/>
  <c r="AN96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<sst xmlns="http://schemas.openxmlformats.org/spreadsheetml/2006/main">
  <si>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</si>
  <si>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</si>
  <si>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</si>
  <si>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</si>
  <si>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</si>
  <si>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{677cb75b-2fa1-426d-9865-25b6bda30a23}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</si>
  <si>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</si>
  <si>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</si>
  <si>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</si>
  <si>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</si>
  <si>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</si>
  <si>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</si>
  <si>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</si>
  <si>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</si>
  <si>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KONICE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</si>
  <si>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</si>
  <si>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</si>
  <si>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Revitalizace  Masarykova náměstí</t>
  </si>
  <si>
    <t>KSO:</t>
  </si>
  <si>
    <t>CC-CZ:</t>
  </si>
  <si>
    <t>Místo:</t>
  </si>
  <si>
    <t>Konice</t>
  </si>
  <si>
    <t>Datum:</t>
  </si>
  <si>
    <t>14. 12. 2023</t>
  </si>
  <si>
    <t>Zadavatel:</t>
  </si>
  <si>
    <t>IČ:</t>
  </si>
  <si>
    <t xml:space="preserve">město  Konice</t>
  </si>
  <si>
    <t>DIČ:</t>
  </si>
  <si>
    <t>Uchazeč:</t>
  </si>
  <si>
    <t>Vyplň údaj</t>
  </si>
  <si>
    <t>Projektant:</t>
  </si>
  <si>
    <t xml:space="preserve">Ing.Zdeněk  Vitásek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</si>
  <si>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</si>
  <si>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</si>
  <si>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</si>
  <si>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</si>
  <si>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</si>
  <si>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</si>
  <si>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</si>
  <si>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</si>
  <si>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</si>
  <si>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</si>
  <si>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</si>
  <si>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</si>
  <si>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</si>
  <si>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</si>
  <si>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</si>
  <si>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</si>
  <si>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</si>
  <si>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</si>
  <si>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</si>
  <si>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</si>
  <si>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</si>
  <si>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</si>
  <si>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</si>
  <si>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</si>
  <si>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</si>
  <si>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</si>
  <si>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</si>
  <si>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</si>
  <si>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</si>
  <si>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</si>
  <si>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</si>
  <si>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</si>
  <si>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</si>
  <si>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</si>
  <si>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</si>
  <si>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</si>
  <si>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</si>
  <si>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</si>
  <si>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</si>
  <si>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</si>
  <si>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</si>
  <si>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</si>
  <si>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</si>
  <si>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</si>
  <si>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</si>
  <si>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</si>
  <si>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</si>
  <si>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</si>
  <si>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</si>
  <si>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Přímé výdaje hlavní části projektu</t>
  </si>
  <si>
    <t>STA</t>
  </si>
  <si>
    <t>1</t>
  </si>
  <si>
    <t>{21b9b045-0a28-4a8b-890f-bd8194d87a66}</t>
  </si>
  <si>
    <t>2</t>
  </si>
  <si>
    <t>SO 001</t>
  </si>
  <si>
    <t xml:space="preserve">Příprava území , demolice stávajících zpevněných ploch </t>
  </si>
  <si>
    <t>Soupis</t>
  </si>
  <si>
    <t>{a51a17fd-c16c-48bd-a714-cdc94d7772a0}</t>
  </si>
  <si>
    <t>/</t>
  </si>
  <si>
    <t>SO 001a</t>
  </si>
  <si>
    <t xml:space="preserve">Příprava  území , demolice stávajících zpevněných ploch ( pro objekt SO 101 )</t>
  </si>
  <si>
    <t>3</t>
  </si>
  <si>
    <t>{6a9ea3f2-8eb9-4c18-a1e8-7f05d10b80d4}</t>
  </si>
  <si>
    <t>SO 001b</t>
  </si>
  <si>
    <t xml:space="preserve">Příprava  území , demolice stávajících zpevněných ploch ( chodníku ,pro objekt SO 102a )</t>
  </si>
  <si>
    <t>{cab13064-676f-46d5-95b3-7d7fa4cf790d}</t>
  </si>
  <si>
    <t>SO 001c</t>
  </si>
  <si>
    <t xml:space="preserve">Příprava  území , demolice stávajících zpevněných ploch ( chodníku ,pro objekt SO 102b )</t>
  </si>
  <si>
    <t>{cb1f09c9-7117-4ea7-ade0-ca9dd198e211}</t>
  </si>
  <si>
    <t>SO 001d</t>
  </si>
  <si>
    <t xml:space="preserve">Příprava  území , demolice stávajících zpevněných ploch ( sjezdy ,pro objekt SO 103 )</t>
  </si>
  <si>
    <t>{70d4cc4a-b8c1-482a-a0c3-8271b3ce659b}</t>
  </si>
  <si>
    <t>SO 001e</t>
  </si>
  <si>
    <t xml:space="preserve">Příprava  území , demolice stávajících zpevněných ploch ( centrální plocha ,pro objekt SO 104 )</t>
  </si>
  <si>
    <t>{4464b6b9-e238-46a3-bd6a-8f359aff26b2}</t>
  </si>
  <si>
    <t>SO 001f</t>
  </si>
  <si>
    <t xml:space="preserve">Příprava  území , demolice stávajících zpevněných ploch ( parkoviště ,pro objekt SO 105a )</t>
  </si>
  <si>
    <t>{03417451-b983-42aa-8719-a41dc21c91c6}</t>
  </si>
  <si>
    <t>SO 001g</t>
  </si>
  <si>
    <t xml:space="preserve">Příprava  území , demolice stávajících zpevněných ploch ( parkoviště ,pro objekt SO 105b )</t>
  </si>
  <si>
    <t>{a2cfeb4c-4dbf-4778-b653-3b46dfc9bbc8}</t>
  </si>
  <si>
    <t>SO 001h</t>
  </si>
  <si>
    <t xml:space="preserve">Příprava  území , demolice stávajících zpevněných ploch ( parkoviště ,pro objekt SO 105c )</t>
  </si>
  <si>
    <t>{8e35c269-df0f-4379-a97a-a893800c8015}</t>
  </si>
  <si>
    <t>SO 001ch</t>
  </si>
  <si>
    <t xml:space="preserve">Příprava  území , demolice stávajících zpevněných ploch ( parkoviště ,pro objekt SO 105d )</t>
  </si>
  <si>
    <t>{3086b717-9ad0-457a-a2b4-7e1658197686}</t>
  </si>
  <si>
    <t>SO 001i</t>
  </si>
  <si>
    <t xml:space="preserve">Příprava  území , demolice stávajících zpevněných ploch (chodníku ,pro objekt SO 106 )</t>
  </si>
  <si>
    <t>{199ed4ae-b6f5-4c03-aa99-58ee545aba41}</t>
  </si>
  <si>
    <t>SO 001k</t>
  </si>
  <si>
    <t xml:space="preserve">Příprava  území  pro výsadbu zeleně</t>
  </si>
  <si>
    <t>{6e7786b0-3794-4108-a7f2-3d3bed9114ae}</t>
  </si>
  <si>
    <t>SO 001L</t>
  </si>
  <si>
    <t>Příprava území , demolice stávajícího vodního prvku</t>
  </si>
  <si>
    <t>{8c3cebe5-b903-40e1-bdb2-096e7b99d4f3}</t>
  </si>
  <si>
    <t>SO 101</t>
  </si>
  <si>
    <t>Obslužná komunikace ( žulová kostka)</t>
  </si>
  <si>
    <t>{8fe349c3-846d-44bc-a3bb-6468c56b9a81}</t>
  </si>
  <si>
    <t>SO 104</t>
  </si>
  <si>
    <t>Centrální zpevněná plocha náměstí</t>
  </si>
  <si>
    <t>{7bcfe8da-f07c-4269-bd6c-5d373d397f2b}</t>
  </si>
  <si>
    <t>SO 105a</t>
  </si>
  <si>
    <t>Plocha parkoviště provedení č.1 ( betová dlažba pro vsak)</t>
  </si>
  <si>
    <t>{083de019-f8ac-47c8-9960-02cf6b2de615}</t>
  </si>
  <si>
    <t>SO 105c</t>
  </si>
  <si>
    <t>Plocha parkoviště provedení č.3 ( žulová kostka 15/17)</t>
  </si>
  <si>
    <t>{2b85cc1d-9e6f-4edb-909b-ce12caa9d8a5}</t>
  </si>
  <si>
    <t>SO 109</t>
  </si>
  <si>
    <t>Příčný odvodňovací žlab (centrální a pomocný)</t>
  </si>
  <si>
    <t>{80f9c716-c2be-45d8-a17d-b06e24180c85}</t>
  </si>
  <si>
    <t>SO 300</t>
  </si>
  <si>
    <t xml:space="preserve">Vodohospodářské  objekty</t>
  </si>
  <si>
    <t>{3ffd9fbd-1125-4e97-8542-ee2a291a0c98}</t>
  </si>
  <si>
    <t>SO 301</t>
  </si>
  <si>
    <t>Odvodnění náměstí, vsakovací tělesa</t>
  </si>
  <si>
    <t>{be3f55a8-7fb9-472b-807e-d4cddfe7eac0}</t>
  </si>
  <si>
    <t>SO 302</t>
  </si>
  <si>
    <t>Veřejné pítko</t>
  </si>
  <si>
    <t>{b642aff4-a48e-4706-85a4-3213bb777055}</t>
  </si>
  <si>
    <t>SO 303a</t>
  </si>
  <si>
    <t>Vodní prvek</t>
  </si>
  <si>
    <t>{4910895c-8fa0-4399-a67c-89eeed95a071}</t>
  </si>
  <si>
    <t>SO 303b</t>
  </si>
  <si>
    <t>Vodní prvek - technologie provozu</t>
  </si>
  <si>
    <t>{e0723507-8c82-48b4-846e-08b7c3e91025}</t>
  </si>
  <si>
    <t>SO 402</t>
  </si>
  <si>
    <t>Přípojky elektro</t>
  </si>
  <si>
    <t>{67cb13be-990a-4e9b-8e30-efdc2314aaa2}</t>
  </si>
  <si>
    <t>SO 402b</t>
  </si>
  <si>
    <t xml:space="preserve"> Přípojka vodního prvku</t>
  </si>
  <si>
    <t>{c9533581-6bc8-4c95-8ed0-51503873e918}</t>
  </si>
  <si>
    <t>SO 402c</t>
  </si>
  <si>
    <t xml:space="preserve"> Přípojka nabíjecí stanice pro elektromobil</t>
  </si>
  <si>
    <t>{3c75d298-d9f0-4564-aa9d-d2124fc94adb}</t>
  </si>
  <si>
    <t>SO 402d</t>
  </si>
  <si>
    <t xml:space="preserve"> Přípojka nabíjecí stanice pro elektrokola</t>
  </si>
  <si>
    <t>{6317120d-e9b0-4853-af44-b5804137d672}</t>
  </si>
  <si>
    <t>SO 403</t>
  </si>
  <si>
    <t>Kamerový systém</t>
  </si>
  <si>
    <t>{24d3daf3-0e5f-4064-920e-4b2904ad5e93}</t>
  </si>
  <si>
    <t>SO 701</t>
  </si>
  <si>
    <t>{90f37e16-338f-4a2d-8217-82c6d519b936}</t>
  </si>
  <si>
    <t>SO 801</t>
  </si>
  <si>
    <t>Sadové úpravy,jemné terénní úpravy a rekultivace</t>
  </si>
  <si>
    <t>{2cdc7ce4-d468-4f7c-9423-33cb084fecbd}</t>
  </si>
  <si>
    <t>SO 907</t>
  </si>
  <si>
    <t>Nabíjecí stanice pro auta</t>
  </si>
  <si>
    <t>{3b82425c-1a68-492f-9e61-9db415f16d4f}</t>
  </si>
  <si>
    <t>SO 908</t>
  </si>
  <si>
    <t>Parkovací automat se solárním systémem</t>
  </si>
  <si>
    <t>{bebf1caa-7021-4d7f-8557-9fb6c5b0c9ad}</t>
  </si>
  <si>
    <t>002</t>
  </si>
  <si>
    <t xml:space="preserve">Přímé výdaje doprovodné části  projektu</t>
  </si>
  <si>
    <t>{9934e0b6-49a1-4311-9408-3a6d875cc148}</t>
  </si>
  <si>
    <t>SO 102a</t>
  </si>
  <si>
    <t>Chodníky ( betonová dlažba)</t>
  </si>
  <si>
    <t>{2799c97f-ecd0-4071-8c4d-cbf01f16f2b9}</t>
  </si>
  <si>
    <t>SO 102b</t>
  </si>
  <si>
    <t>Chodníky ( žulová kostka 5/5cm)</t>
  </si>
  <si>
    <t>{08038180-03fa-409f-b340-321eb6587c6f}</t>
  </si>
  <si>
    <t>SO 103</t>
  </si>
  <si>
    <t>Sjezdy ( betonová dlažba)</t>
  </si>
  <si>
    <t>{e9b5a40c-795f-4211-83f7-5e718c1cb848}</t>
  </si>
  <si>
    <t>SO 105b</t>
  </si>
  <si>
    <t>Plocha parkoviště provedení č.2 ( betonová dlažba)</t>
  </si>
  <si>
    <t>{5e45863e-777a-48d1-b97c-3f84de31ed34}</t>
  </si>
  <si>
    <t>SO 105d</t>
  </si>
  <si>
    <t>Plocha parkoviště provedení č.4 (žulová kostka 5/5cm)</t>
  </si>
  <si>
    <t>{e4b428d8-eab5-429b-8349-4cfd5018df38}</t>
  </si>
  <si>
    <t>SO 106</t>
  </si>
  <si>
    <t>Plocha pro zásobování</t>
  </si>
  <si>
    <t>{3b7ff4be-76ca-4006-82d4-99af1f41c412}</t>
  </si>
  <si>
    <t>SO 108a</t>
  </si>
  <si>
    <t>Nové (posunuté stávající) uliční vpusti kolem silnice II.třídy</t>
  </si>
  <si>
    <t>{2dbc4c97-e31f-4d97-b826-009c9443df91}</t>
  </si>
  <si>
    <t>SO 108b</t>
  </si>
  <si>
    <t>Nové (posunuté stávající) uliční vpusti</t>
  </si>
  <si>
    <t>{53c3f14b-9b07-43e6-b2e1-a5ff0c307917}</t>
  </si>
  <si>
    <t>SO 110a</t>
  </si>
  <si>
    <t xml:space="preserve">Trativod - svod ze střech napojených  do dešťové kanalizace - do ulice Smetanova</t>
  </si>
  <si>
    <t>{e16762ab-67ef-40e6-a9f3-efc39f4aec10}</t>
  </si>
  <si>
    <t>SO 110b</t>
  </si>
  <si>
    <t xml:space="preserve">Trativod - svod ze střech napojených  do dešťové kanalizace - do ulice E.Beneše</t>
  </si>
  <si>
    <t>{99c54d6a-787e-423e-ae61-f82a64344dd9}</t>
  </si>
  <si>
    <t>SO 111</t>
  </si>
  <si>
    <t>Sítě technické infrastruktury</t>
  </si>
  <si>
    <t>{02783dd6-c756-4b37-a344-70e130b45097}</t>
  </si>
  <si>
    <t>SO 191</t>
  </si>
  <si>
    <t>Dopravní značení trvalé</t>
  </si>
  <si>
    <t>{3dd8034c-f236-48de-b722-ae23f744f13f}</t>
  </si>
  <si>
    <t>SO 192</t>
  </si>
  <si>
    <t>Dopravní značení dočasné - DIO</t>
  </si>
  <si>
    <t>{27a23768-910a-4554-9ac2-99175202363f}</t>
  </si>
  <si>
    <t>SO 401</t>
  </si>
  <si>
    <t>Veřejné osvětlení</t>
  </si>
  <si>
    <t>{0a7c6ec8-f693-4af6-9d81-686b87ff7bdb}</t>
  </si>
  <si>
    <t>SO 401a</t>
  </si>
  <si>
    <t xml:space="preserve"> Osvětlení komunikace, parkoviště a chodníků a SO402e - Prípojka pro automaty a úřední desku</t>
  </si>
  <si>
    <t>{7c3fa4a7-14f5-4192-96e0-60e2b6fc28d8}</t>
  </si>
  <si>
    <t>SO 401b</t>
  </si>
  <si>
    <t>Dekorativní osvětlení okolo laviček</t>
  </si>
  <si>
    <t>{88d301df-bb4c-4216-b2d4-c655e093803d}</t>
  </si>
  <si>
    <t>SO 401c</t>
  </si>
  <si>
    <t xml:space="preserve"> Osvětlení přechodu č.1</t>
  </si>
  <si>
    <t>{82dab35e-e9fd-4682-a39c-c99227004310}</t>
  </si>
  <si>
    <t>SO 401d</t>
  </si>
  <si>
    <t xml:space="preserve"> Osvětlení přechodu č.2</t>
  </si>
  <si>
    <t>{08eb0301-6949-45b6-a3bd-84481f999ecc}</t>
  </si>
  <si>
    <t>SO 402a</t>
  </si>
  <si>
    <t xml:space="preserve"> Zásuvkové zemní rozváděče</t>
  </si>
  <si>
    <t>{36ebaa86-a107-453e-aa1d-b26e068d2591}</t>
  </si>
  <si>
    <t>SO 402f</t>
  </si>
  <si>
    <t xml:space="preserve"> Rezervní chránička pro slaboproud</t>
  </si>
  <si>
    <t>{f793e60c-ef05-4f6f-bb60-bd2f3b3c3e97}</t>
  </si>
  <si>
    <t>SO 901</t>
  </si>
  <si>
    <t>Lavičky</t>
  </si>
  <si>
    <t>{c9210e6d-9b4b-428a-958b-dd64ae57c1f7}</t>
  </si>
  <si>
    <t>SO 902</t>
  </si>
  <si>
    <t>Odpadkové koše</t>
  </si>
  <si>
    <t>{69525527-3dbd-4f69-8de7-06dc5824ee22}</t>
  </si>
  <si>
    <t>SO 903</t>
  </si>
  <si>
    <t>Osvětlená / prosvětlená informační skříň</t>
  </si>
  <si>
    <t>{a379cc52-cc9b-4958-a52d-22b3d3695181}</t>
  </si>
  <si>
    <t>SO 904</t>
  </si>
  <si>
    <t>Válcová plakátovací plocha</t>
  </si>
  <si>
    <t>{27edf50d-d2b4-4813-afa2-7873d960749d}</t>
  </si>
  <si>
    <t>SO 905</t>
  </si>
  <si>
    <t>Stojan na jízdní kola</t>
  </si>
  <si>
    <t>{be06660d-712b-46c0-806e-f50d0e79aba3}</t>
  </si>
  <si>
    <t>SO 906</t>
  </si>
  <si>
    <t xml:space="preserve">Nabíjecí  stanice pro kola</t>
  </si>
  <si>
    <t>{069fc660-7edc-4569-a582-fd811fda45f5}</t>
  </si>
  <si>
    <t>SO 909</t>
  </si>
  <si>
    <t>Příprava pro vánoční strom</t>
  </si>
  <si>
    <t>{95df49ad-c090-4a34-8954-b63448d61028}</t>
  </si>
  <si>
    <t>003</t>
  </si>
  <si>
    <t>Nepřímé náklady</t>
  </si>
  <si>
    <t>{83209638-124c-4306-982e-fc61ee857150}</t>
  </si>
  <si>
    <t>SO 001j</t>
  </si>
  <si>
    <t xml:space="preserve">Příprava  území , demolice stávajících zpevněných ploch ( živice,silnice II.třídy )</t>
  </si>
  <si>
    <t>{b7188f4e-035d-403e-acec-8975b12ff77d}</t>
  </si>
  <si>
    <t>SO 107</t>
  </si>
  <si>
    <t>Plocha silnice 366 (živice)</t>
  </si>
  <si>
    <t>{b363643b-2e49-4211-9466-0f0556f3412f}</t>
  </si>
  <si>
    <t>SO 1000</t>
  </si>
  <si>
    <t>Ostatní náklady</t>
  </si>
  <si>
    <t>{f8e1daa9-a878-4e90-9b5b-8951689c4493}</t>
  </si>
  <si>
    <t>SO 1020</t>
  </si>
  <si>
    <t>VRN</t>
  </si>
  <si>
    <t>{0c1cde51-5202-484c-89ba-7f2928d56c05}</t>
  </si>
  <si>
    <t>KRYCÍ LIST SOUPISU PRACÍ</t>
  </si>
  <si>
    <t>Objekt:</t>
  </si>
  <si>
    <t>001 - Přímé výdaje hlavní části projektu</t>
  </si>
  <si>
    <t>Soupis:</t>
  </si>
  <si>
    <t xml:space="preserve">SO 001 - Příprava území , demolice stávajících zpevněných ploch </t>
  </si>
  <si>
    <t>Úroveň 3:</t>
  </si>
  <si>
    <t xml:space="preserve">SO 001a - Příprava  území , demolice stávajících zpevněných ploch ( pro objekt SO 101 )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</si>
  <si>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</si>
  <si>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</si>
  <si>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</si>
  <si>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</si>
  <si>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</si>
  <si>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</si>
  <si>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</si>
  <si>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</si>
  <si>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</si>
  <si>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</si>
  <si>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</si>
  <si>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</si>
  <si>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</si>
  <si>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</si>
  <si>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</si>
  <si>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</si>
  <si>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</si>
  <si>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</si>
  <si>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</si>
  <si>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</si>
  <si>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</si>
  <si>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</si>
  <si>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</si>
  <si>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</si>
  <si>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</si>
  <si>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</si>
  <si>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</si>
  <si>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</si>
  <si>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</si>
  <si>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2023 02</t>
  </si>
  <si>
    <t>4</t>
  </si>
  <si>
    <t>-1129663857</t>
  </si>
  <si>
    <t>113202111</t>
  </si>
  <si>
    <t>Vytrhání obrub krajníků obrubníků stojatých</t>
  </si>
  <si>
    <t>m</t>
  </si>
  <si>
    <t>-2115275733</t>
  </si>
  <si>
    <t>VV</t>
  </si>
  <si>
    <t>"betonové obruby"</t>
  </si>
  <si>
    <t>549</t>
  </si>
  <si>
    <t>"kamenné obruby"</t>
  </si>
  <si>
    <t>220</t>
  </si>
  <si>
    <t>Součet</t>
  </si>
  <si>
    <t>122251104</t>
  </si>
  <si>
    <t>Odkopávky a prokopávky nezapažené v hornině třídy těžitelnosti I skupiny 3 objem do 500 m3 strojně</t>
  </si>
  <si>
    <t>m3</t>
  </si>
  <si>
    <t>1108654818</t>
  </si>
  <si>
    <t xml:space="preserve">"aktivní zóna  200mm"</t>
  </si>
  <si>
    <t>1815*0,2</t>
  </si>
  <si>
    <t>122251105</t>
  </si>
  <si>
    <t>Odkopávky a prokopávky nezapažené v hornině třídy těžitelnosti I skupiny 3 objem do 1000 m3 strojně</t>
  </si>
  <si>
    <t>-1734909568</t>
  </si>
  <si>
    <t xml:space="preserve">"Odstranění  podkladu  k opětovnému použití "</t>
  </si>
  <si>
    <t>1815*(0,52-0,1)</t>
  </si>
  <si>
    <t>5</t>
  </si>
  <si>
    <t>162551108</t>
  </si>
  <si>
    <t>Vodorovné přemístění přes 2 500 do 3000 m výkopku/sypaniny z horniny třídy těžitelnosti I skupiny 1 až 3</t>
  </si>
  <si>
    <t>-202007677</t>
  </si>
  <si>
    <t>6</t>
  </si>
  <si>
    <t>162651112</t>
  </si>
  <si>
    <t>Vodorovné přemístění přes 4 000 do 5000 m výkopku/sypaniny z horniny třídy těžitelnosti I skupiny 1 až 3</t>
  </si>
  <si>
    <t>-1660282362</t>
  </si>
  <si>
    <t>7</t>
  </si>
  <si>
    <t>171201231</t>
  </si>
  <si>
    <t>Poplatek za uložení zeminy a kamení na recyklační skládce (skládkovné) kód odpadu 17 05 04</t>
  </si>
  <si>
    <t>t</t>
  </si>
  <si>
    <t>-1377326338</t>
  </si>
  <si>
    <t>1815*0,2*1,9</t>
  </si>
  <si>
    <t>8</t>
  </si>
  <si>
    <t>171251201</t>
  </si>
  <si>
    <t>Uložení sypaniny na skládky nebo meziskládky</t>
  </si>
  <si>
    <t>1330776469</t>
  </si>
  <si>
    <t>363+762,3</t>
  </si>
  <si>
    <t>997</t>
  </si>
  <si>
    <t>Přesun sutě</t>
  </si>
  <si>
    <t>9</t>
  </si>
  <si>
    <t>997221561</t>
  </si>
  <si>
    <t>Vodorovná doprava suti z kusových materiálů do 1 km</t>
  </si>
  <si>
    <t>-1060836578</t>
  </si>
  <si>
    <t>10</t>
  </si>
  <si>
    <t>997221569</t>
  </si>
  <si>
    <t>Příplatek ZKD 1 km u vodorovné dopravy suti z kusových materiálů</t>
  </si>
  <si>
    <t>882029299</t>
  </si>
  <si>
    <t>738,445*4 'Přepočtené koeficientem množství</t>
  </si>
  <si>
    <t>11</t>
  </si>
  <si>
    <t>997221611</t>
  </si>
  <si>
    <t>Nakládání suti na dopravní prostředky pro vodorovnou dopravu</t>
  </si>
  <si>
    <t>-1742988710</t>
  </si>
  <si>
    <t>12</t>
  </si>
  <si>
    <t>997221861</t>
  </si>
  <si>
    <t>Poplatek za uložení stavebního odpadu na recyklační skládce (skládkovné) z prostého betonu pod kódem 17 01 01</t>
  </si>
  <si>
    <t>488909474</t>
  </si>
  <si>
    <t>"obruby"</t>
  </si>
  <si>
    <t>157,645</t>
  </si>
  <si>
    <t xml:space="preserve">SO 001b - Příprava  území , demolice stávajících zpevněných ploch ( chodníku ,pro objekt SO 102a )</t>
  </si>
  <si>
    <t>113106111</t>
  </si>
  <si>
    <t>Rozebrání dlažeb z mozaiky komunikací pro pěší ručně</t>
  </si>
  <si>
    <t>-426543486</t>
  </si>
  <si>
    <t xml:space="preserve">" žulová kostka 5/5"  </t>
  </si>
  <si>
    <t>270</t>
  </si>
  <si>
    <t>113106121</t>
  </si>
  <si>
    <t>Rozebrání dlažeb z betonových nebo kamenných dlaždic komunikací pro pěší ručně</t>
  </si>
  <si>
    <t>1539485896</t>
  </si>
  <si>
    <t>"300*300*40"</t>
  </si>
  <si>
    <t>470</t>
  </si>
  <si>
    <t>113106123</t>
  </si>
  <si>
    <t>Rozebrání dlažeb ze zámkových dlaždic komunikací pro pěší ručně</t>
  </si>
  <si>
    <t>1293689938</t>
  </si>
  <si>
    <t>"200*100*60"</t>
  </si>
  <si>
    <t>587</t>
  </si>
  <si>
    <t>1716184214</t>
  </si>
  <si>
    <t xml:space="preserve">" žulová kostka 10/10"  </t>
  </si>
  <si>
    <t>75</t>
  </si>
  <si>
    <t>-1752627624</t>
  </si>
  <si>
    <t>290</t>
  </si>
  <si>
    <t>122151102</t>
  </si>
  <si>
    <t>Odkopávky a prokopávky nezapažené v hornině třídy těžitelnosti I skupiny 1 a 2 objem do 50 m3 strojně</t>
  </si>
  <si>
    <t>-440212701</t>
  </si>
  <si>
    <t>"zeleň v pásu"</t>
  </si>
  <si>
    <t>203*0,35</t>
  </si>
  <si>
    <t>122251103</t>
  </si>
  <si>
    <t>Odkopávky a prokopávky nezapažené v hornině třídy těžitelnosti I skupiny 3 objem do 100 m3 strojně</t>
  </si>
  <si>
    <t>-359433606</t>
  </si>
  <si>
    <t xml:space="preserve">" žulová kostka 5/5  k recyklaci "  </t>
  </si>
  <si>
    <t>270*(0,35-0,05)</t>
  </si>
  <si>
    <t>75*(0,35-0,1)</t>
  </si>
  <si>
    <t>-890194317</t>
  </si>
  <si>
    <t>470*(0,35-0,04)</t>
  </si>
  <si>
    <t>587*(0,35-0,06)</t>
  </si>
  <si>
    <t>9972286</t>
  </si>
  <si>
    <t>"aktivní zóna 200mm"</t>
  </si>
  <si>
    <t>(270+470+587)*0,2</t>
  </si>
  <si>
    <t>-820588732</t>
  </si>
  <si>
    <t>2098441436</t>
  </si>
  <si>
    <t>99,75+315,93</t>
  </si>
  <si>
    <t>-1954303905</t>
  </si>
  <si>
    <t>203*0,35*1,8</t>
  </si>
  <si>
    <t>(270+470+587)*0,2*1,9</t>
  </si>
  <si>
    <t>13</t>
  </si>
  <si>
    <t>1342463480</t>
  </si>
  <si>
    <t>71,05+99,75+315,93+265,4</t>
  </si>
  <si>
    <t>14</t>
  </si>
  <si>
    <t>-1217565544</t>
  </si>
  <si>
    <t>2078339984</t>
  </si>
  <si>
    <t>431,79*4 'Přepočtené koeficientem množství</t>
  </si>
  <si>
    <t>16</t>
  </si>
  <si>
    <t>-765312263</t>
  </si>
  <si>
    <t>17</t>
  </si>
  <si>
    <t>1814322553</t>
  </si>
  <si>
    <t xml:space="preserve">SO 001c - Příprava  území , demolice stávajících zpevněných ploch ( chodníku ,pro objekt SO 102b )</t>
  </si>
  <si>
    <t>1876964535</t>
  </si>
  <si>
    <t>38</t>
  </si>
  <si>
    <t>122251101</t>
  </si>
  <si>
    <t>Odkopávky a prokopávky nezapažené v hornině třídy těžitelnosti I skupiny 3 objem do 20 m3 strojně</t>
  </si>
  <si>
    <t>-212453124</t>
  </si>
  <si>
    <t xml:space="preserve">" k recyklaci" </t>
  </si>
  <si>
    <t>38*(0,37-0,04)</t>
  </si>
  <si>
    <t>2130078427</t>
  </si>
  <si>
    <t xml:space="preserve">"aktivní zóna" </t>
  </si>
  <si>
    <t>38*0,2</t>
  </si>
  <si>
    <t>-1515101505</t>
  </si>
  <si>
    <t>-1722265848</t>
  </si>
  <si>
    <t>1305197370</t>
  </si>
  <si>
    <t>38*0,2*1,9</t>
  </si>
  <si>
    <t>-1037884686</t>
  </si>
  <si>
    <t>12,54+7,6</t>
  </si>
  <si>
    <t>537133714</t>
  </si>
  <si>
    <t>1168864844</t>
  </si>
  <si>
    <t>9,69*4 'Přepočtené koeficientem množství</t>
  </si>
  <si>
    <t>374006549</t>
  </si>
  <si>
    <t>-641413670</t>
  </si>
  <si>
    <t xml:space="preserve">SO 001d - Příprava  území , demolice stávajících zpevněných ploch ( sjezdy ,pro objekt SO 103 )</t>
  </si>
  <si>
    <t>-1393289953</t>
  </si>
  <si>
    <t>996779042</t>
  </si>
  <si>
    <t>90</t>
  </si>
  <si>
    <t>-569066787</t>
  </si>
  <si>
    <t>75*(0,37-0,04)</t>
  </si>
  <si>
    <t>90*(0,37-0,06)</t>
  </si>
  <si>
    <t>122251102</t>
  </si>
  <si>
    <t>Odkopávky a prokopávky nezapažené v hornině třídy těžitelnosti I skupiny 3 objem do 50 m3 strojně</t>
  </si>
  <si>
    <t>-1801005511</t>
  </si>
  <si>
    <t>"aktivní zóna"</t>
  </si>
  <si>
    <t>(90+75)*0,2</t>
  </si>
  <si>
    <t>-253115204</t>
  </si>
  <si>
    <t>1832989179</t>
  </si>
  <si>
    <t>296213335</t>
  </si>
  <si>
    <t>33*1,9 'Přepočtené koeficientem množství</t>
  </si>
  <si>
    <t>1260255936</t>
  </si>
  <si>
    <t>52,65+33</t>
  </si>
  <si>
    <t>1615266342</t>
  </si>
  <si>
    <t>18044551</t>
  </si>
  <si>
    <t>42,525*4 'Přepočtené koeficientem množství</t>
  </si>
  <si>
    <t>-1014196007</t>
  </si>
  <si>
    <t>537132462</t>
  </si>
  <si>
    <t xml:space="preserve">SO 001e - Příprava  území , demolice stávajících zpevněných ploch ( centrální plocha ,pro objekt SO 104 )</t>
  </si>
  <si>
    <t>-1380594034</t>
  </si>
  <si>
    <t>230</t>
  </si>
  <si>
    <t>-2002463004</t>
  </si>
  <si>
    <t>1440</t>
  </si>
  <si>
    <t>113154224</t>
  </si>
  <si>
    <t>Frézování živičného krytu tl 100 mm pruh š přes 0,5 do 1 m pl přes 500 do 1000 m2 bez překážek v trase</t>
  </si>
  <si>
    <t>1551115278</t>
  </si>
  <si>
    <t>122151104</t>
  </si>
  <si>
    <t>Odkopávky a prokopávky nezapažené v hornině třídy těžitelnosti I skupiny 1 a 2 objem do 500 m3 strojně</t>
  </si>
  <si>
    <t>-476740917</t>
  </si>
  <si>
    <t>520*0,37</t>
  </si>
  <si>
    <t>-853980222</t>
  </si>
  <si>
    <t>230*(0,37-0,05)</t>
  </si>
  <si>
    <t>588428988</t>
  </si>
  <si>
    <t xml:space="preserve">"300*300*40  k recyklaci"</t>
  </si>
  <si>
    <t>1440*(0,37-0,04)</t>
  </si>
  <si>
    <t xml:space="preserve">"živice  k recyklaci"</t>
  </si>
  <si>
    <t>790*(0,37-0,1)</t>
  </si>
  <si>
    <t>-1190743662</t>
  </si>
  <si>
    <t>(1440+790+230+520)*0,2</t>
  </si>
  <si>
    <t>157672721</t>
  </si>
  <si>
    <t>641246510</t>
  </si>
  <si>
    <t>73,6+688,5</t>
  </si>
  <si>
    <t>2006566412</t>
  </si>
  <si>
    <t>520*0,37*1,8</t>
  </si>
  <si>
    <t>(1440+790+230+520)*0,2*1,9</t>
  </si>
  <si>
    <t>1539040163</t>
  </si>
  <si>
    <t>73,6+688,5+192,4+596</t>
  </si>
  <si>
    <t>-37899369</t>
  </si>
  <si>
    <t>1145803460</t>
  </si>
  <si>
    <t>613,53*9 'Přepočtené koeficientem množství</t>
  </si>
  <si>
    <t>122020780</t>
  </si>
  <si>
    <t>-697063737</t>
  </si>
  <si>
    <t>404,73-181,7</t>
  </si>
  <si>
    <t>997221875</t>
  </si>
  <si>
    <t>Poplatek za uložení stavebního odpadu na recyklační skládce (skládkovné) asfaltového bez obsahu dehtu zatříděného do Katalogu odpadů pod kódem 17 03 02</t>
  </si>
  <si>
    <t>-96136693</t>
  </si>
  <si>
    <t xml:space="preserve">SO 001f - Příprava  území , demolice stávajících zpevněných ploch ( parkoviště ,pro objekt SO 105a )</t>
  </si>
  <si>
    <t>-935801420</t>
  </si>
  <si>
    <t>350</t>
  </si>
  <si>
    <t>113154124</t>
  </si>
  <si>
    <t>Frézování živičného krytu tl 100 mm pruh š přes 0,5 do 1 m pl do 500 m2 bez překážek v trase</t>
  </si>
  <si>
    <t>-1278199788</t>
  </si>
  <si>
    <t>1489282803</t>
  </si>
  <si>
    <t>130*0,52</t>
  </si>
  <si>
    <t>-1666566471</t>
  </si>
  <si>
    <t>350*(0,52-0,05)</t>
  </si>
  <si>
    <t>290*(0,52-0,1)</t>
  </si>
  <si>
    <t>-1589821007</t>
  </si>
  <si>
    <t>130*0,2</t>
  </si>
  <si>
    <t>350*0,2</t>
  </si>
  <si>
    <t>290*0,2</t>
  </si>
  <si>
    <t>515195596</t>
  </si>
  <si>
    <t>-1437763454</t>
  </si>
  <si>
    <t>-471686801</t>
  </si>
  <si>
    <t>130*0,52*1,8</t>
  </si>
  <si>
    <t>130*0,2*1,9</t>
  </si>
  <si>
    <t>350*0,2*1,9</t>
  </si>
  <si>
    <t>290*0,2*1,9</t>
  </si>
  <si>
    <t>-1785876888</t>
  </si>
  <si>
    <t>67,6+286,3+154</t>
  </si>
  <si>
    <t>-1481908611</t>
  </si>
  <si>
    <t>-1510134815</t>
  </si>
  <si>
    <t>165,05*9 'Přepočtené koeficientem množství</t>
  </si>
  <si>
    <t>-65328568</t>
  </si>
  <si>
    <t>1340922335</t>
  </si>
  <si>
    <t>165,05-66,7</t>
  </si>
  <si>
    <t>-987993001</t>
  </si>
  <si>
    <t xml:space="preserve">SO 001g - Příprava  území , demolice stávajících zpevněných ploch ( parkoviště ,pro objekt SO 105b )</t>
  </si>
  <si>
    <t>1468999204</t>
  </si>
  <si>
    <t>20</t>
  </si>
  <si>
    <t>113154114</t>
  </si>
  <si>
    <t>Frézování živičného krytu tl 100 mm pruh š 0,5 m pl do 500 m2 bez překážek v trase</t>
  </si>
  <si>
    <t>454535337</t>
  </si>
  <si>
    <t>1118092398</t>
  </si>
  <si>
    <t>120*0.52</t>
  </si>
  <si>
    <t>2027694763</t>
  </si>
  <si>
    <t>20*(0,52-0,05)</t>
  </si>
  <si>
    <t>20*(0,52-0,1)</t>
  </si>
  <si>
    <t>-2063098281</t>
  </si>
  <si>
    <t>160*0,2</t>
  </si>
  <si>
    <t>224295772</t>
  </si>
  <si>
    <t>120*0,52</t>
  </si>
  <si>
    <t>1481207986</t>
  </si>
  <si>
    <t>-1500970682</t>
  </si>
  <si>
    <t>120*0,52*1,8</t>
  </si>
  <si>
    <t>160*0,2*1,9</t>
  </si>
  <si>
    <t>272159886</t>
  </si>
  <si>
    <t>62,4+17,8+32</t>
  </si>
  <si>
    <t>654003183</t>
  </si>
  <si>
    <t>1135830694</t>
  </si>
  <si>
    <t>10,22*9 'Přepočtené koeficientem množství</t>
  </si>
  <si>
    <t>24300811</t>
  </si>
  <si>
    <t>-1852705234</t>
  </si>
  <si>
    <t>10,22-4,6</t>
  </si>
  <si>
    <t>-604399529</t>
  </si>
  <si>
    <t xml:space="preserve">SO 001h - Příprava  území , demolice stávajících zpevněných ploch ( parkoviště ,pro objekt SO 105c )</t>
  </si>
  <si>
    <t>353505439</t>
  </si>
  <si>
    <t>25</t>
  </si>
  <si>
    <t>2001522602</t>
  </si>
  <si>
    <t>122151103</t>
  </si>
  <si>
    <t>Odkopávky a prokopávky nezapažené v hornině třídy těžitelnosti I skupiny 1 a 2 objem do 100 m3 strojně</t>
  </si>
  <si>
    <t>-400572059</t>
  </si>
  <si>
    <t>320*0,59</t>
  </si>
  <si>
    <t>-1179458426</t>
  </si>
  <si>
    <t>25*(0,59-0,05)</t>
  </si>
  <si>
    <t>25*(0,59-0,1)</t>
  </si>
  <si>
    <t>-1193286514</t>
  </si>
  <si>
    <t>"aktivní zóna tl.200mm"</t>
  </si>
  <si>
    <t>370*0,2</t>
  </si>
  <si>
    <t>1833989937</t>
  </si>
  <si>
    <t>900657008</t>
  </si>
  <si>
    <t>152951008</t>
  </si>
  <si>
    <t>320*0,59*1,8</t>
  </si>
  <si>
    <t>370*0,2*1,9</t>
  </si>
  <si>
    <t>1398192920</t>
  </si>
  <si>
    <t>188,8+25,75+74</t>
  </si>
  <si>
    <t>979326353</t>
  </si>
  <si>
    <t>-1883191840</t>
  </si>
  <si>
    <t>12,775*9 'Přepočtené koeficientem množství</t>
  </si>
  <si>
    <t>324832171</t>
  </si>
  <si>
    <t>1049712446</t>
  </si>
  <si>
    <t>12,775-5,75</t>
  </si>
  <si>
    <t>1252991172</t>
  </si>
  <si>
    <t xml:space="preserve">SO 001ch - Příprava  území , demolice stávajících zpevněných ploch ( parkoviště ,pro objekt SO 105d )</t>
  </si>
  <si>
    <t>765970956</t>
  </si>
  <si>
    <t>1913405892</t>
  </si>
  <si>
    <t>122151101</t>
  </si>
  <si>
    <t>Odkopávky a prokopávky nezapažené v hornině třídy těžitelnosti I skupiny 1 a 2 objem do 20 m3 strojně</t>
  </si>
  <si>
    <t>2058558540</t>
  </si>
  <si>
    <t>5*0,52</t>
  </si>
  <si>
    <t>-1358301666</t>
  </si>
  <si>
    <t>5*(0,52-0,05)</t>
  </si>
  <si>
    <t>5*(0,52-0,1)</t>
  </si>
  <si>
    <t>1215594184</t>
  </si>
  <si>
    <t>15*0,2</t>
  </si>
  <si>
    <t>-421026797</t>
  </si>
  <si>
    <t>590359971</t>
  </si>
  <si>
    <t>271080886</t>
  </si>
  <si>
    <t>5*0,52*1,8</t>
  </si>
  <si>
    <t>15*0,2*1,9</t>
  </si>
  <si>
    <t>-346852208</t>
  </si>
  <si>
    <t>2,6+4,45+3</t>
  </si>
  <si>
    <t>1758375833</t>
  </si>
  <si>
    <t>1750101082</t>
  </si>
  <si>
    <t>2,555*9 'Přepočtené koeficientem množství</t>
  </si>
  <si>
    <t>1048210720</t>
  </si>
  <si>
    <t>1122012054</t>
  </si>
  <si>
    <t>2,555-1,15</t>
  </si>
  <si>
    <t>-835227773</t>
  </si>
  <si>
    <t xml:space="preserve">SO 001i - Příprava  území , demolice stávajících zpevněných ploch (chodníku ,pro objekt SO 106 )</t>
  </si>
  <si>
    <t>58</t>
  </si>
  <si>
    <t>58*(0,37-0,06)</t>
  </si>
  <si>
    <t>1870779114</t>
  </si>
  <si>
    <t>58*0,2</t>
  </si>
  <si>
    <t>-1067927529</t>
  </si>
  <si>
    <t>-1852518966</t>
  </si>
  <si>
    <t>58*0,2*1,9</t>
  </si>
  <si>
    <t>17,98+11,6</t>
  </si>
  <si>
    <t>15,08*4 'Přepočtené koeficientem množství</t>
  </si>
  <si>
    <t xml:space="preserve">SO 001k - Příprava  území  pro výsadbu zeleně</t>
  </si>
  <si>
    <t>.třídy</t>
  </si>
  <si>
    <t>122111101</t>
  </si>
  <si>
    <t>Odkopávky a prokopávky v hornině třídy těžitelnosti I, skupiny 1 a 2 ručně</t>
  </si>
  <si>
    <t>-2095723420</t>
  </si>
  <si>
    <t>450*0,5</t>
  </si>
  <si>
    <t>-1071225733</t>
  </si>
  <si>
    <t>150*1,2*0,5</t>
  </si>
  <si>
    <t>750*0,5</t>
  </si>
  <si>
    <t>1223031674</t>
  </si>
  <si>
    <t>1783402519</t>
  </si>
  <si>
    <t>225+465+90</t>
  </si>
  <si>
    <t>167111101</t>
  </si>
  <si>
    <t>Nakládání výkopku z hornin třídy těžitelnosti I skupiny 1 až 3 ručně</t>
  </si>
  <si>
    <t>815778749</t>
  </si>
  <si>
    <t>1345220693</t>
  </si>
  <si>
    <t>780*1,8 'Přepočtené koeficientem množství</t>
  </si>
  <si>
    <t>1341429591</t>
  </si>
  <si>
    <t>SO 001L - Příprava území , demolice stávajícího vodního prvku</t>
  </si>
  <si>
    <t xml:space="preserve">    9 - Ostatní konstrukce a práce, bourání</t>
  </si>
  <si>
    <t>PSV - Práce a dodávky PSV</t>
  </si>
  <si>
    <t xml:space="preserve">    782 - Dokončovací práce - obklady z kamene</t>
  </si>
  <si>
    <t>Ostatní konstrukce a práce, bourání</t>
  </si>
  <si>
    <t>981511114</t>
  </si>
  <si>
    <t>Demolice konstrukcí objektů z betonu železového postupným rozebíráním</t>
  </si>
  <si>
    <t>-1467719974</t>
  </si>
  <si>
    <t>981513114</t>
  </si>
  <si>
    <t>Demolice konstrukcí objektů z betonu železového těžkou mechanizací</t>
  </si>
  <si>
    <t>1848643444</t>
  </si>
  <si>
    <t>997013501</t>
  </si>
  <si>
    <t>Odvoz suti a vybouraných hmot na skládku nebo meziskládku do 1 km se složením</t>
  </si>
  <si>
    <t>-277490084</t>
  </si>
  <si>
    <t>997013509</t>
  </si>
  <si>
    <t>Příplatek k odvozu suti a vybouraných hmot na skládku ZKD 1 km přes 1 km</t>
  </si>
  <si>
    <t>1012937187</t>
  </si>
  <si>
    <t>71,483*9 'Přepočtené koeficientem množství</t>
  </si>
  <si>
    <t>997013862</t>
  </si>
  <si>
    <t>Poplatek za uložení stavebního odpadu na recyklační skládce (skládkovné) z armovaného betonu kód odpadu 17 01 01</t>
  </si>
  <si>
    <t>1614040604</t>
  </si>
  <si>
    <t>PSV</t>
  </si>
  <si>
    <t>Práce a dodávky PSV</t>
  </si>
  <si>
    <t>782</t>
  </si>
  <si>
    <t>Dokončovací práce - obklady z kamene</t>
  </si>
  <si>
    <t>782133811</t>
  </si>
  <si>
    <t>Demontáž obkladů stěn z kamene k dalšímu použití z tvrdých kamenů kladených do malty</t>
  </si>
  <si>
    <t>310550729</t>
  </si>
  <si>
    <t>1,9*1,2*8</t>
  </si>
  <si>
    <t>1,2*0,6*8</t>
  </si>
  <si>
    <t>(1,9+1,2)*0,5*8*0,8</t>
  </si>
  <si>
    <t>782991441</t>
  </si>
  <si>
    <t>Očištění vybouraných kamenných obkladů k dalšímu použití od malty</t>
  </si>
  <si>
    <t>-162374443</t>
  </si>
  <si>
    <t>SO 101 - Obslužná komunikace ( žulová kostka)</t>
  </si>
  <si>
    <t xml:space="preserve">    5 - Komunikace pozemní</t>
  </si>
  <si>
    <t xml:space="preserve">    8 - Trubní vedení</t>
  </si>
  <si>
    <t xml:space="preserve">    998 - Přesun hmot</t>
  </si>
  <si>
    <t>284736593</t>
  </si>
  <si>
    <t xml:space="preserve">"recyklované kamenivo  z odstraňovaných ploch"</t>
  </si>
  <si>
    <t xml:space="preserve">"podsyp  tl. 200mm"</t>
  </si>
  <si>
    <t>167151111</t>
  </si>
  <si>
    <t>Nakládání výkopku z hornin třídy těžitelnosti I skupiny 1 až 3 přes 100 m3</t>
  </si>
  <si>
    <t>-1983531695</t>
  </si>
  <si>
    <t>171151112</t>
  </si>
  <si>
    <t>Uložení sypaniny z hornin nesoudržných kamenitých do násypů zhutněných strojně</t>
  </si>
  <si>
    <t>1954500864</t>
  </si>
  <si>
    <t>"recyklované kamenivo s odstraňovaných ploch"</t>
  </si>
  <si>
    <t>181951112</t>
  </si>
  <si>
    <t>Úprava pláně v hornině třídy těžitelnosti I skupiny 1 až 3 se zhutněním strojně</t>
  </si>
  <si>
    <t>613066194</t>
  </si>
  <si>
    <t>Komunikace pozemní</t>
  </si>
  <si>
    <t>564861111</t>
  </si>
  <si>
    <t>Podklad ze štěrkodrtě ŠD plochy přes 100 m2 tl 200 mm</t>
  </si>
  <si>
    <t>-1637368021</t>
  </si>
  <si>
    <t>591211111</t>
  </si>
  <si>
    <t>Kladení dlažby z kostek drobných z kamene do lože z kameniva těženého tl 50 mm</t>
  </si>
  <si>
    <t>1398248604</t>
  </si>
  <si>
    <t>Trubní vedení</t>
  </si>
  <si>
    <t>899331111</t>
  </si>
  <si>
    <t>Výšková úprava uličního vstupu nebo vpusti do 200 mm zvýšením poklopu</t>
  </si>
  <si>
    <t>kus</t>
  </si>
  <si>
    <t>CS ÚRS 2023 01</t>
  </si>
  <si>
    <t>541713231</t>
  </si>
  <si>
    <t>899431111</t>
  </si>
  <si>
    <t>Výšková úprava uličního vstupu nebo vpusti do 200 mm zvýšením krycího hrnce, šoupěte nebo hydrantu</t>
  </si>
  <si>
    <t>-1772716664</t>
  </si>
  <si>
    <t>916111123</t>
  </si>
  <si>
    <t>Osazení obruby z drobných kostek s boční opěrou do lože z betonu prostého</t>
  </si>
  <si>
    <t>1168831049</t>
  </si>
  <si>
    <t>M</t>
  </si>
  <si>
    <t>58381007</t>
  </si>
  <si>
    <t>kostka štípaná dlažební žula drobná 8/10</t>
  </si>
  <si>
    <t>1964242602</t>
  </si>
  <si>
    <t>370*0,1*1,01</t>
  </si>
  <si>
    <t>916131213</t>
  </si>
  <si>
    <t>Osazení silničního obrubníku betonového stojatého s boční opěrou do lože z betonu prostého</t>
  </si>
  <si>
    <t>-1081782766</t>
  </si>
  <si>
    <t>59217031</t>
  </si>
  <si>
    <t>obrubník betonový silniční 1000x150x250mm</t>
  </si>
  <si>
    <t>-1297167624</t>
  </si>
  <si>
    <t>916241213</t>
  </si>
  <si>
    <t>Osazení obrubníku kamenného stojatého s boční opěrou do lože z betonu prostého</t>
  </si>
  <si>
    <t>1841904766</t>
  </si>
  <si>
    <t>58380374.1</t>
  </si>
  <si>
    <t>obrubník kamenný žulový přímý OP8c 1000x100x200mm</t>
  </si>
  <si>
    <t>2108845279</t>
  </si>
  <si>
    <t>12*1,02 'Přepočtené koeficientem množství</t>
  </si>
  <si>
    <t>916991121</t>
  </si>
  <si>
    <t>Lože pod obrubníky, krajníky nebo obruby z dlažebních kostek z betonu prostého</t>
  </si>
  <si>
    <t>-1619942223</t>
  </si>
  <si>
    <t>370*0,2*0,2</t>
  </si>
  <si>
    <t>280*0,3*0,2</t>
  </si>
  <si>
    <t>12*0,3*0,2</t>
  </si>
  <si>
    <t>979071121</t>
  </si>
  <si>
    <t>Očištění dlažebních kostek drobných s původním spárováním kamenivem těženým</t>
  </si>
  <si>
    <t>47909240</t>
  </si>
  <si>
    <t>-903919774</t>
  </si>
  <si>
    <t>"dlažební kostky z meziskládky"</t>
  </si>
  <si>
    <t>1815*0,08*2,7</t>
  </si>
  <si>
    <t>18</t>
  </si>
  <si>
    <t>-939599679</t>
  </si>
  <si>
    <t>1815*0,08*2,7*4</t>
  </si>
  <si>
    <t>19</t>
  </si>
  <si>
    <t>-1266615804</t>
  </si>
  <si>
    <t>998</t>
  </si>
  <si>
    <t>Přesun hmot</t>
  </si>
  <si>
    <t>998223011</t>
  </si>
  <si>
    <t>Přesun hmot pro pozemní komunikace s krytem dlážděným</t>
  </si>
  <si>
    <t>535477641</t>
  </si>
  <si>
    <t>SO 104 - Centrální zpevněná plocha náměstí</t>
  </si>
  <si>
    <t>69236125</t>
  </si>
  <si>
    <t>1490*0,2*2</t>
  </si>
  <si>
    <t>507141038</t>
  </si>
  <si>
    <t>-651733396</t>
  </si>
  <si>
    <t>579413640</t>
  </si>
  <si>
    <t>1490+1490</t>
  </si>
  <si>
    <t>564871111</t>
  </si>
  <si>
    <t>Podklad ze štěrkodrtě ŠD plochy přes 100 m2 tl 250 mm</t>
  </si>
  <si>
    <t>1003332675</t>
  </si>
  <si>
    <t>564871114</t>
  </si>
  <si>
    <t>Podklad ze štěrkodrtě ŠD plochy přes 100 m2 tl. 280 mm</t>
  </si>
  <si>
    <t>996849340</t>
  </si>
  <si>
    <t>30365076</t>
  </si>
  <si>
    <t>1313790138</t>
  </si>
  <si>
    <t>(1490-75)*1,01</t>
  </si>
  <si>
    <t>591411111</t>
  </si>
  <si>
    <t>Kladení dlažby z mozaiky jednobarevné komunikací pro pěší lože z kameniva</t>
  </si>
  <si>
    <t>224082907</t>
  </si>
  <si>
    <t>58381005</t>
  </si>
  <si>
    <t>kostka štípaná dlažební mozaika žula 4/6 šedá</t>
  </si>
  <si>
    <t>-519668982</t>
  </si>
  <si>
    <t>1490*1,01</t>
  </si>
  <si>
    <t>-(270+230+350+20+25+5)</t>
  </si>
  <si>
    <t>59141.1</t>
  </si>
  <si>
    <t>Příplatek za provádění montáže do vzorů</t>
  </si>
  <si>
    <t>1157219379</t>
  </si>
  <si>
    <t>-1863082190</t>
  </si>
  <si>
    <t>-801824347</t>
  </si>
  <si>
    <t>450*0,1*1,01</t>
  </si>
  <si>
    <t>-513491266</t>
  </si>
  <si>
    <t>450*0,2*0,2</t>
  </si>
  <si>
    <t>1950528391</t>
  </si>
  <si>
    <t>979071131</t>
  </si>
  <si>
    <t>Očištění dlažebních kostek mozaikových kamenivem těženým nebo MV</t>
  </si>
  <si>
    <t>1599749134</t>
  </si>
  <si>
    <t>270+230+350+20+25+5</t>
  </si>
  <si>
    <t>296515939</t>
  </si>
  <si>
    <t>75*0,08*2,7</t>
  </si>
  <si>
    <t>(270+230+350+20+25+5)*0,05*2,7</t>
  </si>
  <si>
    <t>1848966236</t>
  </si>
  <si>
    <t>75*0,08*2,7*4</t>
  </si>
  <si>
    <t>(270+230+350+20+25+5)*0,05*2,7*4</t>
  </si>
  <si>
    <t>-2129518659</t>
  </si>
  <si>
    <t>-538517263</t>
  </si>
  <si>
    <t>SO 105a - Plocha parkoviště provedení č.1 ( betová dlažba pro vsak)</t>
  </si>
  <si>
    <t>834397515</t>
  </si>
  <si>
    <t>(750+20)*0,2</t>
  </si>
  <si>
    <t>"podklad tl.200mm"</t>
  </si>
  <si>
    <t>390832501</t>
  </si>
  <si>
    <t>-200303390</t>
  </si>
  <si>
    <t>-218499443</t>
  </si>
  <si>
    <t>750+20</t>
  </si>
  <si>
    <t>1125379178</t>
  </si>
  <si>
    <t>596212210</t>
  </si>
  <si>
    <t>Kladení zámkové dlažby pozemních komunikací ručně tl 80 mm skupiny A pl do 50 m2</t>
  </si>
  <si>
    <t>-2099771518</t>
  </si>
  <si>
    <t>59245225</t>
  </si>
  <si>
    <t>dlažba tvar obdélník betonová pro nevidomé 200x100x80mm přírodní</t>
  </si>
  <si>
    <t>1910867171</t>
  </si>
  <si>
    <t>20*1,03 'Přepočtené koeficientem množství</t>
  </si>
  <si>
    <t>596212213</t>
  </si>
  <si>
    <t>Kladení zámkové dlažby pozemních komunikací ručně tl 80 mm skupiny A pl přes 300 m2</t>
  </si>
  <si>
    <t>-185621264</t>
  </si>
  <si>
    <t>59245035</t>
  </si>
  <si>
    <t>dlažba plošná betonová vegetační 210x140x80mm přírodní</t>
  </si>
  <si>
    <t>-105257082</t>
  </si>
  <si>
    <t>750*1,01 'Přepočtené koeficientem množství</t>
  </si>
  <si>
    <t>599432111</t>
  </si>
  <si>
    <t>Vyplnění spár dlažby z lomového kamene drobným kamenivem</t>
  </si>
  <si>
    <t>-1688683781</t>
  </si>
  <si>
    <t>14978459</t>
  </si>
  <si>
    <t>184</t>
  </si>
  <si>
    <t>-52406186</t>
  </si>
  <si>
    <t>-1451245930</t>
  </si>
  <si>
    <t>184*0,3*0,2</t>
  </si>
  <si>
    <t>-1584251564</t>
  </si>
  <si>
    <t>SO 105c - Plocha parkoviště provedení č.3 ( žulová kostka 15/17)</t>
  </si>
  <si>
    <t>-76742386</t>
  </si>
  <si>
    <t>-510327899</t>
  </si>
  <si>
    <t>-1027865126</t>
  </si>
  <si>
    <t>-1659698516</t>
  </si>
  <si>
    <t>656829684</t>
  </si>
  <si>
    <t>591111111</t>
  </si>
  <si>
    <t>Kladení dlažby z kostek velkých z kamene do lože z kameniva těženého tl 50 mm</t>
  </si>
  <si>
    <t>-2014504996</t>
  </si>
  <si>
    <t>58381008</t>
  </si>
  <si>
    <t>kostka štípaná dlažební žula velká 15/17</t>
  </si>
  <si>
    <t>1762054385</t>
  </si>
  <si>
    <t>370*1,01 'Přepočtené koeficientem množství</t>
  </si>
  <si>
    <t>-473453560</t>
  </si>
  <si>
    <t>582911887</t>
  </si>
  <si>
    <t>125*0,1*1,01</t>
  </si>
  <si>
    <t>-2025297101</t>
  </si>
  <si>
    <t>125*0,2*0,2</t>
  </si>
  <si>
    <t>-1558399110</t>
  </si>
  <si>
    <t>SO 109 - Příčný odvodňovací žlab (centrální a pomocný)</t>
  </si>
  <si>
    <t>1738120939</t>
  </si>
  <si>
    <t>(49+6)*0,5*0,15</t>
  </si>
  <si>
    <t>935113111</t>
  </si>
  <si>
    <t>Osazení odvodňovacího polymerbetonového žlabu s krycím roštem šířky do 200 mm</t>
  </si>
  <si>
    <t>-934435608</t>
  </si>
  <si>
    <t>59227104</t>
  </si>
  <si>
    <t>žlab odvodňovací z polymerbetonu bez spádu dna se svislým odtokem a integrovaným těsněním pozinkovaná hrana š 100mm</t>
  </si>
  <si>
    <t>709136511</t>
  </si>
  <si>
    <t>59227131</t>
  </si>
  <si>
    <t>čelo plné na začátek a konec odvodňovacího žlabu monolitického z polymerbetonu pro vysoké zatížení š 100mm</t>
  </si>
  <si>
    <t>1782757960</t>
  </si>
  <si>
    <t>56241016</t>
  </si>
  <si>
    <t>rošt můstkový C250 litina pro žlab š 100mm</t>
  </si>
  <si>
    <t>-717329639</t>
  </si>
  <si>
    <t>935113112</t>
  </si>
  <si>
    <t>Osazení odvodňovacího polymerbetonového žlabu s krycím roštem šířky přes 200 mm</t>
  </si>
  <si>
    <t>-1096594598</t>
  </si>
  <si>
    <t>59227103</t>
  </si>
  <si>
    <t>žlab odvodňovací z polymerbetonu bez spádu dna pozinkovaná hrana š 200mm</t>
  </si>
  <si>
    <t>-146160791</t>
  </si>
  <si>
    <t>59227133</t>
  </si>
  <si>
    <t>čelo plné na začátek a konec odvodňovacího žlabu monolitického z polymerbetonu pro vysoké zatížení š 200mm</t>
  </si>
  <si>
    <t>1038122881</t>
  </si>
  <si>
    <t>56241032</t>
  </si>
  <si>
    <t>rošt můstkový C250 litina pro žlab š 200mm</t>
  </si>
  <si>
    <t>968968782</t>
  </si>
  <si>
    <t>935923216</t>
  </si>
  <si>
    <t>Osazení vpusti pro odvodňovací žlab betonový nebo polymerbetonový s krycím roštem šířky do 200 mm</t>
  </si>
  <si>
    <t>-1938259610</t>
  </si>
  <si>
    <t>59223070</t>
  </si>
  <si>
    <t>vpusť odtoková polymerbetonová s integrovaným těsněním pro horizontální připojení potrubí pozinkovaná hrana 500x135x450</t>
  </si>
  <si>
    <t>2059153602</t>
  </si>
  <si>
    <t>-1171000389</t>
  </si>
  <si>
    <t>-373865923</t>
  </si>
  <si>
    <t>935923218</t>
  </si>
  <si>
    <t>Osazení vpusti pro odvodňovací žlab betonový nebo polymerbetonový s krycím roštem šířky přes 200 mm</t>
  </si>
  <si>
    <t>-221222584</t>
  </si>
  <si>
    <t>59223072</t>
  </si>
  <si>
    <t>vpusť odtoková polymerbetonová s integrovaným těsněním pro horizontální připojení potrubí pozinkovaná hrana 500x235x670</t>
  </si>
  <si>
    <t>1281010121</t>
  </si>
  <si>
    <t>866603298</t>
  </si>
  <si>
    <t>-1029188232</t>
  </si>
  <si>
    <t>939191011</t>
  </si>
  <si>
    <t>Zřízení bednění konstrukcí pozemních komunikací</t>
  </si>
  <si>
    <t>-770104862</t>
  </si>
  <si>
    <t>(49+6)*0,3*2</t>
  </si>
  <si>
    <t>939191021</t>
  </si>
  <si>
    <t>Odstranění bednění konstrukcí pozemních komunikací</t>
  </si>
  <si>
    <t>-1119264762</t>
  </si>
  <si>
    <t>1813554747</t>
  </si>
  <si>
    <t xml:space="preserve">SO 300 - Vodohospodářské  objekty</t>
  </si>
  <si>
    <t>SO 301 - Odvodnění náměstí, vsakovací tělesa</t>
  </si>
  <si>
    <t>Ing.Jarmila Najmanová</t>
  </si>
  <si>
    <t xml:space="preserve">    2 - Zakládání</t>
  </si>
  <si>
    <t xml:space="preserve">    3 - Svislé a kompletní konstrukce</t>
  </si>
  <si>
    <t xml:space="preserve">    4 - Vodorovné konstrukce</t>
  </si>
  <si>
    <t>128511101</t>
  </si>
  <si>
    <t>Dolamování na dně odkopávek a prokopávek v hornině třídy těžitelnosti III skupiny 6</t>
  </si>
  <si>
    <t>100730018</t>
  </si>
  <si>
    <t>131251104</t>
  </si>
  <si>
    <t>Hloubení jam nezapažených v hornině třídy těžitelnosti I skupiny 3 objem do 500 m3 strojně</t>
  </si>
  <si>
    <t>-38246071</t>
  </si>
  <si>
    <t>"vsakovací galerie č.1"</t>
  </si>
  <si>
    <t>(8,4*4,2+10,8*6,6)*0,5*(2,18+1,87)*0,5</t>
  </si>
  <si>
    <t>"vsakovací galerie č.2"</t>
  </si>
  <si>
    <t>(9*4,2+11,4*6,6)*0,5*2,1</t>
  </si>
  <si>
    <t>131251201</t>
  </si>
  <si>
    <t>Hloubení jam zapažených v hornině třídy těžitelnosti I skupiny 3 objem do 20 m3 strojně</t>
  </si>
  <si>
    <t>971002664</t>
  </si>
  <si>
    <t>2*2*2,5</t>
  </si>
  <si>
    <t>1*1*1,5*2</t>
  </si>
  <si>
    <t>132251101</t>
  </si>
  <si>
    <t>Hloubení rýh nezapažených š do 800 mm v hornině třídy těžitelnosti I skupiny 3 objem do 20 m3 strojně</t>
  </si>
  <si>
    <t>-2082849619</t>
  </si>
  <si>
    <t>7*0,8*1,1</t>
  </si>
  <si>
    <t>(49+5)*0,8*1,15</t>
  </si>
  <si>
    <t>151101102</t>
  </si>
  <si>
    <t>Zřízení příložného pažení a rozepření stěn rýh hl přes 2 do 4 m</t>
  </si>
  <si>
    <t>-1602111444</t>
  </si>
  <si>
    <t>2*4*2,5</t>
  </si>
  <si>
    <t>1*4*1,5*2</t>
  </si>
  <si>
    <t>151101112</t>
  </si>
  <si>
    <t>Odstranění příložného pažení a rozepření stěn rýh hl přes 2 do 4 m</t>
  </si>
  <si>
    <t>2126780383</t>
  </si>
  <si>
    <t>285977619</t>
  </si>
  <si>
    <t>226,584+23+55,84</t>
  </si>
  <si>
    <t>-951342903</t>
  </si>
  <si>
    <t>"zpětný zásyp recyklovaným výkopkem"</t>
  </si>
  <si>
    <t>59,074+43,121</t>
  </si>
  <si>
    <t>167151101</t>
  </si>
  <si>
    <t>Nakládání výkopku z hornin třídy těžitelnosti I skupiny 1 až 3 do 100 m3</t>
  </si>
  <si>
    <t>-1130671428</t>
  </si>
  <si>
    <t>1195948438</t>
  </si>
  <si>
    <t>"podsyp pod galerie"</t>
  </si>
  <si>
    <t>8,4*4,2*0,2</t>
  </si>
  <si>
    <t>9*4,2*0,2</t>
  </si>
  <si>
    <t>58333651</t>
  </si>
  <si>
    <t>kamenivo těžené hrubé frakce 8/16</t>
  </si>
  <si>
    <t>-835838592</t>
  </si>
  <si>
    <t>14,616*2 'Přepočtené koeficientem množství</t>
  </si>
  <si>
    <t>-1921048171</t>
  </si>
  <si>
    <t>(226,584+23+55,84)*2</t>
  </si>
  <si>
    <t>-(59,074+43,121)*2</t>
  </si>
  <si>
    <t>639706661</t>
  </si>
  <si>
    <t>174151101</t>
  </si>
  <si>
    <t>Zásyp jam, šachet rýh nebo kolem objektů sypaninou se zhutněním</t>
  </si>
  <si>
    <t>1828780922</t>
  </si>
  <si>
    <t>(8,4*4,2+10,2*6)*0,5*1,63</t>
  </si>
  <si>
    <t>-7,8*3,6*1,23</t>
  </si>
  <si>
    <t>(9*4,2+10,8*6)*0,5*1,63</t>
  </si>
  <si>
    <t>-8,4*3,6*1,23</t>
  </si>
  <si>
    <t>Mezisoučet</t>
  </si>
  <si>
    <t>-8,4*4,2*0,2</t>
  </si>
  <si>
    <t>-9*4,2*0,2</t>
  </si>
  <si>
    <t>-129081195</t>
  </si>
  <si>
    <t>75,901*2 'Přepočtené koeficientem množství</t>
  </si>
  <si>
    <t>1178879924</t>
  </si>
  <si>
    <t>"recyklované kamenivo"</t>
  </si>
  <si>
    <t>(10,2*6+10,8*6,6)*0,5*(2,18+1,87-1,63-1,63)*0,5</t>
  </si>
  <si>
    <t>(10,8*6+11,4*6,6)*0,5*(2,1-1,63)</t>
  </si>
  <si>
    <t>175151101</t>
  </si>
  <si>
    <t>Obsypání potrubí strojně sypaninou bez prohození, uloženou do 3 m</t>
  </si>
  <si>
    <t>-1745390438</t>
  </si>
  <si>
    <t>7*0,8*0,5</t>
  </si>
  <si>
    <t>(49+5)*0,8*0,5</t>
  </si>
  <si>
    <t>58331351</t>
  </si>
  <si>
    <t>kamenivo těžené drobné frakce 0/4</t>
  </si>
  <si>
    <t>508761885</t>
  </si>
  <si>
    <t>24,4*2 'Přepočtené koeficientem množství</t>
  </si>
  <si>
    <t>191556444</t>
  </si>
  <si>
    <t>7*0,8*(1,1-0,1-0,5)</t>
  </si>
  <si>
    <t>(49+5)*0,8*(1,15-0,1-0,5)</t>
  </si>
  <si>
    <t>2*2*2,5-0,5*0,5*3,14*2,5</t>
  </si>
  <si>
    <t>2*2*2,5-4</t>
  </si>
  <si>
    <t>1*1*1,5*2-0,225*0,225*3,14*1,5*2</t>
  </si>
  <si>
    <t>Zakládání</t>
  </si>
  <si>
    <t>211971110</t>
  </si>
  <si>
    <t>Zřízení opláštění žeber nebo trativodů geotextilií v rýze nebo zářezu sklonu do 1:2</t>
  </si>
  <si>
    <t>32939850</t>
  </si>
  <si>
    <t>8,4*4,2</t>
  </si>
  <si>
    <t>10,2*6</t>
  </si>
  <si>
    <t>(8,4*2+10,2*2+4,2*2+6*2)*0,5*2</t>
  </si>
  <si>
    <t>9*4,2</t>
  </si>
  <si>
    <t>10,8*6</t>
  </si>
  <si>
    <t>(9*2+10,8*2+4,2*2+6*2)*0,5*2</t>
  </si>
  <si>
    <t>69311082</t>
  </si>
  <si>
    <t>geotextilie netkaná separační, ochranná, filtrační, drenážní PP 500g/m2</t>
  </si>
  <si>
    <t>-1867037710</t>
  </si>
  <si>
    <t>316,68*1,15</t>
  </si>
  <si>
    <t>22</t>
  </si>
  <si>
    <t>211971122</t>
  </si>
  <si>
    <t>Zřízení opláštění žeber nebo trativodů geotextilií v rýze nebo zářezu přes 1:2 š přes 2,5 m</t>
  </si>
  <si>
    <t>-211395706</t>
  </si>
  <si>
    <t>7,8*3,6*2</t>
  </si>
  <si>
    <t>(7,8*2+3,6*2)*1,23</t>
  </si>
  <si>
    <t>8,4*3,6*2</t>
  </si>
  <si>
    <t>(7,4*2+3,6*2)*1,23</t>
  </si>
  <si>
    <t>23</t>
  </si>
  <si>
    <t>69311068</t>
  </si>
  <si>
    <t>geotextilie netkaná separační, ochranná, filtrační, drenážní PP 300g/m2</t>
  </si>
  <si>
    <t>-1506554588</t>
  </si>
  <si>
    <t>171,744*1,1845 'Přepočtené koeficientem množství</t>
  </si>
  <si>
    <t>Svislé a kompletní konstrukce</t>
  </si>
  <si>
    <t>24</t>
  </si>
  <si>
    <t>382411212</t>
  </si>
  <si>
    <t>Zemní nádrž objemu 2650 l z PE na dešťovou a splaškovou vodu samonosná pro pojízdné zatížení</t>
  </si>
  <si>
    <t>-1848599092</t>
  </si>
  <si>
    <t>Vodorovné konstrukce</t>
  </si>
  <si>
    <t>451572111</t>
  </si>
  <si>
    <t>Lože pod potrubí otevřený výkop z kameniva drobného těženého</t>
  </si>
  <si>
    <t>-370976536</t>
  </si>
  <si>
    <t>7*0,8*0,1</t>
  </si>
  <si>
    <t>(49+5)*0,8*0,1</t>
  </si>
  <si>
    <t>26</t>
  </si>
  <si>
    <t>800001</t>
  </si>
  <si>
    <t>Provedení prostupů v plastových šachticích</t>
  </si>
  <si>
    <t>-1453602012</t>
  </si>
  <si>
    <t>27</t>
  </si>
  <si>
    <t>871355241</t>
  </si>
  <si>
    <t>Kanalizační potrubí z tvrdého PVC vícevrstvé tuhost třídy SN12 DN 200</t>
  </si>
  <si>
    <t>-2139492076</t>
  </si>
  <si>
    <t>49+5</t>
  </si>
  <si>
    <t>28</t>
  </si>
  <si>
    <t>877355221</t>
  </si>
  <si>
    <t>Montáž tvarovek z tvrdého PVC-systém KG nebo z polypropylenu-systém KG 2000 dvouosé DN 200</t>
  </si>
  <si>
    <t>1814434653</t>
  </si>
  <si>
    <t>29</t>
  </si>
  <si>
    <t>28611433</t>
  </si>
  <si>
    <t>odbočka kanalizační plastová s hrdlem KG 200/200/87°</t>
  </si>
  <si>
    <t>-1776766684</t>
  </si>
  <si>
    <t>30</t>
  </si>
  <si>
    <t>877390430</t>
  </si>
  <si>
    <t>Montáž spojek na kanalizačním potrubí z PP trub korugovaných DN 400</t>
  </si>
  <si>
    <t>5408339</t>
  </si>
  <si>
    <t>31</t>
  </si>
  <si>
    <t>28617408</t>
  </si>
  <si>
    <t>odbočka sedlová kanalizace PP korugované DN 400/200</t>
  </si>
  <si>
    <t>367772550</t>
  </si>
  <si>
    <t>32</t>
  </si>
  <si>
    <t>892351111</t>
  </si>
  <si>
    <t>Tlaková zkouška vodou potrubí DN 150 nebo 200</t>
  </si>
  <si>
    <t>598061765</t>
  </si>
  <si>
    <t>33</t>
  </si>
  <si>
    <t>892372111</t>
  </si>
  <si>
    <t>Zabezpečení konců potrubí DN do 300 při tlakových zkouškách vodou</t>
  </si>
  <si>
    <t>-730707630</t>
  </si>
  <si>
    <t>34</t>
  </si>
  <si>
    <t>894812205</t>
  </si>
  <si>
    <t>Revizní a čistící šachta z PP šachtové dno DN 425/200 průtočné</t>
  </si>
  <si>
    <t>-1718408414</t>
  </si>
  <si>
    <t>35</t>
  </si>
  <si>
    <t>55241001.1</t>
  </si>
  <si>
    <t xml:space="preserve">koš  filtrační</t>
  </si>
  <si>
    <t>-1973903918</t>
  </si>
  <si>
    <t>36</t>
  </si>
  <si>
    <t>894812231</t>
  </si>
  <si>
    <t>Revizní a čistící šachta z PP DN 425 šachtová roura korugovaná bez hrdla světlé hloubky 1500 mm</t>
  </si>
  <si>
    <t>-593095604</t>
  </si>
  <si>
    <t>37</t>
  </si>
  <si>
    <t>894812241</t>
  </si>
  <si>
    <t>Revizní a čistící šachta z PP DN 425 šachtová roura teleskopická světlé hloubky 375 mm</t>
  </si>
  <si>
    <t>1912119241</t>
  </si>
  <si>
    <t>894812249</t>
  </si>
  <si>
    <t>Příplatek k rourám revizní a čistící šachty z PP DN 425 za uříznutí šachtové roury</t>
  </si>
  <si>
    <t>433860538</t>
  </si>
  <si>
    <t>39</t>
  </si>
  <si>
    <t>894812262</t>
  </si>
  <si>
    <t>Revizní a čistící šachta z PP DN 425 poklop litinový plný do teleskopické trubky pro třídu zatížení D400</t>
  </si>
  <si>
    <t>20068649</t>
  </si>
  <si>
    <t>40</t>
  </si>
  <si>
    <t>894812505</t>
  </si>
  <si>
    <t>Revizní a čistící šachta z PP typ DN 1000/200 šachtové dno průtočné 30°, 60°, 90°</t>
  </si>
  <si>
    <t>-673924210</t>
  </si>
  <si>
    <t>41</t>
  </si>
  <si>
    <t>89481.1</t>
  </si>
  <si>
    <t xml:space="preserve">Hydrodynamický seperátor  DN  200</t>
  </si>
  <si>
    <t>1068190927</t>
  </si>
  <si>
    <t>42</t>
  </si>
  <si>
    <t>894812522</t>
  </si>
  <si>
    <t>Revizní a čistící šachta z PP DN 1000 šachtová roura korugovaná světlé hloubky 2400 mm</t>
  </si>
  <si>
    <t>1658457532</t>
  </si>
  <si>
    <t>43</t>
  </si>
  <si>
    <t>894812529</t>
  </si>
  <si>
    <t>Příplatek k rourám revizní a čistící šachty z PP DN 1000 za uříznutí šachtové skruže</t>
  </si>
  <si>
    <t>-2131814066</t>
  </si>
  <si>
    <t>44</t>
  </si>
  <si>
    <t>894812553</t>
  </si>
  <si>
    <t>Revizní a čistící šachta z PP DN 1000 poklop litinový pro třídu zatížení D400 na teleskopickém adaptéru</t>
  </si>
  <si>
    <t>-1042001265</t>
  </si>
  <si>
    <t>45</t>
  </si>
  <si>
    <t>897171123</t>
  </si>
  <si>
    <t>Akumulační boxy z PP pro vsakování dešťových vod zatížené nákladními automobily objemu přes 30 do 60 m3</t>
  </si>
  <si>
    <t>-45928973</t>
  </si>
  <si>
    <t>7,8*3,6*1,23</t>
  </si>
  <si>
    <t>8,4*3,6*1,23</t>
  </si>
  <si>
    <t>46</t>
  </si>
  <si>
    <t>897173123</t>
  </si>
  <si>
    <t>Kontrolní šachta integrovaná do akumulačních boxů pod plochy zatížené nákladními automobily v přes 750 do 1050 mm</t>
  </si>
  <si>
    <t>-1955519599</t>
  </si>
  <si>
    <t>47</t>
  </si>
  <si>
    <t>899722113</t>
  </si>
  <si>
    <t>Krytí potrubí z plastů výstražnou fólií z PVC 34cm</t>
  </si>
  <si>
    <t>-622558813</t>
  </si>
  <si>
    <t>48</t>
  </si>
  <si>
    <t>998276101</t>
  </si>
  <si>
    <t>Přesun hmot pro trubní vedení z trub z plastických hmot otevřený výkop</t>
  </si>
  <si>
    <t>-1643773090</t>
  </si>
  <si>
    <t>SO 302 - Veřejné pítko</t>
  </si>
  <si>
    <t xml:space="preserve">    721 - Zdravotechnika - vnitřní kanalizace</t>
  </si>
  <si>
    <t xml:space="preserve">    722 - Zdravotechnika - vnitřní vodovod</t>
  </si>
  <si>
    <t>119001406</t>
  </si>
  <si>
    <t>Dočasné zajištění potrubí z PE DN přes 200 do 500 mm</t>
  </si>
  <si>
    <t>-2089628026</t>
  </si>
  <si>
    <t>1+1</t>
  </si>
  <si>
    <t>119002121</t>
  </si>
  <si>
    <t>Přechodová lávka délky do 2 m včetně zábradlí pro zabezpečení výkopu zřízení</t>
  </si>
  <si>
    <t>643904469</t>
  </si>
  <si>
    <t>119002122</t>
  </si>
  <si>
    <t>Přechodová lávka délky do 2 m včetně zábradlí pro zabezpečení výkopu odstranění</t>
  </si>
  <si>
    <t>-1115129013</t>
  </si>
  <si>
    <t>119003217</t>
  </si>
  <si>
    <t>Mobilní plotová zábrana vyplněná dráty výšky do 1,5 m pro zabezpečení výkopu zřízení</t>
  </si>
  <si>
    <t>1523537629</t>
  </si>
  <si>
    <t>16*2+14*2</t>
  </si>
  <si>
    <t>119003218</t>
  </si>
  <si>
    <t>Mobilní plotová zábrana vyplněná dráty výšky do 1,5 m pro zabezpečení výkopu odstranění</t>
  </si>
  <si>
    <t>-1105117860</t>
  </si>
  <si>
    <t>765196830</t>
  </si>
  <si>
    <t>132251103</t>
  </si>
  <si>
    <t>Hloubení rýh nezapažených š do 800 mm v hornině třídy těžitelnosti I skupiny 3 objem do 100 m3 strojně</t>
  </si>
  <si>
    <t>-1630726971</t>
  </si>
  <si>
    <t>"kanalizace"</t>
  </si>
  <si>
    <t>13,1*0,8*(1,1+2,4)*0,5</t>
  </si>
  <si>
    <t>"vodovodní přípojka"</t>
  </si>
  <si>
    <t>14,35*0,8*1,6</t>
  </si>
  <si>
    <t xml:space="preserve">"rozšíření  pro vodoměrnou šachtu"</t>
  </si>
  <si>
    <t>139001101</t>
  </si>
  <si>
    <t>Příplatek za ztížení vykopávky v blízkosti podzemního vedení</t>
  </si>
  <si>
    <t>-1443211549</t>
  </si>
  <si>
    <t>151101101</t>
  </si>
  <si>
    <t>Zřízení příložného pažení a rozepření stěn rýh hl do 2 m</t>
  </si>
  <si>
    <t>-754294847</t>
  </si>
  <si>
    <t>13,1*2*(1,1+2,4)*0,5</t>
  </si>
  <si>
    <t>14,35*2*1,6</t>
  </si>
  <si>
    <t>151101111</t>
  </si>
  <si>
    <t>Odstranění příložného pažení a rozepření stěn rýh hl do 2 m</t>
  </si>
  <si>
    <t>-1413820272</t>
  </si>
  <si>
    <t>-1411428472</t>
  </si>
  <si>
    <t>"převoz na recyklační skládku"</t>
  </si>
  <si>
    <t xml:space="preserve">"naložení  recyklovanéko kameniva a zeminy z  recyklační skládky"</t>
  </si>
  <si>
    <t>13,1*0,8*(1,1+2,4-0,1*2-0,45*2)*0,5</t>
  </si>
  <si>
    <t>14,35*0,8*(1,6-0,1-0,35)</t>
  </si>
  <si>
    <t>639529574</t>
  </si>
  <si>
    <t>-946378652</t>
  </si>
  <si>
    <t>(38,708-26,778)*2</t>
  </si>
  <si>
    <t>1274982311</t>
  </si>
  <si>
    <t>175111101</t>
  </si>
  <si>
    <t>Obsypání potrubí ručně sypaninou bez prohození, uloženou do 3 m</t>
  </si>
  <si>
    <t>1431292496</t>
  </si>
  <si>
    <t>13,1*0,8*0,45</t>
  </si>
  <si>
    <t>14,35*0,8*0,35</t>
  </si>
  <si>
    <t>-474144271</t>
  </si>
  <si>
    <t>8,734*2 'Přepočtené koeficientem množství</t>
  </si>
  <si>
    <t>549700892</t>
  </si>
  <si>
    <t>275313811</t>
  </si>
  <si>
    <t>Základové patky z betonu tř. C 25/30</t>
  </si>
  <si>
    <t>1635277292</t>
  </si>
  <si>
    <t>0,4*0,4*1,2</t>
  </si>
  <si>
    <t>275351121</t>
  </si>
  <si>
    <t>Zřízení bednění základových patek</t>
  </si>
  <si>
    <t>1821696783</t>
  </si>
  <si>
    <t>0,4*4*1,2</t>
  </si>
  <si>
    <t>275351122</t>
  </si>
  <si>
    <t>Odstranění bednění základových patek</t>
  </si>
  <si>
    <t>554527449</t>
  </si>
  <si>
    <t>-809582334</t>
  </si>
  <si>
    <t>13,1*0,8*0,1</t>
  </si>
  <si>
    <t>14,35*0,8*0,1</t>
  </si>
  <si>
    <t>452321151</t>
  </si>
  <si>
    <t>Podkladní desky ze ŽB bez zvýšených nároků na prostředí tř. C 20/25 otevřený výkop</t>
  </si>
  <si>
    <t>1391826254</t>
  </si>
  <si>
    <t>"deska pod vodoměrnou šachtu"</t>
  </si>
  <si>
    <t>1,5*1,5*0,1</t>
  </si>
  <si>
    <t>452351101</t>
  </si>
  <si>
    <t>Bednění podkladních desek nebo bloků nebo sedlového lože otevřený výkop</t>
  </si>
  <si>
    <t>513758306</t>
  </si>
  <si>
    <t>1,5*4*0,2</t>
  </si>
  <si>
    <t>452368211</t>
  </si>
  <si>
    <t>Výztuž podkladních desek nebo bloků nebo pražců otevřený výkop ze svařovaných sítí Kari</t>
  </si>
  <si>
    <t>131811319</t>
  </si>
  <si>
    <t>1,5*1,5*4,4*1,3*0,001</t>
  </si>
  <si>
    <t xml:space="preserve">Dodávka a montáž  betonového pítka viz PD</t>
  </si>
  <si>
    <t>kpl</t>
  </si>
  <si>
    <t>842053574</t>
  </si>
  <si>
    <t>800002</t>
  </si>
  <si>
    <t>Vodotěsný prostup ve vodoměrné šachtici</t>
  </si>
  <si>
    <t>-660807420</t>
  </si>
  <si>
    <t>857262122</t>
  </si>
  <si>
    <t>Montáž litinových tvarovek jednoosých přírubových otevřený výkop DN 100</t>
  </si>
  <si>
    <t>268086604</t>
  </si>
  <si>
    <t>42271414</t>
  </si>
  <si>
    <t>pás navrtávací z tvárné litiny DN 100, pro litinové a ocelové potrubí, se závitovým výstupem 1",5/4",6/4",2"</t>
  </si>
  <si>
    <t>600169824</t>
  </si>
  <si>
    <t>871161211</t>
  </si>
  <si>
    <t>Montáž potrubí z PE100 SDR 11 otevřený výkop svařovaných elektrotvarovkou D 32 x 3,0 mm</t>
  </si>
  <si>
    <t>-800292512</t>
  </si>
  <si>
    <t>14,35+2</t>
  </si>
  <si>
    <t>28613170</t>
  </si>
  <si>
    <t>trubka vodovodní PE100 SDR11 se signalizační vrstvou 32x3,0mm</t>
  </si>
  <si>
    <t>-1128695389</t>
  </si>
  <si>
    <t>16,35*1,05 'Přepočtené koeficientem množství</t>
  </si>
  <si>
    <t>871211211</t>
  </si>
  <si>
    <t>Montáž potrubí z PE100 SDR 11 otevřený výkop svařovaných elektrotvarovkou D 63 x 5,8 mm</t>
  </si>
  <si>
    <t>-884282883</t>
  </si>
  <si>
    <t>"chránička"</t>
  </si>
  <si>
    <t>28613113</t>
  </si>
  <si>
    <t>trubka vodovodní PE100 PN 16 SDR11 63x5,8mm</t>
  </si>
  <si>
    <t>714758744</t>
  </si>
  <si>
    <t>871315241</t>
  </si>
  <si>
    <t>Kanalizační potrubí z tvrdého PVC vícevrstvé tuhost třídy SN12 DN 150</t>
  </si>
  <si>
    <t>-880440930</t>
  </si>
  <si>
    <t>877161101</t>
  </si>
  <si>
    <t>Montáž elektrospojek na vodovodním potrubí z PE trub d 32</t>
  </si>
  <si>
    <t>699312024</t>
  </si>
  <si>
    <t>28615969</t>
  </si>
  <si>
    <t>elektrospojka SDR11 PE 100 PN16 D 32mm</t>
  </si>
  <si>
    <t>984502376</t>
  </si>
  <si>
    <t>877215211</t>
  </si>
  <si>
    <t>Montáž tvarovek z tvrdého PVC-systém KG nebo z polypropylenu-systém KG 2000 jednoosé DN 50</t>
  </si>
  <si>
    <t>484690283</t>
  </si>
  <si>
    <t>28615635</t>
  </si>
  <si>
    <t>redukce nesouosá HTR DN 50/40</t>
  </si>
  <si>
    <t>966458113</t>
  </si>
  <si>
    <t>877265211</t>
  </si>
  <si>
    <t>Montáž tvarovek z tvrdého PVC-systém KG nebo z polypropylenu-systém KG 2000 jednoosé DN 110</t>
  </si>
  <si>
    <t>1081391449</t>
  </si>
  <si>
    <t>28614519</t>
  </si>
  <si>
    <t xml:space="preserve">redukce kanalizační PP třívrstvá  110/50 úzké hrdlo</t>
  </si>
  <si>
    <t>-1390330509</t>
  </si>
  <si>
    <t>877315211</t>
  </si>
  <si>
    <t>Montáž tvarovek z tvrdého PVC-systém KG nebo z polypropylenu-systém KG 2000 jednoosé DN 160</t>
  </si>
  <si>
    <t>-1093117844</t>
  </si>
  <si>
    <t>28611504</t>
  </si>
  <si>
    <t>redukce kanalizační PVC 160/110</t>
  </si>
  <si>
    <t>-1941928548</t>
  </si>
  <si>
    <t>-910443604</t>
  </si>
  <si>
    <t>28617407</t>
  </si>
  <si>
    <t>odbočka sedlová kanalizace PP korugované DN 400/150</t>
  </si>
  <si>
    <t>-364265906</t>
  </si>
  <si>
    <t>891181112</t>
  </si>
  <si>
    <t>Montáž vodovodních šoupátek otevřený výkop DN 40</t>
  </si>
  <si>
    <t>1840062103</t>
  </si>
  <si>
    <t>42211012</t>
  </si>
  <si>
    <t>ventil domovní přípojky rohový litinový PN16 ISO 32x5/4"</t>
  </si>
  <si>
    <t>-1603293783</t>
  </si>
  <si>
    <t>42291053</t>
  </si>
  <si>
    <t>souprava zemní pro navrtávací pas se šoupátkem Rd 1,5m</t>
  </si>
  <si>
    <t>305784323</t>
  </si>
  <si>
    <t>892233122</t>
  </si>
  <si>
    <t>Proplach a dezinfekce vodovodního potrubí DN od 40 do 70</t>
  </si>
  <si>
    <t>1781639777</t>
  </si>
  <si>
    <t>892241111</t>
  </si>
  <si>
    <t>Tlaková zkouška vodou potrubí DN do 80</t>
  </si>
  <si>
    <t>1565916071</t>
  </si>
  <si>
    <t>49</t>
  </si>
  <si>
    <t>2085514400</t>
  </si>
  <si>
    <t>13,1</t>
  </si>
  <si>
    <t>50</t>
  </si>
  <si>
    <t>-695264361</t>
  </si>
  <si>
    <t>51</t>
  </si>
  <si>
    <t>893811113</t>
  </si>
  <si>
    <t>Osazení vodoměrné šachty hranaté z PP samonosné pro běžné zatížení pl do 1,1 m2 hl přes 1,4 do 1,6 m</t>
  </si>
  <si>
    <t>-460665037</t>
  </si>
  <si>
    <t>52</t>
  </si>
  <si>
    <t>56230555</t>
  </si>
  <si>
    <t>šachta plastová vodoměrná samonosná hranatá 0,9/1,2/1,6m</t>
  </si>
  <si>
    <t>254873395</t>
  </si>
  <si>
    <t>53</t>
  </si>
  <si>
    <t>894812201</t>
  </si>
  <si>
    <t>Revizní a čistící šachta z PP šachtové dno DN 425/150 průtočné</t>
  </si>
  <si>
    <t>-1856386909</t>
  </si>
  <si>
    <t>54</t>
  </si>
  <si>
    <t>-1050898746</t>
  </si>
  <si>
    <t>55</t>
  </si>
  <si>
    <t>294210434</t>
  </si>
  <si>
    <t>56</t>
  </si>
  <si>
    <t>894812261</t>
  </si>
  <si>
    <t>Revizní a čistící šachta z PP DN 425 poklop litinový s teleskopickou rourou pro zatížení 3 t</t>
  </si>
  <si>
    <t>1129424790</t>
  </si>
  <si>
    <t>57</t>
  </si>
  <si>
    <t>899103112</t>
  </si>
  <si>
    <t>Osazení poklopů litinových nebo ocelových včetně rámů pro třídu zatížení B125, C250</t>
  </si>
  <si>
    <t>32810741</t>
  </si>
  <si>
    <t>56230605</t>
  </si>
  <si>
    <t>poklop šachtový z PU+rám HDPE, 12,5t 1100x800mm</t>
  </si>
  <si>
    <t>1779765157</t>
  </si>
  <si>
    <t>59</t>
  </si>
  <si>
    <t>899401112</t>
  </si>
  <si>
    <t>Osazení poklopů litinových šoupátkových</t>
  </si>
  <si>
    <t>-847154462</t>
  </si>
  <si>
    <t>60</t>
  </si>
  <si>
    <t>56230633</t>
  </si>
  <si>
    <t>poklop uliční šoupátkový kulatý plastový PA s litinovým víkem</t>
  </si>
  <si>
    <t>-1687717989</t>
  </si>
  <si>
    <t>61</t>
  </si>
  <si>
    <t>42210050</t>
  </si>
  <si>
    <t>deska podkladová uličního poklopu litinového šoupatového</t>
  </si>
  <si>
    <t>-564182027</t>
  </si>
  <si>
    <t>62</t>
  </si>
  <si>
    <t>899721111</t>
  </si>
  <si>
    <t>Signalizační vodič DN do 150 mm na potrubí</t>
  </si>
  <si>
    <t>200644837</t>
  </si>
  <si>
    <t>63</t>
  </si>
  <si>
    <t>1986697314</t>
  </si>
  <si>
    <t>14,35</t>
  </si>
  <si>
    <t>64</t>
  </si>
  <si>
    <t>2019608479</t>
  </si>
  <si>
    <t>721</t>
  </si>
  <si>
    <t>Zdravotechnika - vnitřní kanalizace</t>
  </si>
  <si>
    <t>65</t>
  </si>
  <si>
    <t>721173722</t>
  </si>
  <si>
    <t>Potrubí kanalizační z PE připojovací DN 40</t>
  </si>
  <si>
    <t>-1750395477</t>
  </si>
  <si>
    <t>722</t>
  </si>
  <si>
    <t>Zdravotechnika - vnitřní vodovod</t>
  </si>
  <si>
    <t>66</t>
  </si>
  <si>
    <t>722270102</t>
  </si>
  <si>
    <t>Sestava vodoměrová závitová G 1"</t>
  </si>
  <si>
    <t>-1158229592</t>
  </si>
  <si>
    <t xml:space="preserve">"včetně  vypouštěcího a uzavíracího ventilu  proti mrazu"</t>
  </si>
  <si>
    <t>SO 303a - Vodní prvek</t>
  </si>
  <si>
    <t xml:space="preserve">    711 - Izolace proti vodě, vlhkosti a plynům</t>
  </si>
  <si>
    <t>-368063887</t>
  </si>
  <si>
    <t>1951141806</t>
  </si>
  <si>
    <t>2064647206</t>
  </si>
  <si>
    <t>-1792128546</t>
  </si>
  <si>
    <t>25*2+33*2</t>
  </si>
  <si>
    <t>84491278</t>
  </si>
  <si>
    <t>1448479668</t>
  </si>
  <si>
    <t>38022596</t>
  </si>
  <si>
    <t xml:space="preserve">"vodoměrná  šachta "</t>
  </si>
  <si>
    <t>2*2*1,6</t>
  </si>
  <si>
    <t>"rezervoár"</t>
  </si>
  <si>
    <t>2,5*2,5*3,2</t>
  </si>
  <si>
    <t>1762289950</t>
  </si>
  <si>
    <t>24*0,8*1,2</t>
  </si>
  <si>
    <t>30*0,8*(1,3+1,6)*0,5</t>
  </si>
  <si>
    <t>1874756530</t>
  </si>
  <si>
    <t>-2006208566</t>
  </si>
  <si>
    <t>30*2*(1,3+1,6)*0,5</t>
  </si>
  <si>
    <t>2*4*1,6</t>
  </si>
  <si>
    <t>2,5*4*3,2</t>
  </si>
  <si>
    <t>-1205682850</t>
  </si>
  <si>
    <t>333156997</t>
  </si>
  <si>
    <t>24*0,8*(1,2-0,1-0,45)</t>
  </si>
  <si>
    <t>30*0,8*(1,3+1,6-0,1*2-0,35*2)*0,5</t>
  </si>
  <si>
    <t>2*2*1,6-1,5*1,5*1,6</t>
  </si>
  <si>
    <t>2,5*2,5*3,2-0,75*0,75*3,14*3,2</t>
  </si>
  <si>
    <t>452960389</t>
  </si>
  <si>
    <t>1055999042</t>
  </si>
  <si>
    <t>(26,4+57,84-53,628)*2</t>
  </si>
  <si>
    <t>-433645539</t>
  </si>
  <si>
    <t>57,84+26,4</t>
  </si>
  <si>
    <t>1663374560</t>
  </si>
  <si>
    <t>24*0,8*0,45</t>
  </si>
  <si>
    <t>30*0,8*0,35</t>
  </si>
  <si>
    <t>-1293860832</t>
  </si>
  <si>
    <t>17,04*2 'Přepočtené koeficientem množství</t>
  </si>
  <si>
    <t>-1530498926</t>
  </si>
  <si>
    <t>-1310132832</t>
  </si>
  <si>
    <t>24*0,8*0,1</t>
  </si>
  <si>
    <t>30*0,8*0,1</t>
  </si>
  <si>
    <t>452321162</t>
  </si>
  <si>
    <t>Podkladní desky ze ŽB se zvýšenými nároky na prostředí tř. C 25/30 otevřený výkop</t>
  </si>
  <si>
    <t>-2085017069</t>
  </si>
  <si>
    <t>1,8*1,8*0,1</t>
  </si>
  <si>
    <t>"rezrvoár"</t>
  </si>
  <si>
    <t>2*2*0,1</t>
  </si>
  <si>
    <t>-1463907572</t>
  </si>
  <si>
    <t>1,8*4*0,2</t>
  </si>
  <si>
    <t>2*4*0,2</t>
  </si>
  <si>
    <t>1524337221</t>
  </si>
  <si>
    <t>1,8*1,8*4,4*1,3*0,001</t>
  </si>
  <si>
    <t>2*2*4,4*1,3*0,001</t>
  </si>
  <si>
    <t>600606009</t>
  </si>
  <si>
    <t>452055963</t>
  </si>
  <si>
    <t>-2023582415</t>
  </si>
  <si>
    <t>30+1</t>
  </si>
  <si>
    <t>-91563211</t>
  </si>
  <si>
    <t>31*1,05 'Přepočtené koeficientem množství</t>
  </si>
  <si>
    <t>640789303</t>
  </si>
  <si>
    <t>-974441801</t>
  </si>
  <si>
    <t>871315241.1</t>
  </si>
  <si>
    <t>Kanalizační potrubí z tvrdého PVC vícevrstvé tuhost třídy SN12 DN 100</t>
  </si>
  <si>
    <t>130204987</t>
  </si>
  <si>
    <t>33091386</t>
  </si>
  <si>
    <t>1301424013</t>
  </si>
  <si>
    <t>171809425</t>
  </si>
  <si>
    <t>28617407.1</t>
  </si>
  <si>
    <t>odbočka sedlová kanalizace PP korugované DN 400/100</t>
  </si>
  <si>
    <t>-1879948237</t>
  </si>
  <si>
    <t>2000923747</t>
  </si>
  <si>
    <t>836650755</t>
  </si>
  <si>
    <t>1280971776</t>
  </si>
  <si>
    <t>-576190289</t>
  </si>
  <si>
    <t>1642782342</t>
  </si>
  <si>
    <t>892271111</t>
  </si>
  <si>
    <t>Tlaková zkouška vodou potrubí DN 100 nebo 125</t>
  </si>
  <si>
    <t>1230460292</t>
  </si>
  <si>
    <t>1216290490</t>
  </si>
  <si>
    <t>893420101</t>
  </si>
  <si>
    <t>Osazení vodoměrné šachty z betonových dílců pojížděné pl do 2,5 m2 šachtové dno</t>
  </si>
  <si>
    <t>271617724</t>
  </si>
  <si>
    <t>59224455</t>
  </si>
  <si>
    <t xml:space="preserve">dno vodoměrné šachty  pojížděné B125</t>
  </si>
  <si>
    <t>1138217226</t>
  </si>
  <si>
    <t>893420103</t>
  </si>
  <si>
    <t>Osazení vodoměrné šachty z betonových dílců pojížděné pl do 2,5 m2 zákrytová deska</t>
  </si>
  <si>
    <t>-68144117</t>
  </si>
  <si>
    <t>59224458</t>
  </si>
  <si>
    <t xml:space="preserve">deska zákrytová vodoměrné šachty s otvorem 60x60cm  pojížděné B125</t>
  </si>
  <si>
    <t>1908227261</t>
  </si>
  <si>
    <t>894410114</t>
  </si>
  <si>
    <t>Osazení betonových dílců pro kanalizační šachty DN 1200 šachtové dno výšky 1200 mm</t>
  </si>
  <si>
    <t>-1253142390</t>
  </si>
  <si>
    <t>59224432.1</t>
  </si>
  <si>
    <t xml:space="preserve">dno betonové šachty DN 1200 kanalizační výšky 120cm přímé </t>
  </si>
  <si>
    <t>1192178560</t>
  </si>
  <si>
    <t>894410222</t>
  </si>
  <si>
    <t>Osazení betonových dílců pro kanalizační šachty DN 1200 skruž rovná výšky 1000 mm</t>
  </si>
  <si>
    <t>-224712258</t>
  </si>
  <si>
    <t>59224426</t>
  </si>
  <si>
    <t>skruž betonové šachty DN 1200 kanalizační 120x108x13,5cm, stupadla poplastovaná</t>
  </si>
  <si>
    <t>101199086</t>
  </si>
  <si>
    <t>894410311</t>
  </si>
  <si>
    <t>Osazení betonových dílců pro kanalizační šachty DN 1200 deska přechodová</t>
  </si>
  <si>
    <t>1398643841</t>
  </si>
  <si>
    <t>59224421</t>
  </si>
  <si>
    <t>deska betonová přechodová šachty DN 1200 kanalizační 147/100x25cm</t>
  </si>
  <si>
    <t>-834374548</t>
  </si>
  <si>
    <t>790826626</t>
  </si>
  <si>
    <t>56230603</t>
  </si>
  <si>
    <t>poklop šachtový z PU+rám HDPE, 12,5t 600x600x60mm</t>
  </si>
  <si>
    <t>-981091611</t>
  </si>
  <si>
    <t>56230606</t>
  </si>
  <si>
    <t>poklop šachtový z PU+rám HDPE, 12,5t D 600mm tl 90mm</t>
  </si>
  <si>
    <t>-1346324800</t>
  </si>
  <si>
    <t>-1968763634</t>
  </si>
  <si>
    <t>745189005</t>
  </si>
  <si>
    <t>-1235235673</t>
  </si>
  <si>
    <t>519327213</t>
  </si>
  <si>
    <t>-2007692477</t>
  </si>
  <si>
    <t>977151113</t>
  </si>
  <si>
    <t>Jádrové vrty diamantovými korunkami do stavebních materiálů D přes 40 do 50 mm</t>
  </si>
  <si>
    <t>500783143</t>
  </si>
  <si>
    <t>"prostupy"</t>
  </si>
  <si>
    <t>4*0,15</t>
  </si>
  <si>
    <t>977151116</t>
  </si>
  <si>
    <t>Jádrové vrty diamantovými korunkami do stavebních materiálů D přes 70 do 80 mm</t>
  </si>
  <si>
    <t>551408166</t>
  </si>
  <si>
    <t>2*0,15</t>
  </si>
  <si>
    <t>977151124</t>
  </si>
  <si>
    <t>Jádrové vrty diamantovými korunkami do stavebních materiálů D přes 150 do 180 mm</t>
  </si>
  <si>
    <t>378438402</t>
  </si>
  <si>
    <t>0,15*2</t>
  </si>
  <si>
    <t>751891641</t>
  </si>
  <si>
    <t>711</t>
  </si>
  <si>
    <t>Izolace proti vodě, vlhkosti a plynům</t>
  </si>
  <si>
    <t>711111001</t>
  </si>
  <si>
    <t>Provedení izolace proti zemní vlhkosti vodorovné za studena nátěrem penetračním</t>
  </si>
  <si>
    <t>754446643</t>
  </si>
  <si>
    <t>1,8*1,8</t>
  </si>
  <si>
    <t>2*2</t>
  </si>
  <si>
    <t>11163150</t>
  </si>
  <si>
    <t>lak penetrační asfaltový</t>
  </si>
  <si>
    <t>-2021552794</t>
  </si>
  <si>
    <t>7,24*0,0004 'Přepočtené koeficientem množství</t>
  </si>
  <si>
    <t>711112001</t>
  </si>
  <si>
    <t>Provedení izolace proti zemní vlhkosti svislé za studena nátěrem penetračním</t>
  </si>
  <si>
    <t>1134164397</t>
  </si>
  <si>
    <t>1,8*1,8+1,8*4*1,6</t>
  </si>
  <si>
    <t>1,6*4*3</t>
  </si>
  <si>
    <t>-337372446</t>
  </si>
  <si>
    <t>33,96*0,0004 'Přepočtené koeficientem množství</t>
  </si>
  <si>
    <t>67</t>
  </si>
  <si>
    <t>711141559</t>
  </si>
  <si>
    <t>Provedení izolace proti zemní vlhkosti pásy přitavením vodorovné NAIP</t>
  </si>
  <si>
    <t>-653152554</t>
  </si>
  <si>
    <t>68</t>
  </si>
  <si>
    <t>62853004</t>
  </si>
  <si>
    <t>pás asfaltový natavitelný modifikovaný SBS tl 4,0mm s vložkou ze skleněné tkaniny a spalitelnou PE fólií nebo jemnozrnným minerálním posypem na horním povrchu</t>
  </si>
  <si>
    <t>-346989057</t>
  </si>
  <si>
    <t>7,24*1,1655 'Přepočtené koeficientem množství</t>
  </si>
  <si>
    <t>69</t>
  </si>
  <si>
    <t>711142559</t>
  </si>
  <si>
    <t>Provedení izolace proti zemní vlhkosti pásy přitavením svislé NAIP</t>
  </si>
  <si>
    <t>2060201102</t>
  </si>
  <si>
    <t>70</t>
  </si>
  <si>
    <t>753422064</t>
  </si>
  <si>
    <t>33,96*1,221 'Přepočtené koeficientem množství</t>
  </si>
  <si>
    <t>71</t>
  </si>
  <si>
    <t>711493001</t>
  </si>
  <si>
    <t>Opracování prostupu průměru do 200 mm dvojitého hydroizolačního systému spodní stavby</t>
  </si>
  <si>
    <t>-769410181</t>
  </si>
  <si>
    <t>72</t>
  </si>
  <si>
    <t>998711101</t>
  </si>
  <si>
    <t>Přesun hmot tonážní pro izolace proti vodě, vlhkosti a plynům v objektech v do 6 m</t>
  </si>
  <si>
    <t>-829818947</t>
  </si>
  <si>
    <t>73</t>
  </si>
  <si>
    <t>-427698548</t>
  </si>
  <si>
    <t>SO 303b - Vodní prvek - technologie provozu</t>
  </si>
  <si>
    <t xml:space="preserve">    724 - Zdravotechnika - strojní vybavení</t>
  </si>
  <si>
    <t>HZS - Hodinové zúčtovací sazby</t>
  </si>
  <si>
    <t>724</t>
  </si>
  <si>
    <t>Zdravotechnika - strojní vybavení</t>
  </si>
  <si>
    <t>724001</t>
  </si>
  <si>
    <t xml:space="preserve">Dodávka vystrojení  technologie vodního prvku  včetně čerpadla ,tlakového filtru , rozvodů - viz výpis PD .</t>
  </si>
  <si>
    <t>-1413332166</t>
  </si>
  <si>
    <t>HZS</t>
  </si>
  <si>
    <t>Hodinové zúčtovací sazby</t>
  </si>
  <si>
    <t>HZS2212</t>
  </si>
  <si>
    <t>Hodinová zúčtovací sazba instalatér odborný</t>
  </si>
  <si>
    <t>hod</t>
  </si>
  <si>
    <t>512</t>
  </si>
  <si>
    <t>212118323</t>
  </si>
  <si>
    <t xml:space="preserve">"montáž technologie  vodního prvku"</t>
  </si>
  <si>
    <t>SO 402 - Přípojky elektro</t>
  </si>
  <si>
    <t xml:space="preserve">SO 402b -  Přípojka vodního prvku</t>
  </si>
  <si>
    <t>Milan Vician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</si>
  <si>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</si>
  <si>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</si>
  <si>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</si>
  <si>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46-M - Zemní práce při extr.mont.pracích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</si>
  <si>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</si>
  <si>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</si>
  <si>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</si>
  <si>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</si>
  <si>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</si>
  <si>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</si>
  <si>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</si>
  <si>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</si>
  <si>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VRN8 - Přesun stavebních kapacit</t>
  </si>
  <si>
    <t>741</t>
  </si>
  <si>
    <t>Elektroinstalace - silnoproud</t>
  </si>
  <si>
    <t>741110302</t>
  </si>
  <si>
    <t>Montáž trubka ochranná do krabic plastová tuhá D přes 40 do 90 mm uložená pevně</t>
  </si>
  <si>
    <t>1279438297</t>
  </si>
  <si>
    <t>R_1002.12</t>
  </si>
  <si>
    <t>Trubka dvouplášťová pr.63mm volný terén, chodník</t>
  </si>
  <si>
    <t>vlastní</t>
  </si>
  <si>
    <t>1234031794</t>
  </si>
  <si>
    <t>741122211</t>
  </si>
  <si>
    <t>Montáž kabel Cu plný kulatý žíla 3x1,5 až 6 mm2 uložený volně (např. CYKY)</t>
  </si>
  <si>
    <t>1403963041</t>
  </si>
  <si>
    <t>34111036</t>
  </si>
  <si>
    <t>kabel instalační jádro Cu plné izolace PVC plášť PVC 450/750V (CYKY) 3x2,5mm2</t>
  </si>
  <si>
    <t>-319078633</t>
  </si>
  <si>
    <t>741122232</t>
  </si>
  <si>
    <t>Montáž kabel Cu plný kulatý žíla 5x4 až 6 mm2 uložený volně (např. CYKY)</t>
  </si>
  <si>
    <t>-1294678133</t>
  </si>
  <si>
    <t>34111100</t>
  </si>
  <si>
    <t>kabel instalační jádro Cu plné izolace PVC plášť PVC 450/750V (CYKY) 5x6mm2</t>
  </si>
  <si>
    <t>1857939506</t>
  </si>
  <si>
    <t>741128002</t>
  </si>
  <si>
    <t>Ostatní práce při montáži vodičů a kabelů - označení dalším štítkem</t>
  </si>
  <si>
    <t>341545325</t>
  </si>
  <si>
    <t>R_1003</t>
  </si>
  <si>
    <t>kabelovy stitek</t>
  </si>
  <si>
    <t>-610582921</t>
  </si>
  <si>
    <t>R_1013</t>
  </si>
  <si>
    <t xml:space="preserve">Koncovka pro kabely  ( 4-35mm2)</t>
  </si>
  <si>
    <t>-1665736188</t>
  </si>
  <si>
    <t>741132103</t>
  </si>
  <si>
    <t>Ukončení kabelů 3x1,5 až 4 mm2 smršťovací záklopkou nebo páskem bez letování</t>
  </si>
  <si>
    <t>-147464807</t>
  </si>
  <si>
    <t>741132146</t>
  </si>
  <si>
    <t>Ukončení kabelů 5x6 mm2 smršťovací záklopkou nebo páskem bez letování</t>
  </si>
  <si>
    <t>1686167003</t>
  </si>
  <si>
    <t>741313082</t>
  </si>
  <si>
    <t>Montáž zásuvka chráněná v krabici šroubové připojení 2P+PE prostředí venkovní, mokré se zapojením vodičů</t>
  </si>
  <si>
    <t>-1686677459</t>
  </si>
  <si>
    <t>ABB.55182760</t>
  </si>
  <si>
    <t xml:space="preserve">Zásuvka jednonásobná s víčkem a kovovou šroub. průchodkou, Al, IP55 </t>
  </si>
  <si>
    <t>1328057666</t>
  </si>
  <si>
    <t>749</t>
  </si>
  <si>
    <t>Elektromontáže - součásti elektrozařízení</t>
  </si>
  <si>
    <t>RK-010.1</t>
  </si>
  <si>
    <t>Podružný materiál</t>
  </si>
  <si>
    <t>188747064</t>
  </si>
  <si>
    <t>RK-011.1</t>
  </si>
  <si>
    <t>Prořez</t>
  </si>
  <si>
    <t>-92155091</t>
  </si>
  <si>
    <t>Práce a dodávky M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</si>
  <si>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</si>
  <si>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</si>
  <si>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</si>
  <si>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</si>
  <si>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</si>
  <si>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-1963996645</t>
  </si>
  <si>
    <t>460010025</t>
  </si>
  <si>
    <t>Vytyčení trasy inženýrských sítí v zastavěném prostoru</t>
  </si>
  <si>
    <t>2138572432</t>
  </si>
  <si>
    <t>460161142</t>
  </si>
  <si>
    <t>Hloubení kabelových rýh ručně š 35 cm hl 50 cm v hornině tř I skupiny 3</t>
  </si>
  <si>
    <t>497556857</t>
  </si>
  <si>
    <t>460241111</t>
  </si>
  <si>
    <t>Příplatek za ztížení vykopávky při elektromontážích v blízkosti podzemního vedení</t>
  </si>
  <si>
    <t>842381826</t>
  </si>
  <si>
    <t>460242211</t>
  </si>
  <si>
    <t>Provizorní zajištění kabelů ve výkopech při jejich křížení</t>
  </si>
  <si>
    <t>-1033716351</t>
  </si>
  <si>
    <t>460242221</t>
  </si>
  <si>
    <t>Provizorní zajištění kabelů ve výkopech při jejich souběhu</t>
  </si>
  <si>
    <t>997732956</t>
  </si>
  <si>
    <t>460341113</t>
  </si>
  <si>
    <t>Vodorovné přemístění horniny jakékoliv třídy dopravními prostředky při elektromontážích do 1000 m</t>
  </si>
  <si>
    <t>343135062</t>
  </si>
  <si>
    <t>460341121</t>
  </si>
  <si>
    <t>Příplatek k vodorovnému přemístění horniny dopravními prostředky při elektromontážích za každých dalších 1000 m</t>
  </si>
  <si>
    <t>1867252433</t>
  </si>
  <si>
    <t>460361121</t>
  </si>
  <si>
    <t>Poplatek za uložení zeminy na recyklační skládce (skládkovné) kód odpadu 17 05 04</t>
  </si>
  <si>
    <t>-1839670304</t>
  </si>
  <si>
    <t>460431152</t>
  </si>
  <si>
    <t>Zásyp kabelových rýh ručně se zhutněním š 35 cm hl 50 cm z horniny tř I skupiny 3</t>
  </si>
  <si>
    <t>1357947645</t>
  </si>
  <si>
    <t>460661511</t>
  </si>
  <si>
    <t>Kabelové lože z písku pro kabely nn kryté plastovou fólií š lože do 25 cm</t>
  </si>
  <si>
    <t>191577532</t>
  </si>
  <si>
    <t>460671112</t>
  </si>
  <si>
    <t>Výstražná fólie pro krytí kabelů šířky 25 cm</t>
  </si>
  <si>
    <t>1879968002</t>
  </si>
  <si>
    <t>JTA.0013701.URS.2</t>
  </si>
  <si>
    <t xml:space="preserve"> výstražná fólie z polyethylenu šíře 22cm s potiskem</t>
  </si>
  <si>
    <t>128</t>
  </si>
  <si>
    <t>-939591330</t>
  </si>
  <si>
    <t>460742121</t>
  </si>
  <si>
    <t>Osazení kabelových prostupů z trub plastových do rýhy s obsypem z písku průměru do 10 cm</t>
  </si>
  <si>
    <t>-394975678</t>
  </si>
  <si>
    <t>RK-013</t>
  </si>
  <si>
    <t>Práce související s napojením -vyp,zap síť, součinnost s investorem</t>
  </si>
  <si>
    <t>-1252241042</t>
  </si>
  <si>
    <t>RK-013.1</t>
  </si>
  <si>
    <t>Práce nespecifikované - dokončovací</t>
  </si>
  <si>
    <t>-206713357</t>
  </si>
  <si>
    <t>Ostatní</t>
  </si>
  <si>
    <t>N</t>
  </si>
  <si>
    <t>Náklady</t>
  </si>
  <si>
    <t>N-003</t>
  </si>
  <si>
    <t>Podíl přidružených výkonů PPV</t>
  </si>
  <si>
    <t>Kč</t>
  </si>
  <si>
    <t>1230996588</t>
  </si>
  <si>
    <t>R</t>
  </si>
  <si>
    <t>Revize</t>
  </si>
  <si>
    <t>RK-012</t>
  </si>
  <si>
    <t>2083027581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</si>
  <si>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</si>
  <si>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</si>
  <si>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</si>
  <si>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</si>
  <si>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</si>
  <si>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sada</t>
  </si>
  <si>
    <t>CS ÚRS 2022 02</t>
  </si>
  <si>
    <t>1024</t>
  </si>
  <si>
    <t>979253831</t>
  </si>
  <si>
    <t>012303000</t>
  </si>
  <si>
    <t>Geodetické práce po výstavbě</t>
  </si>
  <si>
    <t>-103267738</t>
  </si>
  <si>
    <t>013254000</t>
  </si>
  <si>
    <t>Dokumentace skutečného provedení stavby</t>
  </si>
  <si>
    <t>-627924173</t>
  </si>
  <si>
    <t>VRN3</t>
  </si>
  <si>
    <t>Zařízení staveniště</t>
  </si>
  <si>
    <t>030001000</t>
  </si>
  <si>
    <t>…</t>
  </si>
  <si>
    <t>-1863239511</t>
  </si>
  <si>
    <t>VRN4</t>
  </si>
  <si>
    <t>Inženýrská činnost</t>
  </si>
  <si>
    <t>041103000</t>
  </si>
  <si>
    <t>Autorský dozor projektanta</t>
  </si>
  <si>
    <t>828841600</t>
  </si>
  <si>
    <t>045203000</t>
  </si>
  <si>
    <t>Kompletační činnost</t>
  </si>
  <si>
    <t>-930273094</t>
  </si>
  <si>
    <t>VRN5</t>
  </si>
  <si>
    <t>Finanční náklady</t>
  </si>
  <si>
    <t>052103000</t>
  </si>
  <si>
    <t>Rezerva investora</t>
  </si>
  <si>
    <t>1366240863</t>
  </si>
  <si>
    <t>052203000</t>
  </si>
  <si>
    <t>Rezerva dodavatele</t>
  </si>
  <si>
    <t>1923676252</t>
  </si>
  <si>
    <t>VRN8</t>
  </si>
  <si>
    <t>Přesun stavebních kapacit</t>
  </si>
  <si>
    <t>081002000</t>
  </si>
  <si>
    <t>Doprava zaměstnanců</t>
  </si>
  <si>
    <t>1215260444</t>
  </si>
  <si>
    <t xml:space="preserve">SO 402c -  Přípojka nabíjecí stanice pro elektromobil</t>
  </si>
  <si>
    <t xml:space="preserve">    21-M - Elektromontáže</t>
  </si>
  <si>
    <t>-1929675866</t>
  </si>
  <si>
    <t>-830276323</t>
  </si>
  <si>
    <t>741110314</t>
  </si>
  <si>
    <t>Montáž trubka ochranná do krabic plastová tuhá D přes 133 do 152 mm uložená volně</t>
  </si>
  <si>
    <t>-1951586570</t>
  </si>
  <si>
    <t>34571368</t>
  </si>
  <si>
    <t>trubka elektroinstalační HDPE tuhá dvouplášťová korugovaná D 136/160mm</t>
  </si>
  <si>
    <t>1086901044</t>
  </si>
  <si>
    <t>741122225</t>
  </si>
  <si>
    <t>Montáž kabel Cu plný kulatý žíla 3x35+25 mm2, 4x35 mm2 uložený volně (např. CYKY)</t>
  </si>
  <si>
    <t>-1158420478</t>
  </si>
  <si>
    <t>34111620</t>
  </si>
  <si>
    <t>kabel silový jádro Cu izolace PVC plášť PVC 0,6/1kV (1-CYKY) 4x35mm2</t>
  </si>
  <si>
    <t>637478093</t>
  </si>
  <si>
    <t>1083678482</t>
  </si>
  <si>
    <t>-707370225</t>
  </si>
  <si>
    <t>1106568586</t>
  </si>
  <si>
    <t>1420726467</t>
  </si>
  <si>
    <t>1702771</t>
  </si>
  <si>
    <t>KONCOVKA KVCZ-3 4-35 1kV BEZ OK</t>
  </si>
  <si>
    <t>372994374</t>
  </si>
  <si>
    <t>-722889459</t>
  </si>
  <si>
    <t>741132426</t>
  </si>
  <si>
    <t>Ukončení kabelů a vodičů do 1 kV celoplastových koncovkou přírubovou jednocestnou 4x35 mm2</t>
  </si>
  <si>
    <t>132226072</t>
  </si>
  <si>
    <t>741410041</t>
  </si>
  <si>
    <t>Montáž vodič uzemňovací drát nebo lano D do 10 mm v městské zástavbě</t>
  </si>
  <si>
    <t>-1983469836</t>
  </si>
  <si>
    <t>35441073</t>
  </si>
  <si>
    <t>drát D 10mm FeZn</t>
  </si>
  <si>
    <t>kg</t>
  </si>
  <si>
    <t>-1311222607</t>
  </si>
  <si>
    <t>741420021</t>
  </si>
  <si>
    <t>Montáž svorka hromosvodná se 2 šrouby</t>
  </si>
  <si>
    <t>527619699</t>
  </si>
  <si>
    <t>R_1008</t>
  </si>
  <si>
    <t>Svorka SR03</t>
  </si>
  <si>
    <t>-823791424</t>
  </si>
  <si>
    <t>1708809631</t>
  </si>
  <si>
    <t>-1068483329</t>
  </si>
  <si>
    <t>21-M</t>
  </si>
  <si>
    <t>Elektromontáže</t>
  </si>
  <si>
    <t>210191514</t>
  </si>
  <si>
    <t>Montáž skříní pojistkových tenkocementových rozpojovacích v pilíři SR 1, ER 1.0 a 1.1</t>
  </si>
  <si>
    <t>1472399888</t>
  </si>
  <si>
    <t>R_2655_012_02</t>
  </si>
  <si>
    <t>RM-01 - Prázdná skříň s pilířem - vel - 1modul, 280*200*1120mm, IP44, vč.el.prvků, dle výkresové dokumentace a příslušenství pilíře,</t>
  </si>
  <si>
    <t>256</t>
  </si>
  <si>
    <t>-248286116</t>
  </si>
  <si>
    <t>210191519</t>
  </si>
  <si>
    <t>Montáž konstrukce do základu pro uchycení skříní</t>
  </si>
  <si>
    <t>-753092485</t>
  </si>
  <si>
    <t>-462699767</t>
  </si>
  <si>
    <t>913799680</t>
  </si>
  <si>
    <t>460131113</t>
  </si>
  <si>
    <t>Hloubení nezapažených jam při elektromontážích ručně v hornině tř I skupiny 3</t>
  </si>
  <si>
    <t>-1779905332</t>
  </si>
  <si>
    <t>873422088</t>
  </si>
  <si>
    <t>1139580510</t>
  </si>
  <si>
    <t>-1372310173</t>
  </si>
  <si>
    <t>-1566194760</t>
  </si>
  <si>
    <t>-670980782</t>
  </si>
  <si>
    <t>905735769</t>
  </si>
  <si>
    <t>-1902529346</t>
  </si>
  <si>
    <t>-1674700239</t>
  </si>
  <si>
    <t>-1269000455</t>
  </si>
  <si>
    <t>884011396</t>
  </si>
  <si>
    <t>JTA.0013701.URS.3</t>
  </si>
  <si>
    <t>výstražná fólie z polyethylenu šíře 22cm s potiskem</t>
  </si>
  <si>
    <t>1908566656</t>
  </si>
  <si>
    <t>-1883358200</t>
  </si>
  <si>
    <t>-184655679</t>
  </si>
  <si>
    <t>346021232</t>
  </si>
  <si>
    <t>N-001</t>
  </si>
  <si>
    <t>Mimostaveništní doprava dodávek</t>
  </si>
  <si>
    <t>863495516</t>
  </si>
  <si>
    <t>N-002</t>
  </si>
  <si>
    <t>Přesun dodávek</t>
  </si>
  <si>
    <t>-1859230104</t>
  </si>
  <si>
    <t>-36577825</t>
  </si>
  <si>
    <t>-941773929</t>
  </si>
  <si>
    <t>-432107757</t>
  </si>
  <si>
    <t>797991524</t>
  </si>
  <si>
    <t>1189547695</t>
  </si>
  <si>
    <t>1903240467</t>
  </si>
  <si>
    <t>-1800007609</t>
  </si>
  <si>
    <t>-856110081</t>
  </si>
  <si>
    <t>1329992479</t>
  </si>
  <si>
    <t>323438983</t>
  </si>
  <si>
    <t>451839855</t>
  </si>
  <si>
    <t xml:space="preserve">SO 402d -  Přípojka nabíjecí stanice pro elektrokola</t>
  </si>
  <si>
    <t>295991509</t>
  </si>
  <si>
    <t>1989988434</t>
  </si>
  <si>
    <t>271601560</t>
  </si>
  <si>
    <t>2058551163</t>
  </si>
  <si>
    <t>1519439361</t>
  </si>
  <si>
    <t>1590808645</t>
  </si>
  <si>
    <t>-72352650</t>
  </si>
  <si>
    <t>551404336</t>
  </si>
  <si>
    <t>39446542</t>
  </si>
  <si>
    <t>-640847356</t>
  </si>
  <si>
    <t>-397557039</t>
  </si>
  <si>
    <t>-1874423515</t>
  </si>
  <si>
    <t>575362981</t>
  </si>
  <si>
    <t>2108398011</t>
  </si>
  <si>
    <t>1065223563</t>
  </si>
  <si>
    <t>-946540648</t>
  </si>
  <si>
    <t>836416145</t>
  </si>
  <si>
    <t>-932963079</t>
  </si>
  <si>
    <t>746520397</t>
  </si>
  <si>
    <t>-2064955687</t>
  </si>
  <si>
    <t>582904733</t>
  </si>
  <si>
    <t>216654156</t>
  </si>
  <si>
    <t>589324087</t>
  </si>
  <si>
    <t>1118466994</t>
  </si>
  <si>
    <t>SO 403 - Kamerový systém</t>
  </si>
  <si>
    <t>Milan Vican</t>
  </si>
  <si>
    <t xml:space="preserve">    742 - Elektroinstalace - slaboproud</t>
  </si>
  <si>
    <t>742</t>
  </si>
  <si>
    <t>Elektroinstalace - slaboproud</t>
  </si>
  <si>
    <t>742230000</t>
  </si>
  <si>
    <t>Dodávka a montáž kamerového systémuviz soupis PD</t>
  </si>
  <si>
    <t>-1177121396</t>
  </si>
  <si>
    <t>SO 701 - Vodní prvek</t>
  </si>
  <si>
    <t>300001</t>
  </si>
  <si>
    <t xml:space="preserve">Dodávka ,montáž ,provedení  vodního prvku včetně základových konstrukcí   - provedení GRANI  6000*4000*600mm</t>
  </si>
  <si>
    <t>1830342834</t>
  </si>
  <si>
    <t>SO 801 - Sadové úpravy,jemné terénní úpravy a rekultivace</t>
  </si>
  <si>
    <t xml:space="preserve">HSV - HSV   </t>
  </si>
  <si>
    <t xml:space="preserve">    01 - OCHRANA DŘEVIN   </t>
  </si>
  <si>
    <t xml:space="preserve">    02 - PĚSTEBNÍ OPATŘENÍ</t>
  </si>
  <si>
    <t xml:space="preserve">    03 - KÁCENÍ DŘEVIN    </t>
  </si>
  <si>
    <t xml:space="preserve">    04 - ODSTRANĚNÍ KEŘŮ - PLOŠNÉ  </t>
  </si>
  <si>
    <t xml:space="preserve">    05 - PŘÍPRAVA VEGETAČNÍCH PLOCH (VÝSADBOVÁ RÝHA)</t>
  </si>
  <si>
    <t xml:space="preserve">    06 - VÝSADBA STROMŮ 14-16</t>
  </si>
  <si>
    <t xml:space="preserve">    07 - VÝSADBA STROMŮ 25-30</t>
  </si>
  <si>
    <t xml:space="preserve">    08 - PROTIKOŘENOVÁ OCHRANA SÍTÍ   </t>
  </si>
  <si>
    <t xml:space="preserve">    09 - ZALOŽENÍ KVĚTINOVÝCH ZÁHONŮ   </t>
  </si>
  <si>
    <t xml:space="preserve">    10 - TRÁVNÍK - NOVÉ PLOCHY</t>
  </si>
  <si>
    <t xml:space="preserve">    11 - TRÁVNÍK - OBNOVA</t>
  </si>
  <si>
    <t xml:space="preserve">    12 - PÉČE O STÁVAJÍCÍ STROMY V PRŮBĚHU STAVBY</t>
  </si>
  <si>
    <t xml:space="preserve">    998 - PŘESUNY HMOT</t>
  </si>
  <si>
    <t xml:space="preserve">HSV   </t>
  </si>
  <si>
    <t>01</t>
  </si>
  <si>
    <t xml:space="preserve">OCHRANA DŘEVIN   </t>
  </si>
  <si>
    <t>184813212</t>
  </si>
  <si>
    <t>Ochranné oplocení kořenové zóny stromu v rovině nebo na svahu do 1:5 v přes 1500 do 2000 mm</t>
  </si>
  <si>
    <t>1328345724</t>
  </si>
  <si>
    <t>184813252</t>
  </si>
  <si>
    <t>Odstranění ochranného oplocení kořenové zóny stromu v rovině nebo na svahu do 1:5 v přes 1500 do 2000 mm</t>
  </si>
  <si>
    <t>733148470</t>
  </si>
  <si>
    <t>184818231</t>
  </si>
  <si>
    <t>Ochrana kmene průměru do 300 mm bedněním výšky do 2 m</t>
  </si>
  <si>
    <t>1153704167</t>
  </si>
  <si>
    <t>184818233</t>
  </si>
  <si>
    <t>Ochrana kmene průměru přes 500 do 700 mm bedněním výšky do 2 m</t>
  </si>
  <si>
    <t>1544799563</t>
  </si>
  <si>
    <t>184818234</t>
  </si>
  <si>
    <t>Ochrana kmene průměru přes 700 do 900 mm bedněním výšky do 2 m</t>
  </si>
  <si>
    <t>-1546090571</t>
  </si>
  <si>
    <t>02</t>
  </si>
  <si>
    <t>PĚSTEBNÍ OPATŘENÍ</t>
  </si>
  <si>
    <t>184852235</t>
  </si>
  <si>
    <t>Řez stromu zdravotní o ploše koruny přes 60 do 90 m2 lezeckou technikou</t>
  </si>
  <si>
    <t>-179507669</t>
  </si>
  <si>
    <t>184852236</t>
  </si>
  <si>
    <t>Řez stromu zdravotní o ploše koruny přes 90 do 120 m2 lezeckou technikou</t>
  </si>
  <si>
    <t>-1857776126</t>
  </si>
  <si>
    <t>184852238</t>
  </si>
  <si>
    <t>Řez stromu zdravotní o ploše koruny přes 150 do 180 m2 lezeckou technikou</t>
  </si>
  <si>
    <t>158872560</t>
  </si>
  <si>
    <t>184852436</t>
  </si>
  <si>
    <t>Řez stromu redukční o ploše koruny přes 90 do 120 m2 lezeckou technikou</t>
  </si>
  <si>
    <t>387269265</t>
  </si>
  <si>
    <t>184852916</t>
  </si>
  <si>
    <t>Příplatek k řezu stromů lezeckou technikou ZKD 25% překážky řez zdravotní pl koruny přes 150 do 180 m2</t>
  </si>
  <si>
    <t>-47743247</t>
  </si>
  <si>
    <t>184852438</t>
  </si>
  <si>
    <t>Řez stromu redukční o ploše koruny přes 150 do 180 m2 lezeckou technikou</t>
  </si>
  <si>
    <t>-1207144958</t>
  </si>
  <si>
    <t>184853016</t>
  </si>
  <si>
    <t>Příplatek k řezu stromů lezeckou technikou ZKD 25% překážky řez redukční pl koruny přes 150 do 180 m2</t>
  </si>
  <si>
    <t>-508069371</t>
  </si>
  <si>
    <t>184852242</t>
  </si>
  <si>
    <t>Řez stromu zdravotní o ploše koruny přes 240 do 270 m2 lezeckou technikou</t>
  </si>
  <si>
    <t>82641729</t>
  </si>
  <si>
    <t>184852442</t>
  </si>
  <si>
    <t>Řez stromu redukční o ploše koruny přes 240 do 270 m2 lezeckou technikou</t>
  </si>
  <si>
    <t>-453338930</t>
  </si>
  <si>
    <t>184852239</t>
  </si>
  <si>
    <t>Řez stromu zdravotní o ploše koruny přes 180 do 210 m2 lezeckou technikou</t>
  </si>
  <si>
    <t>-454625066</t>
  </si>
  <si>
    <t>184818311</t>
  </si>
  <si>
    <t>Instalace dynamické vazby pro zajištění koruny stromu 1 lanem</t>
  </si>
  <si>
    <t>1176335970</t>
  </si>
  <si>
    <t>67543205</t>
  </si>
  <si>
    <t>vazba stromu bezpečnostní dynamická nosnost lana 8t</t>
  </si>
  <si>
    <t>1882943192</t>
  </si>
  <si>
    <t>184811142</t>
  </si>
  <si>
    <t>Hodnocení stavu stromu metodou metodou tahové zkoušky se dvěmi směry tahu</t>
  </si>
  <si>
    <t>-1616296392</t>
  </si>
  <si>
    <t>184811121</t>
  </si>
  <si>
    <t>Hodnocení stavu stromu metodou akustické tomografie ze země průměru kmene do 0,8 m</t>
  </si>
  <si>
    <t>-1807982147</t>
  </si>
  <si>
    <t>997221858</t>
  </si>
  <si>
    <t>Skládkovné rostlinných pletiv</t>
  </si>
  <si>
    <t>1080932246</t>
  </si>
  <si>
    <t>03</t>
  </si>
  <si>
    <t xml:space="preserve">KÁCENÍ DŘEVIN    </t>
  </si>
  <si>
    <t>112151013</t>
  </si>
  <si>
    <t>Volné kácení stromů s rozřezáním a odvětvením D kmene přes 300 do 400 mm</t>
  </si>
  <si>
    <t>2014460995</t>
  </si>
  <si>
    <t>112201112</t>
  </si>
  <si>
    <t>Odstranění pařezů D přes 0,2 do 0,3 m v rovině a svahu do 1:5 s odklizením do 20 m a zasypáním jámy</t>
  </si>
  <si>
    <t>-2025288909</t>
  </si>
  <si>
    <t>-1359721254</t>
  </si>
  <si>
    <t>04</t>
  </si>
  <si>
    <t xml:space="preserve">ODSTRANĚNÍ KEŘŮ - PLOŠNÉ  </t>
  </si>
  <si>
    <t>111211101</t>
  </si>
  <si>
    <t>Odstranění křovin a stromů průměru kmene do 100 mm i s kořeny sklonu terénu do 1:5 ručně</t>
  </si>
  <si>
    <t>92924658</t>
  </si>
  <si>
    <t>-505265699</t>
  </si>
  <si>
    <t>05</t>
  </si>
  <si>
    <t>PŘÍPRAVA VEGETAČNÍCH PLOCH (VÝSADBOVÁ RÝHA)</t>
  </si>
  <si>
    <t>131351104</t>
  </si>
  <si>
    <t>Hloubení jam nezapažených v hornině třídy těžitelnosti II, skupiny 4 objem do 500 m3 strojně</t>
  </si>
  <si>
    <t>828374808</t>
  </si>
  <si>
    <t>162251121</t>
  </si>
  <si>
    <t>Vodorovné přemístění do 20 m výkopku/sypaniny z horniny třídy těžitelnosti II, skupiny 4 a 5</t>
  </si>
  <si>
    <t>-124719439</t>
  </si>
  <si>
    <t>162751137</t>
  </si>
  <si>
    <t>Vodorovné přemístění do 10000 m výkopku/sypaniny z horniny třídy těžitelnosti II, skupiny 4 a 5</t>
  </si>
  <si>
    <t>880054947</t>
  </si>
  <si>
    <t>167151112</t>
  </si>
  <si>
    <t>Nakládání výkopku z hornin třídy těžitelnosti II, skupiny 4 a 5 přes 100 m3</t>
  </si>
  <si>
    <t>-164280288</t>
  </si>
  <si>
    <t>Poplatek za uložení zeminy a kamení na recyklační skládce (skládkovné) kód odpadu 17 05 04 (1,7 m3/t)</t>
  </si>
  <si>
    <t>269088479</t>
  </si>
  <si>
    <t>Zásyp jam, šachet rýh nebo kolem objektů sypaninou se zhutněním Návoz a rozprostření strukturálního substrátu, vč. hutnění (30 MPa) po vrstvách 0,3 m</t>
  </si>
  <si>
    <t>248672440</t>
  </si>
  <si>
    <t>R001</t>
  </si>
  <si>
    <t>Strukturální substrát pod zpevněné plochy - bez obsahu org. látek, složení viz TZ</t>
  </si>
  <si>
    <t>-1850078577</t>
  </si>
  <si>
    <t>162251102</t>
  </si>
  <si>
    <t>Vodorovné přemístění do 50 m výkopku/sypaniny z horniny třídy těžitelnosti I, skupiny 1 až 3</t>
  </si>
  <si>
    <t>712778287</t>
  </si>
  <si>
    <t>-655881313</t>
  </si>
  <si>
    <t>919726122</t>
  </si>
  <si>
    <t>Geotextilie pro ochranu, separaci a filtraci netkaná měrná hm přes 200 do 300 g/m2</t>
  </si>
  <si>
    <t>-2044308707</t>
  </si>
  <si>
    <t>174151101.1</t>
  </si>
  <si>
    <t>Zásyp jam, šachet rýh nebo kolem objektů sypaninou se zhutněním Návoz a rozprostření substrátu B, vč. hutnění po vrstvách 0,3 m</t>
  </si>
  <si>
    <t>254661106</t>
  </si>
  <si>
    <t>R002</t>
  </si>
  <si>
    <t>Substrát typu B, složení viz TZ</t>
  </si>
  <si>
    <t>705753654</t>
  </si>
  <si>
    <t>2014967950</t>
  </si>
  <si>
    <t>1334700885</t>
  </si>
  <si>
    <t>181351104</t>
  </si>
  <si>
    <t>Rozprostření ornice tl vrstvy přes 200 do 250 mm pl přes 100 do 500 m2 v rovině nebo ve svahu do 1:5 strojně</t>
  </si>
  <si>
    <t>-570627442</t>
  </si>
  <si>
    <t>181311104</t>
  </si>
  <si>
    <t>Rozprostření ornice tl vrstvy přes 200 do 250 mm v rovině nebo ve svahu do 1:5 ručně</t>
  </si>
  <si>
    <t>-1710237418</t>
  </si>
  <si>
    <t>R003</t>
  </si>
  <si>
    <t>Zemina (typ A)</t>
  </si>
  <si>
    <t>773568090</t>
  </si>
  <si>
    <t>181351103</t>
  </si>
  <si>
    <t>Rozprostření ornice tl vrstvy do 200 mm pl přes 100 do 500 m2 v rovině nebo ve svahu do 1:5 strojně</t>
  </si>
  <si>
    <t>385277513</t>
  </si>
  <si>
    <t>181311103</t>
  </si>
  <si>
    <t>Rozprostření ornice tl vrstvy do 200 mm v rovině nebo ve svahu do 1:5 ručně</t>
  </si>
  <si>
    <t>1508931559</t>
  </si>
  <si>
    <t>R004</t>
  </si>
  <si>
    <t>Zemina (typ B)</t>
  </si>
  <si>
    <t>-2058361079</t>
  </si>
  <si>
    <t>-1611701561</t>
  </si>
  <si>
    <t>1283911220</t>
  </si>
  <si>
    <t>564730101</t>
  </si>
  <si>
    <t>Podklad z kameniva hrubého drceného vel. 16-32 mm plochy do 100 m2 tl 100 mm</t>
  </si>
  <si>
    <t>-1578671420</t>
  </si>
  <si>
    <t>919726121</t>
  </si>
  <si>
    <t>Geotextilie pro ochranu, separaci a filtraci netkaná měrná hm do 200 g/m2</t>
  </si>
  <si>
    <t>-1841517428</t>
  </si>
  <si>
    <t>06</t>
  </si>
  <si>
    <t>VÝSADBA STROMŮ 14-16</t>
  </si>
  <si>
    <t>183101121</t>
  </si>
  <si>
    <t>Hloubení jamek bez výměny půdy zeminy skupiny 1 až 4 obj přes 0,4 do 1 m3 v rovině a svahu do 1:5</t>
  </si>
  <si>
    <t>-2111319943</t>
  </si>
  <si>
    <t>184102116</t>
  </si>
  <si>
    <t>Výsadba dřeviny s balem D do 0,8 m do jamky se zalitím v rovině a svahu do 1:5</t>
  </si>
  <si>
    <t>-2075851720</t>
  </si>
  <si>
    <t>R005</t>
  </si>
  <si>
    <t xml:space="preserve">Stromy pro výsadbu - Acer campestre ´Elsrijk´,  vel. 14-16 cm, ZB</t>
  </si>
  <si>
    <t>ks</t>
  </si>
  <si>
    <t>1002778514</t>
  </si>
  <si>
    <t>184215133</t>
  </si>
  <si>
    <t>Ukotvení kmene dřevin třemi kůly D do 0,1 m délky do 3 m</t>
  </si>
  <si>
    <t>-28605696</t>
  </si>
  <si>
    <t>60591255</t>
  </si>
  <si>
    <t>kůl vyvazovací dřevěný impregnovaný D 8cm dl 2,5m</t>
  </si>
  <si>
    <t>601972378</t>
  </si>
  <si>
    <t>R006</t>
  </si>
  <si>
    <t>příčka půlená D 8cm, dl 0,6 m</t>
  </si>
  <si>
    <t>524628463</t>
  </si>
  <si>
    <t>184215412</t>
  </si>
  <si>
    <t>Zhotovení závlahové mísy dřevin D do 1,0 m v rovině nebo na svahu do 1:5</t>
  </si>
  <si>
    <t>-1904132181</t>
  </si>
  <si>
    <t>184501141</t>
  </si>
  <si>
    <t>Zhotovení obalu z rákosové nebo kokosové rohože v rovině a svahu do 1:5</t>
  </si>
  <si>
    <t>-945179087</t>
  </si>
  <si>
    <t>61894003</t>
  </si>
  <si>
    <t>Rákos ohradový neloupaný 60x200cm</t>
  </si>
  <si>
    <t>210393327</t>
  </si>
  <si>
    <t>184806111</t>
  </si>
  <si>
    <t>Řez stromů netrnitých průklestem D koruny do 2 m</t>
  </si>
  <si>
    <t>1122109684</t>
  </si>
  <si>
    <t>185802114</t>
  </si>
  <si>
    <t>Hnojení půdy umělým hnojivem k jednotlivým rostlinám v rovině a svahu do 1:5</t>
  </si>
  <si>
    <t>-159999025</t>
  </si>
  <si>
    <t>R007</t>
  </si>
  <si>
    <t xml:space="preserve">hnojivo postupně rozpustné k rostlinám - tablety  10g</t>
  </si>
  <si>
    <t>-1386842708</t>
  </si>
  <si>
    <t>185804311</t>
  </si>
  <si>
    <t>Zalití rostlin vodou plocha do 20 m2</t>
  </si>
  <si>
    <t>-1854733999</t>
  </si>
  <si>
    <t>185851121</t>
  </si>
  <si>
    <t>Dovoz vody pro zálivku rostlin za vzdálenost do 1000 m</t>
  </si>
  <si>
    <t>-1843780355</t>
  </si>
  <si>
    <t>08211320</t>
  </si>
  <si>
    <t>Voda zálivková</t>
  </si>
  <si>
    <t>-684719362</t>
  </si>
  <si>
    <t>07</t>
  </si>
  <si>
    <t>VÝSADBA STROMŮ 25-30</t>
  </si>
  <si>
    <t>1664865100</t>
  </si>
  <si>
    <t>184102118</t>
  </si>
  <si>
    <t>Výsadba dřeviny s balem D přes 1 do 1,2 m do jamky se zalitím v rovině a svahu do 1:5</t>
  </si>
  <si>
    <t>471951395</t>
  </si>
  <si>
    <t>R008</t>
  </si>
  <si>
    <t xml:space="preserve">Stromy pro výsadbu - Platanus acerifolia,  vel. 25-30 cm, ZB</t>
  </si>
  <si>
    <t>-917531615</t>
  </si>
  <si>
    <t>184215212</t>
  </si>
  <si>
    <t>Podzemní ukotvení kmene dřevin do volné zeminy tř. 1 až 4 obvodu kmene přes 250 do 400 mm</t>
  </si>
  <si>
    <t>-1415963266</t>
  </si>
  <si>
    <t>67587001</t>
  </si>
  <si>
    <t>sada pro podzemní kotvení stromu za kořenový bal do volné zeminy obvodu kmene do 400mm výšky kmene do 8m</t>
  </si>
  <si>
    <t>-315308894</t>
  </si>
  <si>
    <t>184215413</t>
  </si>
  <si>
    <t>Zhotovení závlahové mísy dřevin D přes 1,0 m v rovině nebo na svahu do 1:5</t>
  </si>
  <si>
    <t>1409742748</t>
  </si>
  <si>
    <t>67138300</t>
  </si>
  <si>
    <t>" rohož viz TZ "</t>
  </si>
  <si>
    <t>0,6*2*2</t>
  </si>
  <si>
    <t>2056672487</t>
  </si>
  <si>
    <t>184806113</t>
  </si>
  <si>
    <t>Řez stromů netrnitých průklestem D koruny přes 4 do 6 m</t>
  </si>
  <si>
    <t>474757529</t>
  </si>
  <si>
    <t>74</t>
  </si>
  <si>
    <t>184911421</t>
  </si>
  <si>
    <t>Mulčování rostlin kůrou tl do 0,1 m v rovině a svahu do 1:5</t>
  </si>
  <si>
    <t>-254208348</t>
  </si>
  <si>
    <t>10391100</t>
  </si>
  <si>
    <t>Mulčovací kůra VL</t>
  </si>
  <si>
    <t>-1332449660</t>
  </si>
  <si>
    <t>76</t>
  </si>
  <si>
    <t>-140322730</t>
  </si>
  <si>
    <t>" Stromy technologie A, tableta10g, 10tbl/strom) "</t>
  </si>
  <si>
    <t>"TABL "2*10*0,001</t>
  </si>
  <si>
    <t>77</t>
  </si>
  <si>
    <t>R009</t>
  </si>
  <si>
    <t>-786140834</t>
  </si>
  <si>
    <t>78</t>
  </si>
  <si>
    <t>-925737517</t>
  </si>
  <si>
    <t>79</t>
  </si>
  <si>
    <t>690887976</t>
  </si>
  <si>
    <t>80</t>
  </si>
  <si>
    <t>-332638159</t>
  </si>
  <si>
    <t>08</t>
  </si>
  <si>
    <t xml:space="preserve">PROTIKOŘENOVÁ OCHRANA SÍTÍ   </t>
  </si>
  <si>
    <t>81</t>
  </si>
  <si>
    <t>183106614</t>
  </si>
  <si>
    <t>Ochrana stromu protikořenovou clonou v rovině nebo na svahu do 1:5 hl přes 1000 do 1400 mm</t>
  </si>
  <si>
    <t>-980714430</t>
  </si>
  <si>
    <t>82</t>
  </si>
  <si>
    <t>69311085</t>
  </si>
  <si>
    <t>protikořenová fólie š 1200 mm, např. fólie GREENMAX - ROOTCONTROL®</t>
  </si>
  <si>
    <t>-516038952</t>
  </si>
  <si>
    <t>09</t>
  </si>
  <si>
    <t xml:space="preserve">ZALOŽENÍ KVĚTINOVÝCH ZÁHONŮ   </t>
  </si>
  <si>
    <t>83</t>
  </si>
  <si>
    <t>183117431</t>
  </si>
  <si>
    <t>Plošné sejmutí zeminy v kořenové zóně stromu pneumatickým rýčem hl do 150 mm v rovině nebo svahu do 1:5</t>
  </si>
  <si>
    <t>-953783566</t>
  </si>
  <si>
    <t>84</t>
  </si>
  <si>
    <t>181006115</t>
  </si>
  <si>
    <t>Rozprostření zemin tl vrstvy do 0,4 m schopných zúrodnění v rovině a sklonu do 1:5</t>
  </si>
  <si>
    <t>1499427056</t>
  </si>
  <si>
    <t>85</t>
  </si>
  <si>
    <t>-438034914</t>
  </si>
  <si>
    <t>86</t>
  </si>
  <si>
    <t>R010</t>
  </si>
  <si>
    <t>Substrát (typ A)</t>
  </si>
  <si>
    <t>-1176653899</t>
  </si>
  <si>
    <t>87</t>
  </si>
  <si>
    <t>-2052583276</t>
  </si>
  <si>
    <t>88</t>
  </si>
  <si>
    <t>-2077620826</t>
  </si>
  <si>
    <t>89</t>
  </si>
  <si>
    <t>184813511</t>
  </si>
  <si>
    <t>Chemické odplevelení před založením kultury postřikem na široko v rovině a svahu do 1:5 ručně</t>
  </si>
  <si>
    <t>-1646356542</t>
  </si>
  <si>
    <t>119005123</t>
  </si>
  <si>
    <t>Vytyčení výsadeb zapojených nebo v záhonu plochy přes 10 do 100 m2 s rozmístěním rostlin nepravidelně ve stejnorodých skupinách</t>
  </si>
  <si>
    <t>1876338259</t>
  </si>
  <si>
    <t>91</t>
  </si>
  <si>
    <t>183111112</t>
  </si>
  <si>
    <t>Hloubení jamek bez výměny půdy zeminy tř 1 až 4 objem do 0,005 m3 v rovině a svahu do 1:5</t>
  </si>
  <si>
    <t>203315842</t>
  </si>
  <si>
    <t>92</t>
  </si>
  <si>
    <t>183211322</t>
  </si>
  <si>
    <t>Výsadba květin hrnkových D květináče do 120 mm</t>
  </si>
  <si>
    <t>-1679441758</t>
  </si>
  <si>
    <t>93</t>
  </si>
  <si>
    <t>R011</t>
  </si>
  <si>
    <t>Salvia nemorosa ´Caradonna´, P9</t>
  </si>
  <si>
    <t>-1436528119</t>
  </si>
  <si>
    <t>94</t>
  </si>
  <si>
    <t>R012</t>
  </si>
  <si>
    <t>Rudbeckia fulgida ´Goldsturm´, P9</t>
  </si>
  <si>
    <t>685639167</t>
  </si>
  <si>
    <t>95</t>
  </si>
  <si>
    <t>R013</t>
  </si>
  <si>
    <t>Aster herveyi ´Twilight´, P9</t>
  </si>
  <si>
    <t>-1233115886</t>
  </si>
  <si>
    <t>96</t>
  </si>
  <si>
    <t>R014</t>
  </si>
  <si>
    <t>Coreopsis verticillata ´Zagreb´, P9</t>
  </si>
  <si>
    <t>1718438877</t>
  </si>
  <si>
    <t>97</t>
  </si>
  <si>
    <t>R015</t>
  </si>
  <si>
    <t>Echinacea purpurea ´Magnus´, P9</t>
  </si>
  <si>
    <t>956356030</t>
  </si>
  <si>
    <t>98</t>
  </si>
  <si>
    <t>R016</t>
  </si>
  <si>
    <t>Sedum telephium ´Herbstfreude´, P9</t>
  </si>
  <si>
    <t>144007042</t>
  </si>
  <si>
    <t>99</t>
  </si>
  <si>
    <t>R017</t>
  </si>
  <si>
    <t>Geranium sanguineum ´Max Frei´, P9</t>
  </si>
  <si>
    <t>99745387</t>
  </si>
  <si>
    <t>100</t>
  </si>
  <si>
    <t>R018</t>
  </si>
  <si>
    <t>Geum coccineum ´Koi´, P9</t>
  </si>
  <si>
    <t>1268358159</t>
  </si>
  <si>
    <t>101</t>
  </si>
  <si>
    <t>R019</t>
  </si>
  <si>
    <t>Nepeta fassennii ´Kit-Kat´, P9</t>
  </si>
  <si>
    <t>322263387</t>
  </si>
  <si>
    <t>102</t>
  </si>
  <si>
    <t>R020</t>
  </si>
  <si>
    <t>Achillea filipendulina ´Credo´, P9</t>
  </si>
  <si>
    <t>1217123338</t>
  </si>
  <si>
    <t>103</t>
  </si>
  <si>
    <t>R021</t>
  </si>
  <si>
    <t>Penstemon digitalis ´Husker Red´, P9</t>
  </si>
  <si>
    <t>-1634609527</t>
  </si>
  <si>
    <t>104</t>
  </si>
  <si>
    <t>R022</t>
  </si>
  <si>
    <t>Stachys monnieri ´Hummelo´, P9</t>
  </si>
  <si>
    <t>-1305037044</t>
  </si>
  <si>
    <t>105</t>
  </si>
  <si>
    <t>R023</t>
  </si>
  <si>
    <t>Bergenia cordifolia ´Rotblum´, P9</t>
  </si>
  <si>
    <t>977571748</t>
  </si>
  <si>
    <t>106</t>
  </si>
  <si>
    <t>R024</t>
  </si>
  <si>
    <t>Pennisetum alopecuroides ´Cassian´, P9</t>
  </si>
  <si>
    <t>-243406717</t>
  </si>
  <si>
    <t>107</t>
  </si>
  <si>
    <t>R025</t>
  </si>
  <si>
    <t>Deschampsia cespitosa ´Goldschleier´, P9</t>
  </si>
  <si>
    <t>834827124</t>
  </si>
  <si>
    <t>108</t>
  </si>
  <si>
    <t>R026</t>
  </si>
  <si>
    <t>Calamagrostis acutiflora ´Karl Foerster´, P9</t>
  </si>
  <si>
    <t>1656002950</t>
  </si>
  <si>
    <t>109</t>
  </si>
  <si>
    <t>R027</t>
  </si>
  <si>
    <t>Molinia caerulea ´Heidebraut´, P9</t>
  </si>
  <si>
    <t>1197145118</t>
  </si>
  <si>
    <t>110</t>
  </si>
  <si>
    <t>183111111</t>
  </si>
  <si>
    <t>Hloubení jamek bez výměny půdy zeminy skupiny 1 až 4 obj do 0,002 m3 v rovině a svahu do 1:5</t>
  </si>
  <si>
    <t>-1484629252</t>
  </si>
  <si>
    <t>111</t>
  </si>
  <si>
    <t>183211313</t>
  </si>
  <si>
    <t>Výsadba cibulí nebo hlíz</t>
  </si>
  <si>
    <t>-884097397</t>
  </si>
  <si>
    <t>112</t>
  </si>
  <si>
    <t>R028</t>
  </si>
  <si>
    <t>Allium atropurpureum, cibule</t>
  </si>
  <si>
    <t>1251345892</t>
  </si>
  <si>
    <t>113</t>
  </si>
  <si>
    <t>R029</t>
  </si>
  <si>
    <t>Allium aflatunense ´Purple Sensation´, cibule</t>
  </si>
  <si>
    <t>471328824</t>
  </si>
  <si>
    <t>114</t>
  </si>
  <si>
    <t>R030</t>
  </si>
  <si>
    <t>Narcissus (Poeticus) ´Actaea´, cibule</t>
  </si>
  <si>
    <t>-891891278</t>
  </si>
  <si>
    <t>115</t>
  </si>
  <si>
    <t>R031</t>
  </si>
  <si>
    <t>Narcissus (Large Cupped) ´Carlton´, cibule</t>
  </si>
  <si>
    <t>-36335908</t>
  </si>
  <si>
    <t>116</t>
  </si>
  <si>
    <t>R032</t>
  </si>
  <si>
    <t>Crocus olivieri ´Orange Monarch´</t>
  </si>
  <si>
    <t>582233206</t>
  </si>
  <si>
    <t>117</t>
  </si>
  <si>
    <t>R033</t>
  </si>
  <si>
    <t>Crocus tommasinianus ´Barr's Purple´</t>
  </si>
  <si>
    <t>1690221948</t>
  </si>
  <si>
    <t>118</t>
  </si>
  <si>
    <t>R034</t>
  </si>
  <si>
    <t>Tulipa (Darwin) ´Apeldoorn Elite´, cibule</t>
  </si>
  <si>
    <t>1017202824</t>
  </si>
  <si>
    <t>119</t>
  </si>
  <si>
    <t>-10922767</t>
  </si>
  <si>
    <t>120</t>
  </si>
  <si>
    <t>R035</t>
  </si>
  <si>
    <t>-522714352</t>
  </si>
  <si>
    <t>121</t>
  </si>
  <si>
    <t>184911161</t>
  </si>
  <si>
    <t>Mulčování záhonů kačírkem tl vrstvy přes 0,05 do 0,1 m v rovině a svahu do 1:5</t>
  </si>
  <si>
    <t>-1070292966</t>
  </si>
  <si>
    <t>122</t>
  </si>
  <si>
    <t>58343872</t>
  </si>
  <si>
    <t>kamenivo drcené hrubé frakce 8/16 - tl. 70 mm</t>
  </si>
  <si>
    <t>1763747577</t>
  </si>
  <si>
    <t>123</t>
  </si>
  <si>
    <t>185804312</t>
  </si>
  <si>
    <t>Zalití rostlin vodou plocha přes 20 m2</t>
  </si>
  <si>
    <t>1721499775</t>
  </si>
  <si>
    <t>124</t>
  </si>
  <si>
    <t>1951672045</t>
  </si>
  <si>
    <t>125</t>
  </si>
  <si>
    <t>-1598571565</t>
  </si>
  <si>
    <t>TRÁVNÍK - NOVÉ PLOCHY</t>
  </si>
  <si>
    <t>126</t>
  </si>
  <si>
    <t>181111111</t>
  </si>
  <si>
    <t>Plošná úprava terénu do 500 m2 zemina skupiny 1 až 4 nerovnosti přes 50 do 100 mm v rovinně a svahu do 1:5</t>
  </si>
  <si>
    <t>-1100783252</t>
  </si>
  <si>
    <t>127</t>
  </si>
  <si>
    <t>182303111</t>
  </si>
  <si>
    <t>Doplnění zeminy nebo substrátu na travnatých plochách tl do 50 mm rovina v rovinně a svahu do 1:5</t>
  </si>
  <si>
    <t>-936188080</t>
  </si>
  <si>
    <t>R036</t>
  </si>
  <si>
    <t>Substrát pro trávníky VL</t>
  </si>
  <si>
    <t>-1975311332</t>
  </si>
  <si>
    <t>129</t>
  </si>
  <si>
    <t>184854211</t>
  </si>
  <si>
    <t>Zapracování příměsí do půdy zafrézováním do hl 150 mm v rovině nebo ve svahu do 1:5 pl přes 10 do 100 m2</t>
  </si>
  <si>
    <t>-1254267881</t>
  </si>
  <si>
    <t>130</t>
  </si>
  <si>
    <t>181411141</t>
  </si>
  <si>
    <t>Založení parterového trávníku výsevem pl do 1000 m2 v rovině a ve svahu do 1:5</t>
  </si>
  <si>
    <t>-323628130</t>
  </si>
  <si>
    <t>131</t>
  </si>
  <si>
    <t>00572420</t>
  </si>
  <si>
    <t xml:space="preserve">Travní osivo  rekreační směs  ( 20 g/m2)</t>
  </si>
  <si>
    <t>524060617</t>
  </si>
  <si>
    <t>132</t>
  </si>
  <si>
    <t>185802113</t>
  </si>
  <si>
    <t>Hnojení půdy umělým hnojivem na široko v rovině a svahu do 1:5</t>
  </si>
  <si>
    <t>-1706877702</t>
  </si>
  <si>
    <t>133</t>
  </si>
  <si>
    <t>25191155</t>
  </si>
  <si>
    <t>hnojivo průmyslové</t>
  </si>
  <si>
    <t>508572078</t>
  </si>
  <si>
    <t>134</t>
  </si>
  <si>
    <t>183403153</t>
  </si>
  <si>
    <t>Obdělání půdy hrabáním - 2x</t>
  </si>
  <si>
    <t>-660193122</t>
  </si>
  <si>
    <t>135</t>
  </si>
  <si>
    <t>183403161</t>
  </si>
  <si>
    <t>Obdělání půdy válením v rovině a svahu do 1:5</t>
  </si>
  <si>
    <t>1402618298</t>
  </si>
  <si>
    <t>TRÁVNÍK - OBNOVA</t>
  </si>
  <si>
    <t>136</t>
  </si>
  <si>
    <t>111311111</t>
  </si>
  <si>
    <t>Odstranění odumřelého travního drnu po aplikaci herbicidu v rovině nebo ve svahu do 1:5 hl do 30 mm</t>
  </si>
  <si>
    <t>1587968740</t>
  </si>
  <si>
    <t>137</t>
  </si>
  <si>
    <t>997221873</t>
  </si>
  <si>
    <t>Poplatek za uložení stavebního odpadu na recyklační skládce (skládkovné) zeminy a kamení zatříděného do Katalogu odpadů pod kódem 17 05 04</t>
  </si>
  <si>
    <t>231216014</t>
  </si>
  <si>
    <t>138</t>
  </si>
  <si>
    <t>616036218</t>
  </si>
  <si>
    <t>139</t>
  </si>
  <si>
    <t>R037</t>
  </si>
  <si>
    <t>Vylehčená zemina VL</t>
  </si>
  <si>
    <t>1464796414</t>
  </si>
  <si>
    <t>140</t>
  </si>
  <si>
    <t>1057363685</t>
  </si>
  <si>
    <t>141</t>
  </si>
  <si>
    <t>312946166</t>
  </si>
  <si>
    <t>142</t>
  </si>
  <si>
    <t>-2030303328</t>
  </si>
  <si>
    <t>143</t>
  </si>
  <si>
    <t>-991779330</t>
  </si>
  <si>
    <t>144</t>
  </si>
  <si>
    <t>230031651</t>
  </si>
  <si>
    <t>145</t>
  </si>
  <si>
    <t>-701639586</t>
  </si>
  <si>
    <t>146</t>
  </si>
  <si>
    <t>1736284718</t>
  </si>
  <si>
    <t>147</t>
  </si>
  <si>
    <t>1679512937</t>
  </si>
  <si>
    <t>148</t>
  </si>
  <si>
    <t>1483612037</t>
  </si>
  <si>
    <t>PÉČE O STÁVAJÍCÍ STROMY V PRŮBĚHU STAVBY</t>
  </si>
  <si>
    <t>149</t>
  </si>
  <si>
    <t>899922811</t>
  </si>
  <si>
    <t>Osazení závlahového vodního vaku ke dřevině</t>
  </si>
  <si>
    <t>179979783</t>
  </si>
  <si>
    <t>150</t>
  </si>
  <si>
    <t>R037.1</t>
  </si>
  <si>
    <t>zavlažovací vak pro vzrostlé stromy, 1500 l</t>
  </si>
  <si>
    <t>-1303089785</t>
  </si>
  <si>
    <t>151</t>
  </si>
  <si>
    <t>-1626658055</t>
  </si>
  <si>
    <t>152</t>
  </si>
  <si>
    <t>476866567</t>
  </si>
  <si>
    <t>153</t>
  </si>
  <si>
    <t>-1936034052</t>
  </si>
  <si>
    <t>154</t>
  </si>
  <si>
    <t>801220020</t>
  </si>
  <si>
    <t>Odborný dozor pro ochranu dřevin při stavební činnosti</t>
  </si>
  <si>
    <t>-1891590244</t>
  </si>
  <si>
    <t>PŘESUNY HMOT</t>
  </si>
  <si>
    <t>155</t>
  </si>
  <si>
    <t>998231411</t>
  </si>
  <si>
    <t>Ruční přesun hmot pro sadovnické a krajinářské úpravy do 100 m</t>
  </si>
  <si>
    <t>-1841833705</t>
  </si>
  <si>
    <t>SO 907 - Nabíjecí stanice pro auta</t>
  </si>
  <si>
    <t>300002</t>
  </si>
  <si>
    <t xml:space="preserve">Dodávka ,montáž ,provedení  nabíjecí stanice pro auta  včetně základových konstrukcí</t>
  </si>
  <si>
    <t>-264922511</t>
  </si>
  <si>
    <t>SO 908 - Parkovací automat se solárním systémem</t>
  </si>
  <si>
    <t>300003</t>
  </si>
  <si>
    <t xml:space="preserve">Dodávka ,montáž ,provedení  parkovacího automatu na solární systém  včetně základových konstrukcí</t>
  </si>
  <si>
    <t>1848214510</t>
  </si>
  <si>
    <t xml:space="preserve">002 - Přímé výdaje doprovodné části  projektu</t>
  </si>
  <si>
    <t>SO 102a - Chodníky ( betonová dlažba)</t>
  </si>
  <si>
    <t>592241444</t>
  </si>
  <si>
    <t>(1580+25)*0,2</t>
  </si>
  <si>
    <t>1470247270</t>
  </si>
  <si>
    <t>1359132134</t>
  </si>
  <si>
    <t>892287222</t>
  </si>
  <si>
    <t>1580+25</t>
  </si>
  <si>
    <t>1653025089</t>
  </si>
  <si>
    <t>1550+25+30</t>
  </si>
  <si>
    <t>596211112</t>
  </si>
  <si>
    <t>Kladení zámkové dlažby komunikací pro pěší ručně tl 60 mm skupiny A pl přes 100 do 300 m2</t>
  </si>
  <si>
    <t>1227720928</t>
  </si>
  <si>
    <t>59245006</t>
  </si>
  <si>
    <t>dlažba tvar obdélník betonová pro nevidomé 200x100x60mm barevná</t>
  </si>
  <si>
    <t>-338231667</t>
  </si>
  <si>
    <t>25*1,03</t>
  </si>
  <si>
    <t>59245018</t>
  </si>
  <si>
    <t>dlažba tvar obdélník betonová 200x100x60mm přírodní</t>
  </si>
  <si>
    <t>-283792599</t>
  </si>
  <si>
    <t>1550*1,01</t>
  </si>
  <si>
    <t>59245021</t>
  </si>
  <si>
    <t>dlažba tvar čtverec betonová 200x200x60mm přírodní</t>
  </si>
  <si>
    <t>86214413</t>
  </si>
  <si>
    <t>"dlažba bez fazety"</t>
  </si>
  <si>
    <t>30*1,01</t>
  </si>
  <si>
    <t>916231213</t>
  </si>
  <si>
    <t>Osazení chodníkového obrubníku betonového stojatého s boční opěrou do lože z betonu prostého</t>
  </si>
  <si>
    <t>-505898042</t>
  </si>
  <si>
    <t>59217019</t>
  </si>
  <si>
    <t>obrubník betonový chodníkový 1000x100x200mm</t>
  </si>
  <si>
    <t>-420610892</t>
  </si>
  <si>
    <t>1138669745</t>
  </si>
  <si>
    <t>124*0,3*0,2</t>
  </si>
  <si>
    <t>179492209</t>
  </si>
  <si>
    <t>711161212</t>
  </si>
  <si>
    <t>Izolace proti zemní vlhkosti nopovou fólií svislá, nopek v 8,0 mm, tl do 0,6 mm</t>
  </si>
  <si>
    <t>-1862255015</t>
  </si>
  <si>
    <t>560*0,5</t>
  </si>
  <si>
    <t>711161383</t>
  </si>
  <si>
    <t>Izolace proti zemní vlhkosti nopovou fólií ukončení horní lištou</t>
  </si>
  <si>
    <t>-1838056696</t>
  </si>
  <si>
    <t>-56212321</t>
  </si>
  <si>
    <t>SO 102b - Chodníky ( žulová kostka 5/5cm)</t>
  </si>
  <si>
    <t>426898104</t>
  </si>
  <si>
    <t>30+8</t>
  </si>
  <si>
    <t>564861011</t>
  </si>
  <si>
    <t>Podklad ze štěrkodrtě ŠD plochy do 100 m2 tl 200 mm</t>
  </si>
  <si>
    <t>1211259475</t>
  </si>
  <si>
    <t xml:space="preserve">"aktivní  zóna"</t>
  </si>
  <si>
    <t>564871014</t>
  </si>
  <si>
    <t>Podklad ze štěrkodrtě ŠD plochy do 100 m2 tl 280 mm</t>
  </si>
  <si>
    <t>1892569992</t>
  </si>
  <si>
    <t>591412111</t>
  </si>
  <si>
    <t>Kladení dlažby z mozaiky dvou a vícebarevné komunikací pro pěší lože z kameniva</t>
  </si>
  <si>
    <t>1591828018</t>
  </si>
  <si>
    <t>-2117362355</t>
  </si>
  <si>
    <t>30*1,02</t>
  </si>
  <si>
    <t>58381005.1</t>
  </si>
  <si>
    <t>Umělý kámen s výstupky pro slabozraké</t>
  </si>
  <si>
    <t>370554806</t>
  </si>
  <si>
    <t>8*1,02</t>
  </si>
  <si>
    <t>-1701809297</t>
  </si>
  <si>
    <t>SO 103 - Sjezdy ( betonová dlažba)</t>
  </si>
  <si>
    <t>1323637158</t>
  </si>
  <si>
    <t>165*0,2</t>
  </si>
  <si>
    <t>-894040196</t>
  </si>
  <si>
    <t>1955847811</t>
  </si>
  <si>
    <t>2014082087</t>
  </si>
  <si>
    <t>165</t>
  </si>
  <si>
    <t>1264343373</t>
  </si>
  <si>
    <t>596212212</t>
  </si>
  <si>
    <t>Kladení zámkové dlažby pozemních komunikací ručně tl 80 mm skupiny A pl přes 100 do 300 m2</t>
  </si>
  <si>
    <t>464426303</t>
  </si>
  <si>
    <t>59245020</t>
  </si>
  <si>
    <t>dlažba tvar obdélník betonová 200x100x80mm přírodní</t>
  </si>
  <si>
    <t>-1411837484</t>
  </si>
  <si>
    <t>165*1,02 'Přepočtené koeficientem množství</t>
  </si>
  <si>
    <t>-2091276711</t>
  </si>
  <si>
    <t>SO 105b - Plocha parkoviště provedení č.2 ( betonová dlažba)</t>
  </si>
  <si>
    <t>1304318788</t>
  </si>
  <si>
    <t>-1093857645</t>
  </si>
  <si>
    <t>1379669155</t>
  </si>
  <si>
    <t>895144083</t>
  </si>
  <si>
    <t>160</t>
  </si>
  <si>
    <t>450890815</t>
  </si>
  <si>
    <t>1508862741</t>
  </si>
  <si>
    <t>172675431</t>
  </si>
  <si>
    <t>160*1,02 'Přepočtené koeficientem množství</t>
  </si>
  <si>
    <t>290687947</t>
  </si>
  <si>
    <t>20+40+7+7</t>
  </si>
  <si>
    <t>1607332614</t>
  </si>
  <si>
    <t>59217032</t>
  </si>
  <si>
    <t>obrubník betonový silniční 1000x150x150mm</t>
  </si>
  <si>
    <t>1607497599</t>
  </si>
  <si>
    <t>59217030</t>
  </si>
  <si>
    <t>obrubník betonový silniční přechodový 1000x150x150-250mm</t>
  </si>
  <si>
    <t>1146758544</t>
  </si>
  <si>
    <t>-211888218</t>
  </si>
  <si>
    <t>74*0,3*0,2</t>
  </si>
  <si>
    <t>289708183</t>
  </si>
  <si>
    <t>SO 105d - Plocha parkoviště provedení č.4 (žulová kostka 5/5cm)</t>
  </si>
  <si>
    <t>-2129443947</t>
  </si>
  <si>
    <t>-795213653</t>
  </si>
  <si>
    <t>-453808247</t>
  </si>
  <si>
    <t>467216162</t>
  </si>
  <si>
    <t>564861014</t>
  </si>
  <si>
    <t>Podklad ze štěrkodrtě ŠD plochy do 100 m2 tl 230 mm</t>
  </si>
  <si>
    <t>-912557049</t>
  </si>
  <si>
    <t>1485115707</t>
  </si>
  <si>
    <t>-1461232146</t>
  </si>
  <si>
    <t>15*1,02 'Přepočtené koeficientem množství</t>
  </si>
  <si>
    <t>-1560187946</t>
  </si>
  <si>
    <t>1440747307</t>
  </si>
  <si>
    <t>5*0,1*1,01</t>
  </si>
  <si>
    <t>-857089550</t>
  </si>
  <si>
    <t>5*0,2*0,2</t>
  </si>
  <si>
    <t>-1926517700</t>
  </si>
  <si>
    <t>SO 106 - Plocha pro zásobování</t>
  </si>
  <si>
    <t>1272102491</t>
  </si>
  <si>
    <t>-15708492</t>
  </si>
  <si>
    <t>168216308</t>
  </si>
  <si>
    <t>-1322859929</t>
  </si>
  <si>
    <t>564871011</t>
  </si>
  <si>
    <t>Podklad ze štěrkodrtě ŠD plochy do 100 m2 tl 250 mm</t>
  </si>
  <si>
    <t>1500725328</t>
  </si>
  <si>
    <t>-1112221706</t>
  </si>
  <si>
    <t>2050646621</t>
  </si>
  <si>
    <t>58*1,02 'Přepočtené koeficientem množství</t>
  </si>
  <si>
    <t>866332348</t>
  </si>
  <si>
    <t>SO 108a - Nové (posunuté stávající) uliční vpusti kolem silnice II.třídy</t>
  </si>
  <si>
    <t>-1321448500</t>
  </si>
  <si>
    <t>14*0,8*1,2</t>
  </si>
  <si>
    <t>7*0,8*1,2</t>
  </si>
  <si>
    <t>-112761134</t>
  </si>
  <si>
    <t>-739428497</t>
  </si>
  <si>
    <t>20,16+10,92</t>
  </si>
  <si>
    <t>1217168526</t>
  </si>
  <si>
    <t>-1133940656</t>
  </si>
  <si>
    <t>(20,16-10,92)*1,9</t>
  </si>
  <si>
    <t>1620721734</t>
  </si>
  <si>
    <t>-1725235800</t>
  </si>
  <si>
    <t>(14+7)*0,8*0,45</t>
  </si>
  <si>
    <t>-767429373</t>
  </si>
  <si>
    <t>7,56*2 'Přepočtené koeficientem množství</t>
  </si>
  <si>
    <t>345720095</t>
  </si>
  <si>
    <t>(14+7)*0,8*(1,2-0,45-0,1)</t>
  </si>
  <si>
    <t>414199200</t>
  </si>
  <si>
    <t>14*0,8*0,1</t>
  </si>
  <si>
    <t>452112112</t>
  </si>
  <si>
    <t>Osazení betonových prstenců nebo rámů v do 100 mm</t>
  </si>
  <si>
    <t>1571808924</t>
  </si>
  <si>
    <t>59224184.1</t>
  </si>
  <si>
    <t>prstenec šachtový vyrovnávací betonový 40mm</t>
  </si>
  <si>
    <t>340662562</t>
  </si>
  <si>
    <t>871315231</t>
  </si>
  <si>
    <t>Kanalizační potrubí z tvrdého PVC jednovrstvé tuhost třídy SN10 DN 160</t>
  </si>
  <si>
    <t>-80187053</t>
  </si>
  <si>
    <t>890411811</t>
  </si>
  <si>
    <t>Bourání šachet z prefabrikovaných skruží ručně obestavěného prostoru do 1,5 m3</t>
  </si>
  <si>
    <t>1234347870</t>
  </si>
  <si>
    <t>0,3*0,3*3,14*1,2*7</t>
  </si>
  <si>
    <t>2121207635</t>
  </si>
  <si>
    <t>1480255075</t>
  </si>
  <si>
    <t>895941302</t>
  </si>
  <si>
    <t>Osazení vpusti uliční DN 450 z betonových dílců dno s kalištěm</t>
  </si>
  <si>
    <t>1211837821</t>
  </si>
  <si>
    <t>59224495</t>
  </si>
  <si>
    <t>vpusť uliční DN 450 kaliště nízké 450/240x50mm</t>
  </si>
  <si>
    <t>-574025618</t>
  </si>
  <si>
    <t>895941312</t>
  </si>
  <si>
    <t>Osazení vpusti uliční DN 450 z betonových dílců skruž horní 195 mm</t>
  </si>
  <si>
    <t>-649351894</t>
  </si>
  <si>
    <t>59223856</t>
  </si>
  <si>
    <t>skruž pro uliční vpusť horní betonová 450x195x50mm</t>
  </si>
  <si>
    <t>1035780749</t>
  </si>
  <si>
    <t>895941321</t>
  </si>
  <si>
    <t>Osazení vpusti uliční DN 450 z betonových dílců skruž středová 195 mm</t>
  </si>
  <si>
    <t>1861277637</t>
  </si>
  <si>
    <t>59223860</t>
  </si>
  <si>
    <t>skruž pro uliční vpusť středová betonová 450x195x50mm</t>
  </si>
  <si>
    <t>1053432562</t>
  </si>
  <si>
    <t>895941331</t>
  </si>
  <si>
    <t>Osazení vpusti uliční DN 450 z betonových dílců skruž průběžná s výtokem</t>
  </si>
  <si>
    <t>-619304389</t>
  </si>
  <si>
    <t>59224489</t>
  </si>
  <si>
    <t>vpusť uliční DN 450 skruž průběžná s odtokem 150mm 450/450x50mm</t>
  </si>
  <si>
    <t>338983274</t>
  </si>
  <si>
    <t>899204112</t>
  </si>
  <si>
    <t>Osazení mříží litinových včetně rámů a košů na bahno pro třídu zatížení D400, E600</t>
  </si>
  <si>
    <t>1314141353</t>
  </si>
  <si>
    <t>59224481</t>
  </si>
  <si>
    <t>mříž vtoková s rámem pro uliční vpusť 500x500, zatížení 40 tun</t>
  </si>
  <si>
    <t>494389504</t>
  </si>
  <si>
    <t>59223871</t>
  </si>
  <si>
    <t>koš vysoký pro uliční vpusti žárově Pz plech pro rám 500/500mm</t>
  </si>
  <si>
    <t>1980105919</t>
  </si>
  <si>
    <t>899204211</t>
  </si>
  <si>
    <t>Demontáž mříží litinových včetně rámů hmotnosti přes 150 kg</t>
  </si>
  <si>
    <t>1278054928</t>
  </si>
  <si>
    <t>-1982514899</t>
  </si>
  <si>
    <t>997221571</t>
  </si>
  <si>
    <t>Vodorovná doprava vybouraných hmot do 1 km</t>
  </si>
  <si>
    <t>-631220395</t>
  </si>
  <si>
    <t>997221579</t>
  </si>
  <si>
    <t>Příplatek ZKD 1 km u vodorovné dopravy vybouraných hmot</t>
  </si>
  <si>
    <t>955606347</t>
  </si>
  <si>
    <t>5,958*9 'Přepočtené koeficientem množství</t>
  </si>
  <si>
    <t>997221612</t>
  </si>
  <si>
    <t>Nakládání vybouraných hmot na dopravní prostředky pro vodorovnou dopravu</t>
  </si>
  <si>
    <t>2136028035</t>
  </si>
  <si>
    <t>1464598308</t>
  </si>
  <si>
    <t>1653190382</t>
  </si>
  <si>
    <t>SO 108b - Nové (posunuté stávající) uliční vpusti</t>
  </si>
  <si>
    <t>-1668481987</t>
  </si>
  <si>
    <t>32*0,8*1,2</t>
  </si>
  <si>
    <t>1087007598</t>
  </si>
  <si>
    <t>1447825102</t>
  </si>
  <si>
    <t>37,44+20,28</t>
  </si>
  <si>
    <t>1826112761</t>
  </si>
  <si>
    <t>-933816474</t>
  </si>
  <si>
    <t>(37,44-20,28)*1,9</t>
  </si>
  <si>
    <t>58711743</t>
  </si>
  <si>
    <t>1002167734</t>
  </si>
  <si>
    <t>(32+7)*0,8*0,45</t>
  </si>
  <si>
    <t>869711088</t>
  </si>
  <si>
    <t>14,04*2 'Přepočtené koeficientem množství</t>
  </si>
  <si>
    <t>1569156496</t>
  </si>
  <si>
    <t>(32+7)*0,8*(1,2-0,45-0,1)</t>
  </si>
  <si>
    <t>-2047166872</t>
  </si>
  <si>
    <t>32*0,8*0,1</t>
  </si>
  <si>
    <t>-726994746</t>
  </si>
  <si>
    <t>2090033133</t>
  </si>
  <si>
    <t>-1163900879</t>
  </si>
  <si>
    <t>1294837116</t>
  </si>
  <si>
    <t>1365279193</t>
  </si>
  <si>
    <t>1833196738</t>
  </si>
  <si>
    <t>1616742777</t>
  </si>
  <si>
    <t>60492628</t>
  </si>
  <si>
    <t>1794516456</t>
  </si>
  <si>
    <t>294742677</t>
  </si>
  <si>
    <t>-1219474465</t>
  </si>
  <si>
    <t>-950974428</t>
  </si>
  <si>
    <t>65627055</t>
  </si>
  <si>
    <t>-5061872</t>
  </si>
  <si>
    <t>1914247737</t>
  </si>
  <si>
    <t>1898029509</t>
  </si>
  <si>
    <t>-1146671081</t>
  </si>
  <si>
    <t>-972154138</t>
  </si>
  <si>
    <t>-205775260</t>
  </si>
  <si>
    <t>356024009</t>
  </si>
  <si>
    <t>44*0,4*0,2</t>
  </si>
  <si>
    <t>1664061499</t>
  </si>
  <si>
    <t>22*1,5</t>
  </si>
  <si>
    <t>59227101</t>
  </si>
  <si>
    <t>žlab odvodňovací z polymerbetonu bez spádu dna pozinkovaná hrana š 100mm</t>
  </si>
  <si>
    <t>1513676722</t>
  </si>
  <si>
    <t>59227021</t>
  </si>
  <si>
    <t>čelo plné na začátek a konec odvodňovacího žlabu polymerbeton pozink hrana š 100mm</t>
  </si>
  <si>
    <t>-295267072</t>
  </si>
  <si>
    <t>-1869869353</t>
  </si>
  <si>
    <t>-1559000788</t>
  </si>
  <si>
    <t>-1334326435</t>
  </si>
  <si>
    <t>-332994866</t>
  </si>
  <si>
    <t>572091311</t>
  </si>
  <si>
    <t>-1180811590</t>
  </si>
  <si>
    <t>442764424</t>
  </si>
  <si>
    <t>1253290763</t>
  </si>
  <si>
    <t>358562129</t>
  </si>
  <si>
    <t>-251604721</t>
  </si>
  <si>
    <t>721173315</t>
  </si>
  <si>
    <t>Potrubí kanalizační z PVC SN 4 dešťové DN 110</t>
  </si>
  <si>
    <t>1258558107</t>
  </si>
  <si>
    <t>721242105</t>
  </si>
  <si>
    <t>Lapač střešních splavenin z PP se zápachovou klapkou a lapacím košem DN 110</t>
  </si>
  <si>
    <t>-1555325198</t>
  </si>
  <si>
    <t>998721101</t>
  </si>
  <si>
    <t>Přesun hmot tonážní pro vnitřní kanalizace v objektech v do 6 m</t>
  </si>
  <si>
    <t>1514800167</t>
  </si>
  <si>
    <t xml:space="preserve">SO 110a - Trativod - svod ze střech napojených  do dešťové kanalizace - do ulice Smetanova</t>
  </si>
  <si>
    <t>632378125</t>
  </si>
  <si>
    <t>155*0,5*0,3</t>
  </si>
  <si>
    <t>-1127865496</t>
  </si>
  <si>
    <t>-365779815</t>
  </si>
  <si>
    <t>23,25*1,9 'Přepočtené koeficientem množství</t>
  </si>
  <si>
    <t>-8566941</t>
  </si>
  <si>
    <t>211561111</t>
  </si>
  <si>
    <t>Výplň odvodňovacích žeber nebo trativodů kamenivem hrubým drceným frakce 4 až 16 mm</t>
  </si>
  <si>
    <t>895670950</t>
  </si>
  <si>
    <t>211971121</t>
  </si>
  <si>
    <t>Zřízení opláštění žeber nebo trativodů geotextilií v rýze nebo zářezu sklonu přes 1:2 š do 2,5 m</t>
  </si>
  <si>
    <t>824727547</t>
  </si>
  <si>
    <t>155*1,6</t>
  </si>
  <si>
    <t>-1926986991</t>
  </si>
  <si>
    <t>248*1,1845 'Přepočtené koeficientem množství</t>
  </si>
  <si>
    <t>212755214</t>
  </si>
  <si>
    <t>Trativody z drenážních trubek plastových flexibilních D 100 mm bez lože</t>
  </si>
  <si>
    <t>-329227626</t>
  </si>
  <si>
    <t>-1211434656</t>
  </si>
  <si>
    <t xml:space="preserve">SO 110b - Trativod - svod ze střech napojených  do dešťové kanalizace - do ulice E.Beneše</t>
  </si>
  <si>
    <t>-1649319508</t>
  </si>
  <si>
    <t>50*0,5*0,3</t>
  </si>
  <si>
    <t>1373814583</t>
  </si>
  <si>
    <t>1043630986</t>
  </si>
  <si>
    <t>7,5*1,9 'Přepočtené koeficientem množství</t>
  </si>
  <si>
    <t>-1038966986</t>
  </si>
  <si>
    <t>-807812840</t>
  </si>
  <si>
    <t>385629252</t>
  </si>
  <si>
    <t>50*1,6</t>
  </si>
  <si>
    <t>19177051</t>
  </si>
  <si>
    <t>80*1,1845 'Přepočtené koeficientem množství</t>
  </si>
  <si>
    <t>-1677169863</t>
  </si>
  <si>
    <t>-1693970181</t>
  </si>
  <si>
    <t>SO 111 - Sítě technické infrastruktury</t>
  </si>
  <si>
    <t>132212132</t>
  </si>
  <si>
    <t>Hloubení nezapažených rýh šířky do 800 mm v nesoudržných horninách třídy těžitelnosti I skupiny 3 ručně</t>
  </si>
  <si>
    <t>-169249615</t>
  </si>
  <si>
    <t>130*0,6*0,3</t>
  </si>
  <si>
    <t>697306951</t>
  </si>
  <si>
    <t>150*0,6*0,8</t>
  </si>
  <si>
    <t>130*0,6*(0,5-0,3)</t>
  </si>
  <si>
    <t>980140173</t>
  </si>
  <si>
    <t>130*0,6*0,5</t>
  </si>
  <si>
    <t>88236696</t>
  </si>
  <si>
    <t>23,4+87,6</t>
  </si>
  <si>
    <t>120074060</t>
  </si>
  <si>
    <t>-1286134781</t>
  </si>
  <si>
    <t>111*1,9</t>
  </si>
  <si>
    <t>-820800085</t>
  </si>
  <si>
    <t>-2131708529</t>
  </si>
  <si>
    <t>(150+130)*0,6*0,5</t>
  </si>
  <si>
    <t>1085219689</t>
  </si>
  <si>
    <t>84*2 'Přepočtené koeficientem množství</t>
  </si>
  <si>
    <t>-1398024414</t>
  </si>
  <si>
    <t>150*0,6*0,3</t>
  </si>
  <si>
    <t>-1176613728</t>
  </si>
  <si>
    <t>"včetně pomocných zemních prací"</t>
  </si>
  <si>
    <t>0,4*0,4*3,14*1,8*12</t>
  </si>
  <si>
    <t>894812311</t>
  </si>
  <si>
    <t>Revizní a čistící šachta z PP typ DN 600/160 šachtové dno průtočné</t>
  </si>
  <si>
    <t>633022034</t>
  </si>
  <si>
    <t>894812332</t>
  </si>
  <si>
    <t>Revizní a čistící šachta z PP DN 600 šachtová roura korugovaná světlé hloubky 2000 mm</t>
  </si>
  <si>
    <t>1467628427</t>
  </si>
  <si>
    <t>894812339</t>
  </si>
  <si>
    <t>Příplatek k rourám revizní a čistící šachty z PP DN 600 za uříznutí šachtové roury</t>
  </si>
  <si>
    <t>1617726542</t>
  </si>
  <si>
    <t>894812376</t>
  </si>
  <si>
    <t>Revizní a čistící šachta z PP DN 600 poklop litinový pro třídu zatížení D400 s betonovým prstencem</t>
  </si>
  <si>
    <t>168397967</t>
  </si>
  <si>
    <t>899104211</t>
  </si>
  <si>
    <t>Demontáž poklopů litinových nebo ocelových včetně rámů hmotnosti přes 150 kg</t>
  </si>
  <si>
    <t>1979096937</t>
  </si>
  <si>
    <t>-769654429</t>
  </si>
  <si>
    <t>150+130</t>
  </si>
  <si>
    <t>-372415738</t>
  </si>
  <si>
    <t>-1291185634</t>
  </si>
  <si>
    <t>23,236*9 'Přepočtené koeficientem množství</t>
  </si>
  <si>
    <t>1504176290</t>
  </si>
  <si>
    <t>1811953993</t>
  </si>
  <si>
    <t>1472534445</t>
  </si>
  <si>
    <t>741110053</t>
  </si>
  <si>
    <t>Montáž trubka plastová ohebná D přes 35 mm uložená volně</t>
  </si>
  <si>
    <t>1321009237</t>
  </si>
  <si>
    <t>34571355</t>
  </si>
  <si>
    <t>trubka elektroinstalační ohebná dvouplášťová korugovaná (chránička) D 94/110mm, HDPE+LDPE</t>
  </si>
  <si>
    <t>21146211</t>
  </si>
  <si>
    <t>150*1,05 'Přepočtené koeficientem množství</t>
  </si>
  <si>
    <t>-1883512403</t>
  </si>
  <si>
    <t>"dělená"</t>
  </si>
  <si>
    <t>130+130</t>
  </si>
  <si>
    <t>34571098</t>
  </si>
  <si>
    <t>trubka elektroinstalační dělená (chránička) D 100/110mm, HDPE</t>
  </si>
  <si>
    <t>-714738950</t>
  </si>
  <si>
    <t>130*1,05 'Přepočtené koeficientem množství</t>
  </si>
  <si>
    <t>741122133</t>
  </si>
  <si>
    <t>Montáž kabel Cu plný kulatý žíla 4x10 mm2 zatažený v trubkách (např. CYKY)</t>
  </si>
  <si>
    <t>1163372871</t>
  </si>
  <si>
    <t>998741101</t>
  </si>
  <si>
    <t>Přesun hmot tonážní pro silnoproud v objektech v do 6 m</t>
  </si>
  <si>
    <t>375351913</t>
  </si>
  <si>
    <t>998741181</t>
  </si>
  <si>
    <t>Příplatek k přesunu hmot tonážní 741 prováděný bez použití mechanizace</t>
  </si>
  <si>
    <t>67014582</t>
  </si>
  <si>
    <t>998741194</t>
  </si>
  <si>
    <t>Příplatek k přesunu hmot tonážní 741 za zvětšený přesun do 1000 m</t>
  </si>
  <si>
    <t>2016298452</t>
  </si>
  <si>
    <t>SO 191 - Dopravní značení trvalé</t>
  </si>
  <si>
    <t>131111333</t>
  </si>
  <si>
    <t>Vrtání jamek pro plotové sloupky D přes 200 do 300 mm ručně s motorovým vrtákem</t>
  </si>
  <si>
    <t>1785787567</t>
  </si>
  <si>
    <t xml:space="preserve">"IP 12+S"   7</t>
  </si>
  <si>
    <t xml:space="preserve">"IP12 pro elektro auta + E13"  1</t>
  </si>
  <si>
    <t xml:space="preserve">" IP13c"  4</t>
  </si>
  <si>
    <t xml:space="preserve">" IP13d"  4</t>
  </si>
  <si>
    <t>16*0,9</t>
  </si>
  <si>
    <t>-1610804349</t>
  </si>
  <si>
    <t>"posun stávajících dopravních značek"</t>
  </si>
  <si>
    <t>(2+1+1+1+1+1+1+1)*0,9</t>
  </si>
  <si>
    <t>131111359</t>
  </si>
  <si>
    <t>Příplatek za vtrání v kamenité nebo kořeny prorostlé půdě</t>
  </si>
  <si>
    <t>323531431</t>
  </si>
  <si>
    <t>14,4+8,1</t>
  </si>
  <si>
    <t>-1373867093</t>
  </si>
  <si>
    <t>22,5*0,15*0,15*3,14</t>
  </si>
  <si>
    <t>1035804215</t>
  </si>
  <si>
    <t>-972748162</t>
  </si>
  <si>
    <t>1,59*2 'Přepočtené koeficientem množství</t>
  </si>
  <si>
    <t>356373258</t>
  </si>
  <si>
    <t>914111111</t>
  </si>
  <si>
    <t>Montáž svislé dopravní značky do velikosti 1 m2 objímkami na sloupek nebo konzolu</t>
  </si>
  <si>
    <t>-722310949</t>
  </si>
  <si>
    <t xml:space="preserve">"IP 12+S"   7*2</t>
  </si>
  <si>
    <t xml:space="preserve">"IP12 pro elektro auta + E13"  1*2</t>
  </si>
  <si>
    <t>40445625</t>
  </si>
  <si>
    <t>informativní značky provozní IP8, IP9, IP11-IP13 500x700mm</t>
  </si>
  <si>
    <t>681558561</t>
  </si>
  <si>
    <t>40445650</t>
  </si>
  <si>
    <t>dodatkové tabulky E7, E12, E13 500x300mm</t>
  </si>
  <si>
    <t>355194835</t>
  </si>
  <si>
    <t>207448814</t>
  </si>
  <si>
    <t>2+1*3+1+1+1*2+1+1+1*2</t>
  </si>
  <si>
    <t>914511111</t>
  </si>
  <si>
    <t>Montáž sloupku dopravních značek délky do 3,5 m s betonovým základem</t>
  </si>
  <si>
    <t>368098230</t>
  </si>
  <si>
    <t>40445225</t>
  </si>
  <si>
    <t>sloupek pro dopravní značku Zn D 60mm v 3,5m</t>
  </si>
  <si>
    <t>-422352233</t>
  </si>
  <si>
    <t>40445253</t>
  </si>
  <si>
    <t>víčko plastové na sloupek D 60mm</t>
  </si>
  <si>
    <t>-1700319572</t>
  </si>
  <si>
    <t>863233341</t>
  </si>
  <si>
    <t>2+1+1+1+1+1+1+1</t>
  </si>
  <si>
    <t>915111115</t>
  </si>
  <si>
    <t>Vodorovné dopravní značení dělící čáry souvislé š 125 mm základní žlutá barva</t>
  </si>
  <si>
    <t>-2139267766</t>
  </si>
  <si>
    <t xml:space="preserve">"V12a"   90</t>
  </si>
  <si>
    <t>915121121</t>
  </si>
  <si>
    <t>Vodorovné dopravní značení vodící čáry přerušované š 250 mm základní bílá barva</t>
  </si>
  <si>
    <t>1332397941</t>
  </si>
  <si>
    <t xml:space="preserve">"V10d"   56</t>
  </si>
  <si>
    <t>915131111</t>
  </si>
  <si>
    <t>Vodorovné dopravní značení přechody pro chodce, šipky, symboly základní bílá barva</t>
  </si>
  <si>
    <t>-1864986880</t>
  </si>
  <si>
    <t xml:space="preserve">"V7a"   11*4*0,5</t>
  </si>
  <si>
    <t>915611111</t>
  </si>
  <si>
    <t>Předznačení vodorovného liniového značení</t>
  </si>
  <si>
    <t>-1050020557</t>
  </si>
  <si>
    <t xml:space="preserve">"V12a"   90*2</t>
  </si>
  <si>
    <t xml:space="preserve">"V10d"   56*2</t>
  </si>
  <si>
    <t xml:space="preserve">"V7a"   11*(4*2+0,5*2)</t>
  </si>
  <si>
    <t>961044111</t>
  </si>
  <si>
    <t>Bourání základů z betonu prostého</t>
  </si>
  <si>
    <t>25094356</t>
  </si>
  <si>
    <t>"posun stávajících dopravních značek - očištění sloupků"</t>
  </si>
  <si>
    <t>(2+1+1+1+1+1+1+1)*0,4*0,4*0,9</t>
  </si>
  <si>
    <t>966006132</t>
  </si>
  <si>
    <t>Odstranění značek dopravních nebo orientačních se sloupky s betonovými patkami</t>
  </si>
  <si>
    <t>1024683993</t>
  </si>
  <si>
    <t>4+2+1+1</t>
  </si>
  <si>
    <t>1790190066</t>
  </si>
  <si>
    <t>966006211</t>
  </si>
  <si>
    <t>Odstranění svislých dopravních značek ze sloupů, sloupků nebo konzol</t>
  </si>
  <si>
    <t>-852261057</t>
  </si>
  <si>
    <t>1507204894</t>
  </si>
  <si>
    <t>669079592</t>
  </si>
  <si>
    <t>4,038*9 'Přepočtené koeficientem množství</t>
  </si>
  <si>
    <t>-419974401</t>
  </si>
  <si>
    <t>37215632</t>
  </si>
  <si>
    <t>1390224397</t>
  </si>
  <si>
    <t>SO 192 - Dopravní značení dočasné - DIO</t>
  </si>
  <si>
    <t>913111111</t>
  </si>
  <si>
    <t>Montáž a demontáž plastového podstavce dočasné dopravní značky</t>
  </si>
  <si>
    <t>1649818285</t>
  </si>
  <si>
    <t xml:space="preserve">"Z4a"  20</t>
  </si>
  <si>
    <t>913111115</t>
  </si>
  <si>
    <t>Montáž a demontáž dočasné dopravní značky samostatné základní</t>
  </si>
  <si>
    <t>167464505</t>
  </si>
  <si>
    <t xml:space="preserve">"A15"   4</t>
  </si>
  <si>
    <t xml:space="preserve">"E13"   4</t>
  </si>
  <si>
    <t>913111211</t>
  </si>
  <si>
    <t>Příplatek k dočasnému podstavci plastovému za první a ZKD den použití</t>
  </si>
  <si>
    <t>-443126607</t>
  </si>
  <si>
    <t xml:space="preserve">"Z4a"  20*7*16</t>
  </si>
  <si>
    <t>913111215</t>
  </si>
  <si>
    <t>Příplatek k dočasné dopravní značce samostatné základní za první a ZKD den použití</t>
  </si>
  <si>
    <t>1252055390</t>
  </si>
  <si>
    <t xml:space="preserve">"A15"   4*7*16</t>
  </si>
  <si>
    <t xml:space="preserve">"E13"   4*7*12</t>
  </si>
  <si>
    <t>913121111</t>
  </si>
  <si>
    <t>Montáž a demontáž dočasné dopravní značky kompletní základní</t>
  </si>
  <si>
    <t>-944156766</t>
  </si>
  <si>
    <t xml:space="preserve">"B20a"  4</t>
  </si>
  <si>
    <t xml:space="preserve">"B26"  4</t>
  </si>
  <si>
    <t xml:space="preserve">"B1"  4</t>
  </si>
  <si>
    <t>913121211</t>
  </si>
  <si>
    <t>Příplatek k dočasné dopravní značce kompletní základní za první a ZKD den použití</t>
  </si>
  <si>
    <t>-459540412</t>
  </si>
  <si>
    <t xml:space="preserve">"B20a"  4*7*16</t>
  </si>
  <si>
    <t xml:space="preserve">"B26"  4*7*16</t>
  </si>
  <si>
    <t xml:space="preserve">"B1"  4*7*12</t>
  </si>
  <si>
    <t>913221111</t>
  </si>
  <si>
    <t>Montáž a demontáž dočasné dopravní zábrany světelné šířky 1,5 m se 3 světly</t>
  </si>
  <si>
    <t>2076038248</t>
  </si>
  <si>
    <t xml:space="preserve"> "výstražné světlo typ 1 + Z2"</t>
  </si>
  <si>
    <t>913221211</t>
  </si>
  <si>
    <t>Příplatek k dočasné dopravní zábraně světelné šířky 1,5 m se 3 světly za první a ZKD den použití</t>
  </si>
  <si>
    <t>1266304953</t>
  </si>
  <si>
    <t>" výstražné světlo typ 1 + Z2"</t>
  </si>
  <si>
    <t>4*7*12</t>
  </si>
  <si>
    <t>913321111</t>
  </si>
  <si>
    <t>Montáž a demontáž dočasné dopravní směrové desky základní</t>
  </si>
  <si>
    <t>2029477938</t>
  </si>
  <si>
    <t>913321211</t>
  </si>
  <si>
    <t>Příplatek k dočasné směrové desce základní za první a ZKD den použití</t>
  </si>
  <si>
    <t>1962968254</t>
  </si>
  <si>
    <t>913911113</t>
  </si>
  <si>
    <t>Montáž a demontáž akumulátoru dočasného dopravního značení olověného 12 V/180 Ah</t>
  </si>
  <si>
    <t>-719276546</t>
  </si>
  <si>
    <t>913911213</t>
  </si>
  <si>
    <t>Příplatek k dočasnému akumulátor 12V/180 Ah za první a ZKD den použití</t>
  </si>
  <si>
    <t>1536165009</t>
  </si>
  <si>
    <t>SO 401 - Veřejné osvětlení</t>
  </si>
  <si>
    <t xml:space="preserve">SO 401a -  Osvětlení komunikace, parkoviště a chodníků a SO402e - Prípojka pro automaty a úřední desku</t>
  </si>
  <si>
    <t>945412112</t>
  </si>
  <si>
    <t>Teleskopická hydraulická montážní plošina výška zdvihu do 21 m</t>
  </si>
  <si>
    <t>den</t>
  </si>
  <si>
    <t>1980847699</t>
  </si>
  <si>
    <t>R_1002_26</t>
  </si>
  <si>
    <t>Trubka plastová, dvouplášťová pr90/110-pod komunikacii a vjezdy</t>
  </si>
  <si>
    <t>-1941632549</t>
  </si>
  <si>
    <t>741110301</t>
  </si>
  <si>
    <t>Montáž trubka ochranná do krabic plastová tuhá D do 40 mm uložená pevně</t>
  </si>
  <si>
    <t>1584253641</t>
  </si>
  <si>
    <t>34571063</t>
  </si>
  <si>
    <t>trubka elektroinstalační ohebná z PVC (ČSN) 2323</t>
  </si>
  <si>
    <t>1116281153</t>
  </si>
  <si>
    <t>779908994</t>
  </si>
  <si>
    <t>R_1001.11</t>
  </si>
  <si>
    <t>Trubka dvouplášťová pr.50mm - ke stožárům</t>
  </si>
  <si>
    <t>1190742764</t>
  </si>
  <si>
    <t>-755083876</t>
  </si>
  <si>
    <t>741122223</t>
  </si>
  <si>
    <t>Montáž kabel Cu plný kulatý žíla 4x16 až 25 mm2 uložený volně (CYKY)</t>
  </si>
  <si>
    <t>-949008651</t>
  </si>
  <si>
    <t>34111080</t>
  </si>
  <si>
    <t>kabel instalační jádro Cu plné izolace PVC plášť PVC 450/750V (CYKY) 4x16mm2</t>
  </si>
  <si>
    <t>-2006931836</t>
  </si>
  <si>
    <t>741122231</t>
  </si>
  <si>
    <t>Montáž kabel Cu plný kulatý žíla 5x1,5 až 2,5 mm2 uložený volně (např. CYKY)</t>
  </si>
  <si>
    <t>-1975707743</t>
  </si>
  <si>
    <t>34111090</t>
  </si>
  <si>
    <t>kabel instalační jádro Cu plné izolace PVC plášť PVC 450/750V (CYKY) 5x1,5mm2</t>
  </si>
  <si>
    <t>752899010</t>
  </si>
  <si>
    <t>-480868186</t>
  </si>
  <si>
    <t>757478677</t>
  </si>
  <si>
    <t>-1148222945</t>
  </si>
  <si>
    <t>741132145</t>
  </si>
  <si>
    <t>Ukončení kabelů 5x1,5 až 4 mm2 smršťovací záklopkou nebo páskem bez letování</t>
  </si>
  <si>
    <t>-1227115465</t>
  </si>
  <si>
    <t>741132424</t>
  </si>
  <si>
    <t>Ukončení kabelů a vodičů do 1 kV celoplastových koncovkou přírubovou jednocestnou 4x0,5 až 16 mm2</t>
  </si>
  <si>
    <t>-756380990</t>
  </si>
  <si>
    <t>741372152</t>
  </si>
  <si>
    <t>Montáž svítidlo LED průmyslové závěsné reflektor</t>
  </si>
  <si>
    <t>1053002154</t>
  </si>
  <si>
    <t>R_249_01_222</t>
  </si>
  <si>
    <t>EL1 - Led svítidlo 53,44W na 6m stožárech, dle výpočtu osvětlení</t>
  </si>
  <si>
    <t>-1474343210</t>
  </si>
  <si>
    <t>R_1014</t>
  </si>
  <si>
    <t>poplatek za likvidaci svítidla</t>
  </si>
  <si>
    <t>422358054</t>
  </si>
  <si>
    <t>R_1015</t>
  </si>
  <si>
    <t>poplatek za likvidaci světelného zdroje</t>
  </si>
  <si>
    <t>2124716434</t>
  </si>
  <si>
    <t>741410021</t>
  </si>
  <si>
    <t>Montáž vodič uzemňovací pásek průřezu do 120 mm2 v městské zástavbě v zemi</t>
  </si>
  <si>
    <t>246122814</t>
  </si>
  <si>
    <t>35442062</t>
  </si>
  <si>
    <t>pás zemnící 30x4mm FeZn</t>
  </si>
  <si>
    <t>-1099138200</t>
  </si>
  <si>
    <t>809746679</t>
  </si>
  <si>
    <t>-1427445366</t>
  </si>
  <si>
    <t>338440528</t>
  </si>
  <si>
    <t>355295661</t>
  </si>
  <si>
    <t>741820013</t>
  </si>
  <si>
    <t>Měření zemnící síť délky pásku do 500 m</t>
  </si>
  <si>
    <t>1750991844</t>
  </si>
  <si>
    <t>741820102</t>
  </si>
  <si>
    <t>Měření intenzity osvětlení</t>
  </si>
  <si>
    <t>soubor</t>
  </si>
  <si>
    <t>-238104431</t>
  </si>
  <si>
    <t>R_200.0101</t>
  </si>
  <si>
    <t>Demontáž stávajícího VO</t>
  </si>
  <si>
    <t>277608466</t>
  </si>
  <si>
    <t>-1393711893</t>
  </si>
  <si>
    <t>-816427385</t>
  </si>
  <si>
    <t>-1690380852</t>
  </si>
  <si>
    <t>1535313446</t>
  </si>
  <si>
    <t>R_2655_012_01</t>
  </si>
  <si>
    <t>Prázdná skříň s pilířem - vel - 1modul, 280*200*1120mm, IP44, vč.vyp-25A, 3x chránič-0,03A- 10A/C a příslušenství pilíře,,</t>
  </si>
  <si>
    <t>579757235</t>
  </si>
  <si>
    <t>210191530</t>
  </si>
  <si>
    <t>Montáž skříní plastových do výklenku typ SP100, SP200, SP182, SP282 bez zapojení vodičů</t>
  </si>
  <si>
    <t>4209598</t>
  </si>
  <si>
    <t>35711715</t>
  </si>
  <si>
    <t>skříň přípojková do výklenku celoplastové provedení výzbroj 1x sada pojistkové spodky nožové velikosti 00 (SP100/NVP1P)</t>
  </si>
  <si>
    <t>-2052172735</t>
  </si>
  <si>
    <t>210204002</t>
  </si>
  <si>
    <t>Montáž stožárů osvětlení parkových ocelových</t>
  </si>
  <si>
    <t>-1300959945</t>
  </si>
  <si>
    <t>R_106_633_223</t>
  </si>
  <si>
    <t>Parkový stožár typu - 6m, kónický min. , žárově zinkování s rovnoměrnou vrstvou zinku 0,07 až 0,087mm, podle EN 40/2 a DIN 50976, dle výkresové dokumentace</t>
  </si>
  <si>
    <t>349258479</t>
  </si>
  <si>
    <t>210204201</t>
  </si>
  <si>
    <t>Montáž elektrovýzbroje stožárů osvětlení 1 okruh</t>
  </si>
  <si>
    <t>1731261916</t>
  </si>
  <si>
    <t>R_1006.1</t>
  </si>
  <si>
    <t>Svorkovnice SR 951 Uni 20</t>
  </si>
  <si>
    <t>-1717349602</t>
  </si>
  <si>
    <t>R_1007</t>
  </si>
  <si>
    <t xml:space="preserve">Elektrovýzbroj  stožáru</t>
  </si>
  <si>
    <t>366058634</t>
  </si>
  <si>
    <t>-207941836</t>
  </si>
  <si>
    <t>410139122</t>
  </si>
  <si>
    <t>460030011</t>
  </si>
  <si>
    <t>Sejmutí drnu při elektromontážích jakékoliv tloušťky</t>
  </si>
  <si>
    <t>1075248377</t>
  </si>
  <si>
    <t>460030015</t>
  </si>
  <si>
    <t>Odstranění travnatého porostu, kosení a shrabávání trávy</t>
  </si>
  <si>
    <t>227734056</t>
  </si>
  <si>
    <t>34475394</t>
  </si>
  <si>
    <t>-698976207</t>
  </si>
  <si>
    <t>460161172</t>
  </si>
  <si>
    <t>Hloubení kabelových rýh ručně š 35 cm hl 80 cm v hornině tř I skupiny 3</t>
  </si>
  <si>
    <t>-753406150</t>
  </si>
  <si>
    <t>460161272</t>
  </si>
  <si>
    <t>Hloubení kabelových rýh ručně š 50 cm hl 80 cm v hornině tř I skupiny 3</t>
  </si>
  <si>
    <t>-1241212767</t>
  </si>
  <si>
    <t>2056689109</t>
  </si>
  <si>
    <t>-1041604950</t>
  </si>
  <si>
    <t>-118489975</t>
  </si>
  <si>
    <t>-347437340</t>
  </si>
  <si>
    <t>1483538978</t>
  </si>
  <si>
    <t>1033445778</t>
  </si>
  <si>
    <t>2140118980</t>
  </si>
  <si>
    <t>460431182</t>
  </si>
  <si>
    <t>Zásyp kabelových rýh ručně se zhutněním š 35 cm hl 80 cm z horniny tř I skupiny 3</t>
  </si>
  <si>
    <t>346072150</t>
  </si>
  <si>
    <t>460431282</t>
  </si>
  <si>
    <t>Zásyp kabelových rýh ručně se zhutněním š 50 cm hl 80 cm z horniny tř I skupiny 3</t>
  </si>
  <si>
    <t>1811466</t>
  </si>
  <si>
    <t>460581121</t>
  </si>
  <si>
    <t>Zatravnění včetně zalití vodou na rovině</t>
  </si>
  <si>
    <t>649356118</t>
  </si>
  <si>
    <t>00572100</t>
  </si>
  <si>
    <t>osivo jetelotráva intenzivní víceletá</t>
  </si>
  <si>
    <t>-2063558692</t>
  </si>
  <si>
    <t>460641112</t>
  </si>
  <si>
    <t>Základové konstrukce při elektromontážích z monolitického betonu tř. C 12/15</t>
  </si>
  <si>
    <t>-112896854</t>
  </si>
  <si>
    <t>460641411</t>
  </si>
  <si>
    <t>Zřízení nezabudovaného bednění základových konstrukcí při elektromontážích</t>
  </si>
  <si>
    <t>-665639153</t>
  </si>
  <si>
    <t>460641412</t>
  </si>
  <si>
    <t>Odstranění nezabudovaného bednění základových konstrukcí při elektromontážích</t>
  </si>
  <si>
    <t>151415296</t>
  </si>
  <si>
    <t>58331200</t>
  </si>
  <si>
    <t>štěrkopísek netříděný</t>
  </si>
  <si>
    <t>876758935</t>
  </si>
  <si>
    <t>-183590100</t>
  </si>
  <si>
    <t>-1803642574</t>
  </si>
  <si>
    <t>1621330757</t>
  </si>
  <si>
    <t>-1225819425</t>
  </si>
  <si>
    <t>460742132</t>
  </si>
  <si>
    <t>Osazení kabelových prostupů z trub plastových do rýhy s obetonováním průměru přes 10 do 15 cm</t>
  </si>
  <si>
    <t>-1985011808</t>
  </si>
  <si>
    <t>460871153</t>
  </si>
  <si>
    <t>Podklad vozovky a chodníku z kameniva drceného se zhutněním při elektromontážích tloušťky do 20 cm</t>
  </si>
  <si>
    <t>-1598763158</t>
  </si>
  <si>
    <t>460881611</t>
  </si>
  <si>
    <t>Kladení dlažby z dlaždic betonových 4hranných do lože z kameniva těženého při elektromontážích</t>
  </si>
  <si>
    <t>1617056323</t>
  </si>
  <si>
    <t>460911121</t>
  </si>
  <si>
    <t>Očištění dlaždic betonových čtyřhranných z rozebraných dlažeb při elektromontážích</t>
  </si>
  <si>
    <t>-1441934683</t>
  </si>
  <si>
    <t>468011122</t>
  </si>
  <si>
    <t>Odstranění podkladu nebo krytu komunikace při elektromontážích z kameniva drceného tl přes 10 do 20 cm</t>
  </si>
  <si>
    <t>-1398386109</t>
  </si>
  <si>
    <t>469972111</t>
  </si>
  <si>
    <t>Odvoz suti a vybouraných hmot při elektromontážích do 1 km</t>
  </si>
  <si>
    <t>2057522943</t>
  </si>
  <si>
    <t>469972121</t>
  </si>
  <si>
    <t>Příplatek k odvozu suti a vybouraných hmot při elektromontážích za každý další 1 km</t>
  </si>
  <si>
    <t>-731929878</t>
  </si>
  <si>
    <t>469973111</t>
  </si>
  <si>
    <t>Poplatek za uložení na skládce (skládkovné) stavebního odpadu betonového kód odpadu 17 01 01</t>
  </si>
  <si>
    <t>-581047888</t>
  </si>
  <si>
    <t>R_460050703</t>
  </si>
  <si>
    <t>Hloubení nezapažených jam pro stožáry veřejného osvětlení ručně v hornině tř 3_</t>
  </si>
  <si>
    <t>1012915381</t>
  </si>
  <si>
    <t>R_4601</t>
  </si>
  <si>
    <t>Stožárové pouzdro pro silniční stožár, vč. betonáže a plastového pouzdra</t>
  </si>
  <si>
    <t>-804702168</t>
  </si>
  <si>
    <t>R_46778_12</t>
  </si>
  <si>
    <t>Rozebrání obrubníku chodníkového, stojatého</t>
  </si>
  <si>
    <t>1965767061</t>
  </si>
  <si>
    <t>-1144256930</t>
  </si>
  <si>
    <t>1886853451</t>
  </si>
  <si>
    <t>-1758779156</t>
  </si>
  <si>
    <t>-569362768</t>
  </si>
  <si>
    <t>-1137899754</t>
  </si>
  <si>
    <t>-2090599235</t>
  </si>
  <si>
    <t>011464000</t>
  </si>
  <si>
    <t>Měření (monitoring) úrovně osvětlení</t>
  </si>
  <si>
    <t>1802361844</t>
  </si>
  <si>
    <t>885084452</t>
  </si>
  <si>
    <t>-860004783</t>
  </si>
  <si>
    <t>-1140359719</t>
  </si>
  <si>
    <t>494677904</t>
  </si>
  <si>
    <t>302692126</t>
  </si>
  <si>
    <t>-1950117304</t>
  </si>
  <si>
    <t>-1144749834</t>
  </si>
  <si>
    <t>-107517615</t>
  </si>
  <si>
    <t>-41044317</t>
  </si>
  <si>
    <t>SO 401b - Dekorativní osvětlení okolo laviček</t>
  </si>
  <si>
    <t>-205684369</t>
  </si>
  <si>
    <t>1067854029</t>
  </si>
  <si>
    <t>-65628702</t>
  </si>
  <si>
    <t>1104308626</t>
  </si>
  <si>
    <t>-464498419</t>
  </si>
  <si>
    <t>-684636175</t>
  </si>
  <si>
    <t>1733751402</t>
  </si>
  <si>
    <t>-2102677624</t>
  </si>
  <si>
    <t>EL3 - Led svítidlo 27/12W. Sloupek 1,2m dle výkresové dokumentace</t>
  </si>
  <si>
    <t>-194432710</t>
  </si>
  <si>
    <t>2117529988</t>
  </si>
  <si>
    <t>32101127</t>
  </si>
  <si>
    <t>884715793</t>
  </si>
  <si>
    <t>-599023477</t>
  </si>
  <si>
    <t>58694127</t>
  </si>
  <si>
    <t>751893569</t>
  </si>
  <si>
    <t>-1886765409</t>
  </si>
  <si>
    <t>858819285</t>
  </si>
  <si>
    <t>1451693297</t>
  </si>
  <si>
    <t>1859612487</t>
  </si>
  <si>
    <t>-1929223442</t>
  </si>
  <si>
    <t>-1341034284</t>
  </si>
  <si>
    <t>-403861603</t>
  </si>
  <si>
    <t>488310518</t>
  </si>
  <si>
    <t>1597047465</t>
  </si>
  <si>
    <t>1261533313</t>
  </si>
  <si>
    <t>-1298568547</t>
  </si>
  <si>
    <t>-1099474981</t>
  </si>
  <si>
    <t>-1670024692</t>
  </si>
  <si>
    <t>334292211</t>
  </si>
  <si>
    <t>-410570223</t>
  </si>
  <si>
    <t>-415900490</t>
  </si>
  <si>
    <t>-42977074</t>
  </si>
  <si>
    <t>1170281014</t>
  </si>
  <si>
    <t>-1610573348</t>
  </si>
  <si>
    <t>1945453779</t>
  </si>
  <si>
    <t>-1818280765</t>
  </si>
  <si>
    <t>85244215</t>
  </si>
  <si>
    <t>1244708358</t>
  </si>
  <si>
    <t>1444765519</t>
  </si>
  <si>
    <t>1808650917</t>
  </si>
  <si>
    <t>1163208256</t>
  </si>
  <si>
    <t>505156896</t>
  </si>
  <si>
    <t>333142952</t>
  </si>
  <si>
    <t>66940637</t>
  </si>
  <si>
    <t>-1969423723</t>
  </si>
  <si>
    <t xml:space="preserve">SO 401c -  Osvětlení přechodu č.1</t>
  </si>
  <si>
    <t>-1820498611</t>
  </si>
  <si>
    <t>212717176</t>
  </si>
  <si>
    <t>219898615</t>
  </si>
  <si>
    <t>-385323682</t>
  </si>
  <si>
    <t>1864800352</t>
  </si>
  <si>
    <t>1888904911</t>
  </si>
  <si>
    <t>-359391825</t>
  </si>
  <si>
    <t>2049806334</t>
  </si>
  <si>
    <t>-819226398</t>
  </si>
  <si>
    <t>2099001292</t>
  </si>
  <si>
    <t>-543135304</t>
  </si>
  <si>
    <t>-126225076</t>
  </si>
  <si>
    <t>-2097269021</t>
  </si>
  <si>
    <t>-886127641</t>
  </si>
  <si>
    <t>R_249_01_222_15</t>
  </si>
  <si>
    <t>EL2 - Led přechodové svítidlo 57,86W na 6m stožárech, dle výpočtu osvětlení</t>
  </si>
  <si>
    <t>-1119650478</t>
  </si>
  <si>
    <t>869069382</t>
  </si>
  <si>
    <t>1556136858</t>
  </si>
  <si>
    <t>1398256779</t>
  </si>
  <si>
    <t>1002425548</t>
  </si>
  <si>
    <t>821435431</t>
  </si>
  <si>
    <t>769667602</t>
  </si>
  <si>
    <t>378329572</t>
  </si>
  <si>
    <t>466326104</t>
  </si>
  <si>
    <t>741820011</t>
  </si>
  <si>
    <t>Měření zemnící síť dl pásku do 100 m</t>
  </si>
  <si>
    <t>274075543</t>
  </si>
  <si>
    <t>-891943284</t>
  </si>
  <si>
    <t>-1665873447</t>
  </si>
  <si>
    <t>-1261479232</t>
  </si>
  <si>
    <t>-200624859</t>
  </si>
  <si>
    <t>210204104</t>
  </si>
  <si>
    <t>Montáž výložníků osvětlení jednoramenných sloupových hmotnosti přes 35 kg</t>
  </si>
  <si>
    <t>-1441500053</t>
  </si>
  <si>
    <t>R_1004</t>
  </si>
  <si>
    <t xml:space="preserve">Stožár VO-přechod, Žárově zinkovaný,vč spec.úpravy na zinek., L=7m,  v zemi 1m,  těžký, vyložení do 3,5mZáv.výška 6m,žárově zinkování s rovnoměrnou vrstvou zinku 0,07 až 0,087mm, podle EN 40/2 a DIN 50976</t>
  </si>
  <si>
    <t>463715501</t>
  </si>
  <si>
    <t>R_100528.211.2</t>
  </si>
  <si>
    <t>Výložník 2000mm, žárově zinkovaný, pro přechod.stožár</t>
  </si>
  <si>
    <t>526170805</t>
  </si>
  <si>
    <t>-1386034381</t>
  </si>
  <si>
    <t>1479274375</t>
  </si>
  <si>
    <t>1619575628</t>
  </si>
  <si>
    <t>-568742677</t>
  </si>
  <si>
    <t>1273320425</t>
  </si>
  <si>
    <t>-1435085794</t>
  </si>
  <si>
    <t>-1373967301</t>
  </si>
  <si>
    <t>-990289559</t>
  </si>
  <si>
    <t>1767394868</t>
  </si>
  <si>
    <t>694081509</t>
  </si>
  <si>
    <t>-411166659</t>
  </si>
  <si>
    <t>-1188743465</t>
  </si>
  <si>
    <t>344365826</t>
  </si>
  <si>
    <t>-316863503</t>
  </si>
  <si>
    <t>-940672168</t>
  </si>
  <si>
    <t>409870456</t>
  </si>
  <si>
    <t>-2080680043</t>
  </si>
  <si>
    <t>1701605441</t>
  </si>
  <si>
    <t>-597517988</t>
  </si>
  <si>
    <t>-1627819058</t>
  </si>
  <si>
    <t>1026598891</t>
  </si>
  <si>
    <t>413083893</t>
  </si>
  <si>
    <t>-1162865718</t>
  </si>
  <si>
    <t>-723845708</t>
  </si>
  <si>
    <t>-1927315399</t>
  </si>
  <si>
    <t>133645502</t>
  </si>
  <si>
    <t>-226439983</t>
  </si>
  <si>
    <t>108171838</t>
  </si>
  <si>
    <t>-589854706</t>
  </si>
  <si>
    <t>1355250231</t>
  </si>
  <si>
    <t>-1439844774</t>
  </si>
  <si>
    <t xml:space="preserve">SO 401d -  Osvětlení přechodu č.2</t>
  </si>
  <si>
    <t>1136865343</t>
  </si>
  <si>
    <t>1888881718</t>
  </si>
  <si>
    <t>-1956421652</t>
  </si>
  <si>
    <t>1359421435</t>
  </si>
  <si>
    <t>127102263</t>
  </si>
  <si>
    <t>1465748540</t>
  </si>
  <si>
    <t>1135178059</t>
  </si>
  <si>
    <t>-1788606313</t>
  </si>
  <si>
    <t>1384505147</t>
  </si>
  <si>
    <t>-1108825396</t>
  </si>
  <si>
    <t>-1556808848</t>
  </si>
  <si>
    <t>-900743734</t>
  </si>
  <si>
    <t>1346661797</t>
  </si>
  <si>
    <t>1194373243</t>
  </si>
  <si>
    <t>-1189103898</t>
  </si>
  <si>
    <t>-1794334562</t>
  </si>
  <si>
    <t>843447048</t>
  </si>
  <si>
    <t>-1857708493</t>
  </si>
  <si>
    <t>-966024154</t>
  </si>
  <si>
    <t>-1238044382</t>
  </si>
  <si>
    <t>680631617</t>
  </si>
  <si>
    <t>588049089</t>
  </si>
  <si>
    <t>-2058891564</t>
  </si>
  <si>
    <t>-53874653</t>
  </si>
  <si>
    <t>1362233612</t>
  </si>
  <si>
    <t>-783244116</t>
  </si>
  <si>
    <t>-1832289522</t>
  </si>
  <si>
    <t>192317291</t>
  </si>
  <si>
    <t>893628386</t>
  </si>
  <si>
    <t>2032991436</t>
  </si>
  <si>
    <t>123781146</t>
  </si>
  <si>
    <t>948500110</t>
  </si>
  <si>
    <t>-680335493</t>
  </si>
  <si>
    <t>1461530936</t>
  </si>
  <si>
    <t>1281663902</t>
  </si>
  <si>
    <t>1634112793</t>
  </si>
  <si>
    <t>929126671</t>
  </si>
  <si>
    <t>-251451440</t>
  </si>
  <si>
    <t>11122074</t>
  </si>
  <si>
    <t>1385712669</t>
  </si>
  <si>
    <t>1432108354</t>
  </si>
  <si>
    <t>1757058458</t>
  </si>
  <si>
    <t>-1800448568</t>
  </si>
  <si>
    <t>1605736656</t>
  </si>
  <si>
    <t>-2077366962</t>
  </si>
  <si>
    <t>-554903683</t>
  </si>
  <si>
    <t>-1088212496</t>
  </si>
  <si>
    <t>23094297</t>
  </si>
  <si>
    <t>1509159522</t>
  </si>
  <si>
    <t>-1783353905</t>
  </si>
  <si>
    <t>1033991368</t>
  </si>
  <si>
    <t>-1069950078</t>
  </si>
  <si>
    <t>-1679803611</t>
  </si>
  <si>
    <t>195675479</t>
  </si>
  <si>
    <t xml:space="preserve">SO 402a -  Zásuvkové zemní rozváděče</t>
  </si>
  <si>
    <t>683735792</t>
  </si>
  <si>
    <t>928660769</t>
  </si>
  <si>
    <t>-1316226432</t>
  </si>
  <si>
    <t>656200916</t>
  </si>
  <si>
    <t>1986543660</t>
  </si>
  <si>
    <t>146776232</t>
  </si>
  <si>
    <t>741122226</t>
  </si>
  <si>
    <t>Montáž kabel Cu plný kulatý žíla 3x50+35 až 95+50 mm2 uložený volně (např. CYKY)</t>
  </si>
  <si>
    <t>274728404</t>
  </si>
  <si>
    <t>34111649</t>
  </si>
  <si>
    <t>kabel silový jádro Cu izolace PVC plášť PVC 0,6/1kV (1-CYKY) 3x95+50mm2</t>
  </si>
  <si>
    <t>1661652511</t>
  </si>
  <si>
    <t>-1639548061</t>
  </si>
  <si>
    <t>1516117659</t>
  </si>
  <si>
    <t>1146536</t>
  </si>
  <si>
    <t>KONCOVKA KVCZ 3-W 25-95</t>
  </si>
  <si>
    <t>-541071572</t>
  </si>
  <si>
    <t>-51166050</t>
  </si>
  <si>
    <t>-1521330548</t>
  </si>
  <si>
    <t>741132431</t>
  </si>
  <si>
    <t>Ukončení kabelů a vodičů do 1 kV celoplastových koncovkou přírubovou jednocestnou 4x95 mm2</t>
  </si>
  <si>
    <t>-1107774526</t>
  </si>
  <si>
    <t>1687460730</t>
  </si>
  <si>
    <t>742925593</t>
  </si>
  <si>
    <t>797956901</t>
  </si>
  <si>
    <t>-980405650</t>
  </si>
  <si>
    <t>-1756026326</t>
  </si>
  <si>
    <t>1250098981</t>
  </si>
  <si>
    <t>-404109891</t>
  </si>
  <si>
    <t>-582614055</t>
  </si>
  <si>
    <t>1943067528</t>
  </si>
  <si>
    <t>-282751331</t>
  </si>
  <si>
    <t>210191536</t>
  </si>
  <si>
    <t>Montáž skříní plastových do výklenku typ SR601, SR602, SR822, SR922, SD822, SD922, SD022 bez zapojení vodičů</t>
  </si>
  <si>
    <t>1409017126</t>
  </si>
  <si>
    <t>R_12_10001</t>
  </si>
  <si>
    <t>Zemni zásuvkový rozváděč - dle výkresové dokumentace</t>
  </si>
  <si>
    <t>-1225142868</t>
  </si>
  <si>
    <t>R_12_255</t>
  </si>
  <si>
    <t>RE1 - Elektoměrový rozváděč s jistící skříní</t>
  </si>
  <si>
    <t>-208405935</t>
  </si>
  <si>
    <t>R_1233_15_01</t>
  </si>
  <si>
    <t>Osazení zemního rozváděče</t>
  </si>
  <si>
    <t>897056244</t>
  </si>
  <si>
    <t>-483782616</t>
  </si>
  <si>
    <t>1775491393</t>
  </si>
  <si>
    <t>-964688877</t>
  </si>
  <si>
    <t>1248545719</t>
  </si>
  <si>
    <t>460161242</t>
  </si>
  <si>
    <t>Hloubení kabelových rýh ručně š 50 cm hl 50 cm v hornině tř I skupiny 3</t>
  </si>
  <si>
    <t>344560410</t>
  </si>
  <si>
    <t>460161412</t>
  </si>
  <si>
    <t>Hloubení kabelových rýh ručně š 65 cm hl 50 cm v hornině tř I skupiny 3</t>
  </si>
  <si>
    <t>553149231</t>
  </si>
  <si>
    <t>460161612</t>
  </si>
  <si>
    <t>Hloubení kabelových rýh ručně š 80 cm hl 50 cm v hornině tř I skupiny 3</t>
  </si>
  <si>
    <t>925780291</t>
  </si>
  <si>
    <t>460161842</t>
  </si>
  <si>
    <t>Hloubení kabelových rýh ručně š 100 cm hl 80 cm v hornině tř I skupiny 3</t>
  </si>
  <si>
    <t>435239305</t>
  </si>
  <si>
    <t>567246749</t>
  </si>
  <si>
    <t>-1834931399</t>
  </si>
  <si>
    <t>773791488</t>
  </si>
  <si>
    <t>-1613489990</t>
  </si>
  <si>
    <t>2105509817</t>
  </si>
  <si>
    <t>-629976151</t>
  </si>
  <si>
    <t>1492551345</t>
  </si>
  <si>
    <t>460431252</t>
  </si>
  <si>
    <t>Zásyp kabelových rýh ručně se zhutněním š 50 cm hl 50 cm z horniny tř I skupiny 3</t>
  </si>
  <si>
    <t>-1699059242</t>
  </si>
  <si>
    <t>460431432</t>
  </si>
  <si>
    <t>Zásyp kabelových rýh ručně se zhutněním š 65 cm hl 50 cm z horniny tř I skupiny 3</t>
  </si>
  <si>
    <t>706565756</t>
  </si>
  <si>
    <t>460431632</t>
  </si>
  <si>
    <t>Zásyp kabelových rýh ručně se zhutněním š 80 cm hl 50 cm z horniny tř I skupiny 3</t>
  </si>
  <si>
    <t>1438480414</t>
  </si>
  <si>
    <t>460431862</t>
  </si>
  <si>
    <t>Zásyp kabelových rýh ručně se zhutněním š 100 cm hl 80 cm z horniny tř I skupiny 3</t>
  </si>
  <si>
    <t>1107158535</t>
  </si>
  <si>
    <t>414198407</t>
  </si>
  <si>
    <t>-731802240</t>
  </si>
  <si>
    <t>1942397687</t>
  </si>
  <si>
    <t>649087305</t>
  </si>
  <si>
    <t>-494874928</t>
  </si>
  <si>
    <t>-812920628</t>
  </si>
  <si>
    <t>-437202236</t>
  </si>
  <si>
    <t>811667778</t>
  </si>
  <si>
    <t>-53522415</t>
  </si>
  <si>
    <t>582589500</t>
  </si>
  <si>
    <t>-1483855538</t>
  </si>
  <si>
    <t>-434371430</t>
  </si>
  <si>
    <t>-1894358316</t>
  </si>
  <si>
    <t>471869633</t>
  </si>
  <si>
    <t>-127227182</t>
  </si>
  <si>
    <t>-1076874669</t>
  </si>
  <si>
    <t>-778393484</t>
  </si>
  <si>
    <t>1576137156</t>
  </si>
  <si>
    <t>1923445566</t>
  </si>
  <si>
    <t>267527708</t>
  </si>
  <si>
    <t>1098642356</t>
  </si>
  <si>
    <t>-461662594</t>
  </si>
  <si>
    <t xml:space="preserve">SO 402f -  Rezervní chránička pro slaboproud</t>
  </si>
  <si>
    <t>1395483746</t>
  </si>
  <si>
    <t>238892261</t>
  </si>
  <si>
    <t>2102771521</t>
  </si>
  <si>
    <t>-1304078291</t>
  </si>
  <si>
    <t>-838299663</t>
  </si>
  <si>
    <t>1786488870</t>
  </si>
  <si>
    <t>579671920</t>
  </si>
  <si>
    <t>-1733270899</t>
  </si>
  <si>
    <t>-913881529</t>
  </si>
  <si>
    <t>-1329859908</t>
  </si>
  <si>
    <t>13892162</t>
  </si>
  <si>
    <t>1322750402</t>
  </si>
  <si>
    <t>427121557</t>
  </si>
  <si>
    <t>168883269</t>
  </si>
  <si>
    <t>406213111</t>
  </si>
  <si>
    <t>SO 901 - Lavičky</t>
  </si>
  <si>
    <t xml:space="preserve">    6 - Úpravy povrchů, podlahy a osazování výplní</t>
  </si>
  <si>
    <t xml:space="preserve">    762 - Konstrukce tesařské</t>
  </si>
  <si>
    <t xml:space="preserve">    767 - Konstrukce zámečnické</t>
  </si>
  <si>
    <t xml:space="preserve">    783 - Dokončovací práce - nátěry</t>
  </si>
  <si>
    <t>132351251</t>
  </si>
  <si>
    <t>Hloubení rýh nezapažených š do 2000 mm v hornině třídy těžitelnosti II skupiny 4 objem do 20 m3 strojně</t>
  </si>
  <si>
    <t>-822814273</t>
  </si>
  <si>
    <t>14*5*1,5*1</t>
  </si>
  <si>
    <t>-1766450652</t>
  </si>
  <si>
    <t>-14*4*0,5*0,9</t>
  </si>
  <si>
    <t>-14*4,6*1,1*0,1</t>
  </si>
  <si>
    <t>-1626408615</t>
  </si>
  <si>
    <t>-448915665</t>
  </si>
  <si>
    <t>1078570610</t>
  </si>
  <si>
    <t>273313611</t>
  </si>
  <si>
    <t>Základové desky z betonu tř. C 16/20</t>
  </si>
  <si>
    <t>-2073198195</t>
  </si>
  <si>
    <t>14*4,6*1,1*0,1</t>
  </si>
  <si>
    <t>273351121</t>
  </si>
  <si>
    <t>Zřízení bednění základových desek</t>
  </si>
  <si>
    <t>455205454</t>
  </si>
  <si>
    <t>14*(4,6*2+1,1*2)*0,15</t>
  </si>
  <si>
    <t>273351122</t>
  </si>
  <si>
    <t>Odstranění bednění základových desek</t>
  </si>
  <si>
    <t>1030278228</t>
  </si>
  <si>
    <t>279322511</t>
  </si>
  <si>
    <t>Základová zeď ze ŽB se zvýšenými nároky na prostředí tř. C 25/30 bez výztuže</t>
  </si>
  <si>
    <t>875421539</t>
  </si>
  <si>
    <t>" Betonové lavice"</t>
  </si>
  <si>
    <t>14*4*0,5*1,3</t>
  </si>
  <si>
    <t>279351311</t>
  </si>
  <si>
    <t>Zřízení jednostranného bednění základových zdí</t>
  </si>
  <si>
    <t>-1904391497</t>
  </si>
  <si>
    <t>14*(4*2+0,5*2)*1,3</t>
  </si>
  <si>
    <t>279351312</t>
  </si>
  <si>
    <t>Odstranění jednostranného bednění základových zdí</t>
  </si>
  <si>
    <t>-1151742966</t>
  </si>
  <si>
    <t>279362021</t>
  </si>
  <si>
    <t>Výztuž základových zdí nosných svařovanými sítěmi Kari</t>
  </si>
  <si>
    <t>-136867170</t>
  </si>
  <si>
    <t>14*(4*2+0,5*2)*1,2*4,4*1,3*0,001</t>
  </si>
  <si>
    <t>14*4*0,5*2*4,4*1,3*0,001</t>
  </si>
  <si>
    <t>Úpravy povrchů, podlahy a osazování výplní</t>
  </si>
  <si>
    <t>633811111.1</t>
  </si>
  <si>
    <t>Broušení nerovností - pohledové části lavičky</t>
  </si>
  <si>
    <t>-52133938</t>
  </si>
  <si>
    <t>4*0,5*14</t>
  </si>
  <si>
    <t>(4*2+0,5*2)*0,5*14</t>
  </si>
  <si>
    <t>633991111</t>
  </si>
  <si>
    <t>Nástřik betonových povrchů proti odpařování vody</t>
  </si>
  <si>
    <t>-2057304950</t>
  </si>
  <si>
    <t>985312112</t>
  </si>
  <si>
    <t xml:space="preserve">Stěrka k vyrovnání betonových ploch stěn tl přes 2 do 3 mm </t>
  </si>
  <si>
    <t>106515345</t>
  </si>
  <si>
    <t>985324211</t>
  </si>
  <si>
    <t>Ochranný akrylátový nátěr betonu dvojnásobný s impregnací S2 (OS-B)</t>
  </si>
  <si>
    <t>655038134</t>
  </si>
  <si>
    <t>(4*2+0,5*2)*1,3*14</t>
  </si>
  <si>
    <t>998231311</t>
  </si>
  <si>
    <t>Přesun hmot pro sadovnické a krajinářské úpravy vodorovně do 5000 m</t>
  </si>
  <si>
    <t>-1021204194</t>
  </si>
  <si>
    <t>762</t>
  </si>
  <si>
    <t>Konstrukce tesařské</t>
  </si>
  <si>
    <t>762081310.1</t>
  </si>
  <si>
    <t xml:space="preserve">Jednostranné hoblování  hran</t>
  </si>
  <si>
    <t>-1645837998</t>
  </si>
  <si>
    <t>14*4*4*2</t>
  </si>
  <si>
    <t>14*0,5*2*2*2</t>
  </si>
  <si>
    <t>14*0,2*2*2*2</t>
  </si>
  <si>
    <t>14*0,05*2*2*2</t>
  </si>
  <si>
    <t>762081410</t>
  </si>
  <si>
    <t>Vícestranné hoblování hraněného zabudovaného do konstrukce</t>
  </si>
  <si>
    <t>716772510</t>
  </si>
  <si>
    <t>14*4*(0,25*2+0,05*2)*2</t>
  </si>
  <si>
    <t>14*4*(0,25*2+0,2*2)*2</t>
  </si>
  <si>
    <t>762713121.1</t>
  </si>
  <si>
    <t xml:space="preserve">Montáž  dubové opěrky  250*50mm</t>
  </si>
  <si>
    <t>1460677840</t>
  </si>
  <si>
    <t>4*14*2</t>
  </si>
  <si>
    <t>60556101</t>
  </si>
  <si>
    <t>řezivo dubové sušené tl 50mm</t>
  </si>
  <si>
    <t>793857842</t>
  </si>
  <si>
    <t>"opěrky lavice"</t>
  </si>
  <si>
    <t>4*2*0,25*0,05*14*1,25</t>
  </si>
  <si>
    <t>762713251.1</t>
  </si>
  <si>
    <t>Montáž dubových sedáků 250*200mm</t>
  </si>
  <si>
    <t>-915004807</t>
  </si>
  <si>
    <t>60556102.1</t>
  </si>
  <si>
    <t>řezivo dubové sušené tl 200mm</t>
  </si>
  <si>
    <t>-641701569</t>
  </si>
  <si>
    <t>"Dubové sedáky"</t>
  </si>
  <si>
    <t>14*4*0,5*0,2*1,25</t>
  </si>
  <si>
    <t>762795000</t>
  </si>
  <si>
    <t>Spojovací prostředky pro montáž prostorových vázaných kcí</t>
  </si>
  <si>
    <t>2084540908</t>
  </si>
  <si>
    <t>1,75+7</t>
  </si>
  <si>
    <t>998762101</t>
  </si>
  <si>
    <t>Přesun hmot tonážní pro kce tesařské v objektech v do 6 m</t>
  </si>
  <si>
    <t>-120604919</t>
  </si>
  <si>
    <t>767</t>
  </si>
  <si>
    <t>Konstrukce zámečnické</t>
  </si>
  <si>
    <t>767995111</t>
  </si>
  <si>
    <t>Montáž atypických zámečnických konstrukcí hm do 5 kg</t>
  </si>
  <si>
    <t>865491283</t>
  </si>
  <si>
    <t>553001</t>
  </si>
  <si>
    <t>Kotvení sedáků a opěrek včetně povrchové úpravy</t>
  </si>
  <si>
    <t>-1505211064</t>
  </si>
  <si>
    <t>998767101</t>
  </si>
  <si>
    <t>Přesun hmot tonážní pro zámečnické konstrukce v objektech v do 6 m</t>
  </si>
  <si>
    <t>284595047</t>
  </si>
  <si>
    <t>783</t>
  </si>
  <si>
    <t>Dokončovací práce - nátěry</t>
  </si>
  <si>
    <t>783113121</t>
  </si>
  <si>
    <t>Dvojnásobný napouštěcí syntetický nátěr s biocidní přísadou truhlářských konstrukcí</t>
  </si>
  <si>
    <t>126436372</t>
  </si>
  <si>
    <t>783168211</t>
  </si>
  <si>
    <t>Lakovací dvojnásobný olejový nátěr truhlářských konstrukcí s mezibroušením</t>
  </si>
  <si>
    <t>-619653408</t>
  </si>
  <si>
    <t>SO 902 - Odpadkové koše</t>
  </si>
  <si>
    <t>1900685877</t>
  </si>
  <si>
    <t>12*0,9</t>
  </si>
  <si>
    <t>-1825698008</t>
  </si>
  <si>
    <t>162211311</t>
  </si>
  <si>
    <t>Vodorovné přemístění výkopku z horniny třídy těžitelnosti I skupiny 1 až 3 stavebním kolečkem do 10 m</t>
  </si>
  <si>
    <t>-396728009</t>
  </si>
  <si>
    <t>620441510</t>
  </si>
  <si>
    <t>0,15*0,15*3,14*0,9*12</t>
  </si>
  <si>
    <t>-70085551</t>
  </si>
  <si>
    <t>-477239529</t>
  </si>
  <si>
    <t>0,763*1,9 'Přepočtené koeficientem množství</t>
  </si>
  <si>
    <t>1107877388</t>
  </si>
  <si>
    <t>275313711</t>
  </si>
  <si>
    <t>Základové patky z betonu tř. C 20/25</t>
  </si>
  <si>
    <t>132910491</t>
  </si>
  <si>
    <t>0,15*0,15*3,14*0,9*12*1,1</t>
  </si>
  <si>
    <t>936104211</t>
  </si>
  <si>
    <t>Montáž odpadkového koše do betonové patky</t>
  </si>
  <si>
    <t>-1751129138</t>
  </si>
  <si>
    <t>74910133.1</t>
  </si>
  <si>
    <t>koš odpadkový litina,ocel v 1005mm D 470mm obsah 50L obložený lamelami z tropického dřeva</t>
  </si>
  <si>
    <t>-38489338</t>
  </si>
  <si>
    <t>-40060260</t>
  </si>
  <si>
    <t>SO 903 - Osvětlená / prosvětlená informační skříň</t>
  </si>
  <si>
    <t>1890772290</t>
  </si>
  <si>
    <t>2*0,9</t>
  </si>
  <si>
    <t>-682292051</t>
  </si>
  <si>
    <t>-780383274</t>
  </si>
  <si>
    <t>490819295</t>
  </si>
  <si>
    <t>0,15*0,15*3,14*0,9*2</t>
  </si>
  <si>
    <t>-1094239694</t>
  </si>
  <si>
    <t>-1470564159</t>
  </si>
  <si>
    <t>0,127*1,9 'Přepočtené koeficientem množství</t>
  </si>
  <si>
    <t>1172663792</t>
  </si>
  <si>
    <t>-292509195</t>
  </si>
  <si>
    <t>0,15*0,15*3,14*0,9*2*1,1</t>
  </si>
  <si>
    <t>936001</t>
  </si>
  <si>
    <t xml:space="preserve">Dodávka a montáž  prosvětlené informační skříně 1200*1700mm</t>
  </si>
  <si>
    <t>-1977415336</t>
  </si>
  <si>
    <t>-1378320999</t>
  </si>
  <si>
    <t>SO 904 - Válcová plakátovací plocha</t>
  </si>
  <si>
    <t>1605316613</t>
  </si>
  <si>
    <t>3*0,9</t>
  </si>
  <si>
    <t>-1340461314</t>
  </si>
  <si>
    <t>-688499908</t>
  </si>
  <si>
    <t>-522737373</t>
  </si>
  <si>
    <t>0,15*0,15*3,14*0,9*3</t>
  </si>
  <si>
    <t>-1788822281</t>
  </si>
  <si>
    <t>316185362</t>
  </si>
  <si>
    <t>0,191*1,9 'Přepočtené koeficientem množství</t>
  </si>
  <si>
    <t>2062354140</t>
  </si>
  <si>
    <t>-940843854</t>
  </si>
  <si>
    <t>0,15*0,15*3,14*0,9*3*1,1</t>
  </si>
  <si>
    <t>936003</t>
  </si>
  <si>
    <t xml:space="preserve">Dodávka a montáž  ocelové válcové plakátovací plochy pozink</t>
  </si>
  <si>
    <t>1488280457</t>
  </si>
  <si>
    <t>-63568462</t>
  </si>
  <si>
    <t>SO 905 - Stojan na jízdní kola</t>
  </si>
  <si>
    <t>-1097715868</t>
  </si>
  <si>
    <t>5176971</t>
  </si>
  <si>
    <t>1358098977</t>
  </si>
  <si>
    <t>-728778948</t>
  </si>
  <si>
    <t>-341423652</t>
  </si>
  <si>
    <t>-1295183635</t>
  </si>
  <si>
    <t>-1056339988</t>
  </si>
  <si>
    <t>-1683686967</t>
  </si>
  <si>
    <t>936174312</t>
  </si>
  <si>
    <t>Montáž stojanu na kola pro max 6 kol kotevními šrouby na pevný podklad</t>
  </si>
  <si>
    <t>941308941</t>
  </si>
  <si>
    <t>74910152.1</t>
  </si>
  <si>
    <t xml:space="preserve">stojan na  na  6 kol jednostranný  s madlem</t>
  </si>
  <si>
    <t>717257007</t>
  </si>
  <si>
    <t>-1739346665</t>
  </si>
  <si>
    <t xml:space="preserve">SO 906 - Nabíjecí  stanice pro kola</t>
  </si>
  <si>
    <t>300004</t>
  </si>
  <si>
    <t xml:space="preserve">Dodávka ,montáž ,provedení  nabíjecí stanice pro kola včetně stojanu na kola včetně základových konstrukcí</t>
  </si>
  <si>
    <t>-1534044442</t>
  </si>
  <si>
    <t>SO 909 - Příprava pro vánoční strom</t>
  </si>
  <si>
    <t>133251101</t>
  </si>
  <si>
    <t>Hloubení šachet nezapažených v hornině třídy těžitelnosti I skupiny 3 objem do 20 m3</t>
  </si>
  <si>
    <t>-1901202276</t>
  </si>
  <si>
    <t>2*2*2,3</t>
  </si>
  <si>
    <t>-1282577235</t>
  </si>
  <si>
    <t>9,2+6,9</t>
  </si>
  <si>
    <t>-1150346524</t>
  </si>
  <si>
    <t>868336454</t>
  </si>
  <si>
    <t>1*1*2,3*1,9</t>
  </si>
  <si>
    <t>917283891</t>
  </si>
  <si>
    <t>174111101</t>
  </si>
  <si>
    <t>Zásyp jam, šachet rýh nebo kolem objektů sypaninou se zhutněním ručně</t>
  </si>
  <si>
    <t>-1050397721</t>
  </si>
  <si>
    <t>-1*1*2,3</t>
  </si>
  <si>
    <t>275322511</t>
  </si>
  <si>
    <t>Základové patky ze ŽB se zvýšenými nároky na prostředí tř. C 25/30</t>
  </si>
  <si>
    <t>1494848583</t>
  </si>
  <si>
    <t>1*1*2,3</t>
  </si>
  <si>
    <t>-0,25*0,25*3,14*1,8</t>
  </si>
  <si>
    <t>275362021</t>
  </si>
  <si>
    <t>Výztuž základových patek svařovanými sítěmi Kari</t>
  </si>
  <si>
    <t>437364334</t>
  </si>
  <si>
    <t>1*1*2*4,4*1,3*0,001</t>
  </si>
  <si>
    <t>1*2,3*4*4,4*1,3*0,001</t>
  </si>
  <si>
    <t>1095098717</t>
  </si>
  <si>
    <t>1*4*2,3</t>
  </si>
  <si>
    <t>-1690383948</t>
  </si>
  <si>
    <t>-514197934</t>
  </si>
  <si>
    <t>56230625.1</t>
  </si>
  <si>
    <t xml:space="preserve">poklop  litinový  D500mm C250  s rámem pro zabetonování</t>
  </si>
  <si>
    <t>243988935</t>
  </si>
  <si>
    <t>998012021</t>
  </si>
  <si>
    <t>Přesun hmot pro budovy monolitické v do 6 m</t>
  </si>
  <si>
    <t>268937264</t>
  </si>
  <si>
    <t>767995116</t>
  </si>
  <si>
    <t>Montáž atypických zámečnických konstrukcí hm přes 100 do 250 kg</t>
  </si>
  <si>
    <t>1018403942</t>
  </si>
  <si>
    <t>62*2</t>
  </si>
  <si>
    <t xml:space="preserve">Trubka ocelová  508*5mm  délky  2000mm   včetně povrchové úpravy pozink</t>
  </si>
  <si>
    <t>-731929936</t>
  </si>
  <si>
    <t>-438251744</t>
  </si>
  <si>
    <t>003 - Nepřímé náklady</t>
  </si>
  <si>
    <t xml:space="preserve">SO 001j - Příprava  území , demolice stávajících zpevněných ploch ( živice,silnice II.třídy )</t>
  </si>
  <si>
    <t>-607835772</t>
  </si>
  <si>
    <t>1732721193</t>
  </si>
  <si>
    <t>900*(0,5-0,1)</t>
  </si>
  <si>
    <t>644972375</t>
  </si>
  <si>
    <t>900*0,2</t>
  </si>
  <si>
    <t>947243212</t>
  </si>
  <si>
    <t>-1430281394</t>
  </si>
  <si>
    <t>1122711475</t>
  </si>
  <si>
    <t>900*0,2*1,9</t>
  </si>
  <si>
    <t>1419169443</t>
  </si>
  <si>
    <t>360+180</t>
  </si>
  <si>
    <t>857559078</t>
  </si>
  <si>
    <t>-565837441</t>
  </si>
  <si>
    <t>207*9 'Přepočtené koeficientem množství</t>
  </si>
  <si>
    <t>877534625</t>
  </si>
  <si>
    <t>157396422</t>
  </si>
  <si>
    <t>SO 107 - Plocha silnice 366 (živice)</t>
  </si>
  <si>
    <t>-1156965404</t>
  </si>
  <si>
    <t>152*0,5*0,3</t>
  </si>
  <si>
    <t>1974044282</t>
  </si>
  <si>
    <t>1677154218</t>
  </si>
  <si>
    <t>-631829933</t>
  </si>
  <si>
    <t>-1924972283</t>
  </si>
  <si>
    <t>-1480086450</t>
  </si>
  <si>
    <t>22,8*1,9 'Přepočtené koeficientem množství</t>
  </si>
  <si>
    <t>-605707207</t>
  </si>
  <si>
    <t>-739227147</t>
  </si>
  <si>
    <t>-455543356</t>
  </si>
  <si>
    <t>-968764821</t>
  </si>
  <si>
    <t>152*1,6</t>
  </si>
  <si>
    <t>233475520</t>
  </si>
  <si>
    <t>243,2*1,1845 'Přepočtené koeficientem množství</t>
  </si>
  <si>
    <t>1444905035</t>
  </si>
  <si>
    <t>1745233653</t>
  </si>
  <si>
    <t>565135121</t>
  </si>
  <si>
    <t>Asfaltový beton vrstva podkladní ACP 16 (obalované kamenivo OKS) tl 50 mm š přes 3 m</t>
  </si>
  <si>
    <t>1574328501</t>
  </si>
  <si>
    <t>573111112</t>
  </si>
  <si>
    <t>Postřik živičný infiltrační s posypem z asfaltu množství 1 kg/m2</t>
  </si>
  <si>
    <t>-1625994605</t>
  </si>
  <si>
    <t>573231108</t>
  </si>
  <si>
    <t>Postřik živičný spojovací ze silniční emulze v množství 0,50 kg/m2</t>
  </si>
  <si>
    <t>189620027</t>
  </si>
  <si>
    <t>577144121</t>
  </si>
  <si>
    <t>Asfaltový beton vrstva obrusná ACO 11 (ABS) tř. I tl 50 mm š přes 3 m z nemodifikovaného asfaltu</t>
  </si>
  <si>
    <t>357195079</t>
  </si>
  <si>
    <t>2085077022</t>
  </si>
  <si>
    <t>85*2</t>
  </si>
  <si>
    <t>144+20+4+4</t>
  </si>
  <si>
    <t>1842432160</t>
  </si>
  <si>
    <t>342*0,1*1,01</t>
  </si>
  <si>
    <t>316447984</t>
  </si>
  <si>
    <t>825196982</t>
  </si>
  <si>
    <t>-700637860</t>
  </si>
  <si>
    <t>-488631698</t>
  </si>
  <si>
    <t>391801421</t>
  </si>
  <si>
    <t>342*0,15*0,2</t>
  </si>
  <si>
    <t>(144+20+4+4)*0,3*0,2</t>
  </si>
  <si>
    <t>998225111</t>
  </si>
  <si>
    <t>Přesun hmot pro pozemní komunikace s krytem z kamene, monolitickým betonovým nebo živičným</t>
  </si>
  <si>
    <t>1835020758</t>
  </si>
  <si>
    <t>998225194</t>
  </si>
  <si>
    <t>Příplatek k přesunu hmot pro pozemní komunikace s krytem z kamene, živičným, betonovým do 5000 m</t>
  </si>
  <si>
    <t>1467311943</t>
  </si>
  <si>
    <t>998225195</t>
  </si>
  <si>
    <t>Příplatek k přesunu hmot pro pozemní komunikace s krytem z kamene, živičným, betonovým ZKD 5000 m</t>
  </si>
  <si>
    <t>-628753651</t>
  </si>
  <si>
    <t>SO 1000 - Ostatní náklady</t>
  </si>
  <si>
    <t>OST - Ostatní</t>
  </si>
  <si>
    <t xml:space="preserve">    O01 - Ostatní</t>
  </si>
  <si>
    <t>OST</t>
  </si>
  <si>
    <t>O01</t>
  </si>
  <si>
    <t>211500000</t>
  </si>
  <si>
    <t>Dokumentace skutečného provedení</t>
  </si>
  <si>
    <t>262144</t>
  </si>
  <si>
    <t>-1650485290</t>
  </si>
  <si>
    <t>221500000</t>
  </si>
  <si>
    <t>Vytýčení stávajících inženýrských sítí</t>
  </si>
  <si>
    <t>-1539034107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</si>
  <si>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</si>
  <si>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</si>
  <si>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</si>
  <si>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-391077785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</si>
  <si>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</si>
  <si>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</si>
  <si>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</si>
  <si>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</si>
  <si>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1113438679</t>
  </si>
  <si>
    <t>" vytýčení obvodu a hranic staveniště, objektů stavby a pevných vytyčovacích bodů vč. fixace a obnovení zhotovitelem"</t>
  </si>
  <si>
    <t xml:space="preserve">"  vyhotovení dokumentace v listinné a digitální podobě"</t>
  </si>
  <si>
    <t>241700000</t>
  </si>
  <si>
    <t>Pasportizace objektů</t>
  </si>
  <si>
    <t>1687172353</t>
  </si>
  <si>
    <t xml:space="preserve"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</si>
  <si>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</si>
  <si>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</si>
  <si>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</si>
  <si>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1109855935</t>
  </si>
  <si>
    <t>411600000</t>
  </si>
  <si>
    <t xml:space="preserve">GP oddělování pro všechny SO, </t>
  </si>
  <si>
    <t>590417144</t>
  </si>
  <si>
    <t>411800000</t>
  </si>
  <si>
    <t>GP věcná břemena pro všechny SO,</t>
  </si>
  <si>
    <t>-369146394</t>
  </si>
  <si>
    <t>711800000</t>
  </si>
  <si>
    <t>Průkazné a kontrolní zkoušky</t>
  </si>
  <si>
    <t>-30870412</t>
  </si>
  <si>
    <t>" dle ČSN , TP,TPG, ostatních předpisů, kompletní revize, kompletní tlakové zkoušky"</t>
  </si>
  <si>
    <t>821800000</t>
  </si>
  <si>
    <t>Fotodokumentace stavby</t>
  </si>
  <si>
    <t>2052180398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</si>
  <si>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</si>
  <si>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</si>
  <si>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</si>
  <si>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823800000</t>
  </si>
  <si>
    <t xml:space="preserve">Vyřízení  povolení  zvláštního užívání přechodného dopravního značení</t>
  </si>
  <si>
    <t>2142766677</t>
  </si>
  <si>
    <t>SO 1020 - VRN</t>
  </si>
  <si>
    <t>CS ÚRS 2022 01</t>
  </si>
  <si>
    <t>497415272</t>
  </si>
  <si>
    <t>034002000</t>
  </si>
  <si>
    <t>Zabezpečení staveniště</t>
  </si>
  <si>
    <t>1812350713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</si>
</sst>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styles" Target="styles.xml" /><Relationship Id="rId62" Type="http://schemas.openxmlformats.org/officeDocument/2006/relationships/theme" Target="theme/theme1.xml" /><Relationship Id="rId63" Type="http://schemas.openxmlformats.org/officeDocument/2006/relationships/calcChain" Target="calcChain.xml" /><Relationship Id="rId6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KONICE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Revitalizace  Masarykova náměstí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Konice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14. 12. 2023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město  Konice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Ing.Zdeněk  Vitásek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Martin  Pniok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ROUND(AG95+AG128+AG156,2)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ROUND(AS95+AS128+AS156,2)</f>
        <v>0</v>
      </c>
      <c r="AT94" s="115">
        <f>ROUND(SUM(AV94:AW94),2)</f>
        <v>0</v>
      </c>
      <c r="AU94" s="116">
        <f>ROUND(AU95+AU128+AU156,5)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ROUND(AZ95+AZ128+AZ156,2)</f>
        <v>0</v>
      </c>
      <c r="BA94" s="115">
        <f>ROUND(BA95+BA128+BA156,2)</f>
        <v>0</v>
      </c>
      <c r="BB94" s="115">
        <f>ROUND(BB95+BB128+BB156,2)</f>
        <v>0</v>
      </c>
      <c r="BC94" s="115">
        <f>ROUND(BC95+BC128+BC156,2)</f>
        <v>0</v>
      </c>
      <c r="BD94" s="117">
        <f>ROUND(BD95+BD128+BD156,2)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ROUND(AG96+SUM(AG109:AG114)+AG119+SUM(AG123:AG127),2)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ROUND(AS96+SUM(AS109:AS114)+AS119+SUM(AS123:AS127),2)</f>
        <v>0</v>
      </c>
      <c r="AT95" s="129">
        <f>ROUND(SUM(AV95:AW95),2)</f>
        <v>0</v>
      </c>
      <c r="AU95" s="130">
        <f>ROUND(AU96+SUM(AU109:AU114)+AU119+SUM(AU123:AU127),5)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ROUND(AZ96+SUM(AZ109:AZ114)+AZ119+SUM(AZ123:AZ127),2)</f>
        <v>0</v>
      </c>
      <c r="BA95" s="129">
        <f>ROUND(BA96+SUM(BA109:BA114)+BA119+SUM(BA123:BA127),2)</f>
        <v>0</v>
      </c>
      <c r="BB95" s="129">
        <f>ROUND(BB96+SUM(BB109:BB114)+BB119+SUM(BB123:BB127),2)</f>
        <v>0</v>
      </c>
      <c r="BC95" s="129">
        <f>ROUND(BC96+SUM(BC109:BC114)+BC119+SUM(BC123:BC127),2)</f>
        <v>0</v>
      </c>
      <c r="BD95" s="131">
        <f>ROUND(BD96+SUM(BD109:BD114)+BD119+SUM(BD123:BD127),2)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23.25" customHeight="1">
      <c r="A96" s="4"/>
      <c r="B96" s="71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88</v>
      </c>
      <c r="AR96" s="73"/>
      <c r="AS96" s="138">
        <f>ROUND(SUM(AS97:AS108),2)</f>
        <v>0</v>
      </c>
      <c r="AT96" s="139">
        <f>ROUND(SUM(AV96:AW96),2)</f>
        <v>0</v>
      </c>
      <c r="AU96" s="140">
        <f>ROUND(SUM(AU97:AU108),5)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ROUND(SUM(AZ97:AZ108),2)</f>
        <v>0</v>
      </c>
      <c r="BA96" s="139">
        <f>ROUND(SUM(BA97:BA108),2)</f>
        <v>0</v>
      </c>
      <c r="BB96" s="139">
        <f>ROUND(SUM(BB97:BB108),2)</f>
        <v>0</v>
      </c>
      <c r="BC96" s="139">
        <f>ROUND(SUM(BC97:BC108),2)</f>
        <v>0</v>
      </c>
      <c r="BD96" s="141">
        <f>ROUND(SUM(BD97:BD108),2)</f>
        <v>0</v>
      </c>
      <c r="BE96" s="4"/>
      <c r="BS96" s="142" t="s">
        <v>75</v>
      </c>
      <c r="BT96" s="142" t="s">
        <v>85</v>
      </c>
      <c r="BU96" s="142" t="s">
        <v>77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35.25" customHeight="1">
      <c r="A97" s="143" t="s">
        <v>90</v>
      </c>
      <c r="B97" s="71"/>
      <c r="C97" s="133"/>
      <c r="D97" s="133"/>
      <c r="E97" s="133"/>
      <c r="F97" s="134" t="s">
        <v>91</v>
      </c>
      <c r="G97" s="134"/>
      <c r="H97" s="134"/>
      <c r="I97" s="134"/>
      <c r="J97" s="134"/>
      <c r="K97" s="133"/>
      <c r="L97" s="134" t="s">
        <v>92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 001a - Příprava  území...'!J34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'SO 001a - Příprava  území...'!P127</f>
        <v>0</v>
      </c>
      <c r="AV97" s="139">
        <f>'SO 001a - Příprava  území...'!J37</f>
        <v>0</v>
      </c>
      <c r="AW97" s="139">
        <f>'SO 001a - Příprava  území...'!J38</f>
        <v>0</v>
      </c>
      <c r="AX97" s="139">
        <f>'SO 001a - Příprava  území...'!J39</f>
        <v>0</v>
      </c>
      <c r="AY97" s="139">
        <f>'SO 001a - Příprava  území...'!J40</f>
        <v>0</v>
      </c>
      <c r="AZ97" s="139">
        <f>'SO 001a - Příprava  území...'!F37</f>
        <v>0</v>
      </c>
      <c r="BA97" s="139">
        <f>'SO 001a - Příprava  území...'!F38</f>
        <v>0</v>
      </c>
      <c r="BB97" s="139">
        <f>'SO 001a - Příprava  území...'!F39</f>
        <v>0</v>
      </c>
      <c r="BC97" s="139">
        <f>'SO 001a - Příprava  území...'!F40</f>
        <v>0</v>
      </c>
      <c r="BD97" s="141">
        <f>'SO 001a - Příprava  území...'!F41</f>
        <v>0</v>
      </c>
      <c r="BE97" s="4"/>
      <c r="BT97" s="142" t="s">
        <v>93</v>
      </c>
      <c r="BV97" s="142" t="s">
        <v>78</v>
      </c>
      <c r="BW97" s="142" t="s">
        <v>94</v>
      </c>
      <c r="BX97" s="142" t="s">
        <v>89</v>
      </c>
      <c r="CL97" s="142" t="s">
        <v>1</v>
      </c>
    </row>
    <row r="98" s="4" customFormat="1" ht="35.25" customHeight="1">
      <c r="A98" s="143" t="s">
        <v>90</v>
      </c>
      <c r="B98" s="71"/>
      <c r="C98" s="133"/>
      <c r="D98" s="133"/>
      <c r="E98" s="133"/>
      <c r="F98" s="134" t="s">
        <v>95</v>
      </c>
      <c r="G98" s="134"/>
      <c r="H98" s="134"/>
      <c r="I98" s="134"/>
      <c r="J98" s="134"/>
      <c r="K98" s="133"/>
      <c r="L98" s="134" t="s">
        <v>96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 001b - Příprava  území...'!J34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'SO 001b - Příprava  území...'!P127</f>
        <v>0</v>
      </c>
      <c r="AV98" s="139">
        <f>'SO 001b - Příprava  území...'!J37</f>
        <v>0</v>
      </c>
      <c r="AW98" s="139">
        <f>'SO 001b - Příprava  území...'!J38</f>
        <v>0</v>
      </c>
      <c r="AX98" s="139">
        <f>'SO 001b - Příprava  území...'!J39</f>
        <v>0</v>
      </c>
      <c r="AY98" s="139">
        <f>'SO 001b - Příprava  území...'!J40</f>
        <v>0</v>
      </c>
      <c r="AZ98" s="139">
        <f>'SO 001b - Příprava  území...'!F37</f>
        <v>0</v>
      </c>
      <c r="BA98" s="139">
        <f>'SO 001b - Příprava  území...'!F38</f>
        <v>0</v>
      </c>
      <c r="BB98" s="139">
        <f>'SO 001b - Příprava  území...'!F39</f>
        <v>0</v>
      </c>
      <c r="BC98" s="139">
        <f>'SO 001b - Příprava  území...'!F40</f>
        <v>0</v>
      </c>
      <c r="BD98" s="141">
        <f>'SO 001b - Příprava  území...'!F41</f>
        <v>0</v>
      </c>
      <c r="BE98" s="4"/>
      <c r="BT98" s="142" t="s">
        <v>93</v>
      </c>
      <c r="BV98" s="142" t="s">
        <v>78</v>
      </c>
      <c r="BW98" s="142" t="s">
        <v>97</v>
      </c>
      <c r="BX98" s="142" t="s">
        <v>89</v>
      </c>
      <c r="CL98" s="142" t="s">
        <v>1</v>
      </c>
    </row>
    <row r="99" s="4" customFormat="1" ht="35.25" customHeight="1">
      <c r="A99" s="143" t="s">
        <v>90</v>
      </c>
      <c r="B99" s="71"/>
      <c r="C99" s="133"/>
      <c r="D99" s="133"/>
      <c r="E99" s="133"/>
      <c r="F99" s="134" t="s">
        <v>98</v>
      </c>
      <c r="G99" s="134"/>
      <c r="H99" s="134"/>
      <c r="I99" s="134"/>
      <c r="J99" s="134"/>
      <c r="K99" s="133"/>
      <c r="L99" s="134" t="s">
        <v>99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 001c - Příprava  území...'!J34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'SO 001c - Příprava  území...'!P127</f>
        <v>0</v>
      </c>
      <c r="AV99" s="139">
        <f>'SO 001c - Příprava  území...'!J37</f>
        <v>0</v>
      </c>
      <c r="AW99" s="139">
        <f>'SO 001c - Příprava  území...'!J38</f>
        <v>0</v>
      </c>
      <c r="AX99" s="139">
        <f>'SO 001c - Příprava  území...'!J39</f>
        <v>0</v>
      </c>
      <c r="AY99" s="139">
        <f>'SO 001c - Příprava  území...'!J40</f>
        <v>0</v>
      </c>
      <c r="AZ99" s="139">
        <f>'SO 001c - Příprava  území...'!F37</f>
        <v>0</v>
      </c>
      <c r="BA99" s="139">
        <f>'SO 001c - Příprava  území...'!F38</f>
        <v>0</v>
      </c>
      <c r="BB99" s="139">
        <f>'SO 001c - Příprava  území...'!F39</f>
        <v>0</v>
      </c>
      <c r="BC99" s="139">
        <f>'SO 001c - Příprava  území...'!F40</f>
        <v>0</v>
      </c>
      <c r="BD99" s="141">
        <f>'SO 001c - Příprava  území...'!F41</f>
        <v>0</v>
      </c>
      <c r="BE99" s="4"/>
      <c r="BT99" s="142" t="s">
        <v>93</v>
      </c>
      <c r="BV99" s="142" t="s">
        <v>78</v>
      </c>
      <c r="BW99" s="142" t="s">
        <v>100</v>
      </c>
      <c r="BX99" s="142" t="s">
        <v>89</v>
      </c>
      <c r="CL99" s="142" t="s">
        <v>1</v>
      </c>
    </row>
    <row r="100" s="4" customFormat="1" ht="35.25" customHeight="1">
      <c r="A100" s="143" t="s">
        <v>90</v>
      </c>
      <c r="B100" s="71"/>
      <c r="C100" s="133"/>
      <c r="D100" s="133"/>
      <c r="E100" s="133"/>
      <c r="F100" s="134" t="s">
        <v>101</v>
      </c>
      <c r="G100" s="134"/>
      <c r="H100" s="134"/>
      <c r="I100" s="134"/>
      <c r="J100" s="134"/>
      <c r="K100" s="133"/>
      <c r="L100" s="134" t="s">
        <v>102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 001d - Příprava  území...'!J34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'SO 001d - Příprava  území...'!P127</f>
        <v>0</v>
      </c>
      <c r="AV100" s="139">
        <f>'SO 001d - Příprava  území...'!J37</f>
        <v>0</v>
      </c>
      <c r="AW100" s="139">
        <f>'SO 001d - Příprava  území...'!J38</f>
        <v>0</v>
      </c>
      <c r="AX100" s="139">
        <f>'SO 001d - Příprava  území...'!J39</f>
        <v>0</v>
      </c>
      <c r="AY100" s="139">
        <f>'SO 001d - Příprava  území...'!J40</f>
        <v>0</v>
      </c>
      <c r="AZ100" s="139">
        <f>'SO 001d - Příprava  území...'!F37</f>
        <v>0</v>
      </c>
      <c r="BA100" s="139">
        <f>'SO 001d - Příprava  území...'!F38</f>
        <v>0</v>
      </c>
      <c r="BB100" s="139">
        <f>'SO 001d - Příprava  území...'!F39</f>
        <v>0</v>
      </c>
      <c r="BC100" s="139">
        <f>'SO 001d - Příprava  území...'!F40</f>
        <v>0</v>
      </c>
      <c r="BD100" s="141">
        <f>'SO 001d - Příprava  území...'!F41</f>
        <v>0</v>
      </c>
      <c r="BE100" s="4"/>
      <c r="BT100" s="142" t="s">
        <v>93</v>
      </c>
      <c r="BV100" s="142" t="s">
        <v>78</v>
      </c>
      <c r="BW100" s="142" t="s">
        <v>103</v>
      </c>
      <c r="BX100" s="142" t="s">
        <v>89</v>
      </c>
      <c r="CL100" s="142" t="s">
        <v>1</v>
      </c>
    </row>
    <row r="101" s="4" customFormat="1" ht="35.25" customHeight="1">
      <c r="A101" s="143" t="s">
        <v>90</v>
      </c>
      <c r="B101" s="71"/>
      <c r="C101" s="133"/>
      <c r="D101" s="133"/>
      <c r="E101" s="133"/>
      <c r="F101" s="134" t="s">
        <v>104</v>
      </c>
      <c r="G101" s="134"/>
      <c r="H101" s="134"/>
      <c r="I101" s="134"/>
      <c r="J101" s="134"/>
      <c r="K101" s="133"/>
      <c r="L101" s="134" t="s">
        <v>105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'SO 001e - Příprava  území...'!J34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'SO 001e - Příprava  území...'!P127</f>
        <v>0</v>
      </c>
      <c r="AV101" s="139">
        <f>'SO 001e - Příprava  území...'!J37</f>
        <v>0</v>
      </c>
      <c r="AW101" s="139">
        <f>'SO 001e - Příprava  území...'!J38</f>
        <v>0</v>
      </c>
      <c r="AX101" s="139">
        <f>'SO 001e - Příprava  území...'!J39</f>
        <v>0</v>
      </c>
      <c r="AY101" s="139">
        <f>'SO 001e - Příprava  území...'!J40</f>
        <v>0</v>
      </c>
      <c r="AZ101" s="139">
        <f>'SO 001e - Příprava  území...'!F37</f>
        <v>0</v>
      </c>
      <c r="BA101" s="139">
        <f>'SO 001e - Příprava  území...'!F38</f>
        <v>0</v>
      </c>
      <c r="BB101" s="139">
        <f>'SO 001e - Příprava  území...'!F39</f>
        <v>0</v>
      </c>
      <c r="BC101" s="139">
        <f>'SO 001e - Příprava  území...'!F40</f>
        <v>0</v>
      </c>
      <c r="BD101" s="141">
        <f>'SO 001e - Příprava  území...'!F41</f>
        <v>0</v>
      </c>
      <c r="BE101" s="4"/>
      <c r="BT101" s="142" t="s">
        <v>93</v>
      </c>
      <c r="BV101" s="142" t="s">
        <v>78</v>
      </c>
      <c r="BW101" s="142" t="s">
        <v>106</v>
      </c>
      <c r="BX101" s="142" t="s">
        <v>89</v>
      </c>
      <c r="CL101" s="142" t="s">
        <v>1</v>
      </c>
    </row>
    <row r="102" s="4" customFormat="1" ht="35.25" customHeight="1">
      <c r="A102" s="143" t="s">
        <v>90</v>
      </c>
      <c r="B102" s="71"/>
      <c r="C102" s="133"/>
      <c r="D102" s="133"/>
      <c r="E102" s="133"/>
      <c r="F102" s="134" t="s">
        <v>107</v>
      </c>
      <c r="G102" s="134"/>
      <c r="H102" s="134"/>
      <c r="I102" s="134"/>
      <c r="J102" s="134"/>
      <c r="K102" s="133"/>
      <c r="L102" s="134" t="s">
        <v>108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 001f - Příprava  území...'!J34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88</v>
      </c>
      <c r="AR102" s="73"/>
      <c r="AS102" s="138">
        <v>0</v>
      </c>
      <c r="AT102" s="139">
        <f>ROUND(SUM(AV102:AW102),2)</f>
        <v>0</v>
      </c>
      <c r="AU102" s="140">
        <f>'SO 001f - Příprava  území...'!P127</f>
        <v>0</v>
      </c>
      <c r="AV102" s="139">
        <f>'SO 001f - Příprava  území...'!J37</f>
        <v>0</v>
      </c>
      <c r="AW102" s="139">
        <f>'SO 001f - Příprava  území...'!J38</f>
        <v>0</v>
      </c>
      <c r="AX102" s="139">
        <f>'SO 001f - Příprava  území...'!J39</f>
        <v>0</v>
      </c>
      <c r="AY102" s="139">
        <f>'SO 001f - Příprava  území...'!J40</f>
        <v>0</v>
      </c>
      <c r="AZ102" s="139">
        <f>'SO 001f - Příprava  území...'!F37</f>
        <v>0</v>
      </c>
      <c r="BA102" s="139">
        <f>'SO 001f - Příprava  území...'!F38</f>
        <v>0</v>
      </c>
      <c r="BB102" s="139">
        <f>'SO 001f - Příprava  území...'!F39</f>
        <v>0</v>
      </c>
      <c r="BC102" s="139">
        <f>'SO 001f - Příprava  území...'!F40</f>
        <v>0</v>
      </c>
      <c r="BD102" s="141">
        <f>'SO 001f - Příprava  území...'!F41</f>
        <v>0</v>
      </c>
      <c r="BE102" s="4"/>
      <c r="BT102" s="142" t="s">
        <v>93</v>
      </c>
      <c r="BV102" s="142" t="s">
        <v>78</v>
      </c>
      <c r="BW102" s="142" t="s">
        <v>109</v>
      </c>
      <c r="BX102" s="142" t="s">
        <v>89</v>
      </c>
      <c r="CL102" s="142" t="s">
        <v>1</v>
      </c>
    </row>
    <row r="103" s="4" customFormat="1" ht="35.25" customHeight="1">
      <c r="A103" s="143" t="s">
        <v>90</v>
      </c>
      <c r="B103" s="71"/>
      <c r="C103" s="133"/>
      <c r="D103" s="133"/>
      <c r="E103" s="133"/>
      <c r="F103" s="134" t="s">
        <v>110</v>
      </c>
      <c r="G103" s="134"/>
      <c r="H103" s="134"/>
      <c r="I103" s="134"/>
      <c r="J103" s="134"/>
      <c r="K103" s="133"/>
      <c r="L103" s="134" t="s">
        <v>111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 001g - Příprava  území...'!J34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'SO 001g - Příprava  území...'!P127</f>
        <v>0</v>
      </c>
      <c r="AV103" s="139">
        <f>'SO 001g - Příprava  území...'!J37</f>
        <v>0</v>
      </c>
      <c r="AW103" s="139">
        <f>'SO 001g - Příprava  území...'!J38</f>
        <v>0</v>
      </c>
      <c r="AX103" s="139">
        <f>'SO 001g - Příprava  území...'!J39</f>
        <v>0</v>
      </c>
      <c r="AY103" s="139">
        <f>'SO 001g - Příprava  území...'!J40</f>
        <v>0</v>
      </c>
      <c r="AZ103" s="139">
        <f>'SO 001g - Příprava  území...'!F37</f>
        <v>0</v>
      </c>
      <c r="BA103" s="139">
        <f>'SO 001g - Příprava  území...'!F38</f>
        <v>0</v>
      </c>
      <c r="BB103" s="139">
        <f>'SO 001g - Příprava  území...'!F39</f>
        <v>0</v>
      </c>
      <c r="BC103" s="139">
        <f>'SO 001g - Příprava  území...'!F40</f>
        <v>0</v>
      </c>
      <c r="BD103" s="141">
        <f>'SO 001g - Příprava  území...'!F41</f>
        <v>0</v>
      </c>
      <c r="BE103" s="4"/>
      <c r="BT103" s="142" t="s">
        <v>93</v>
      </c>
      <c r="BV103" s="142" t="s">
        <v>78</v>
      </c>
      <c r="BW103" s="142" t="s">
        <v>112</v>
      </c>
      <c r="BX103" s="142" t="s">
        <v>89</v>
      </c>
      <c r="CL103" s="142" t="s">
        <v>1</v>
      </c>
    </row>
    <row r="104" s="4" customFormat="1" ht="35.25" customHeight="1">
      <c r="A104" s="143" t="s">
        <v>90</v>
      </c>
      <c r="B104" s="71"/>
      <c r="C104" s="133"/>
      <c r="D104" s="133"/>
      <c r="E104" s="133"/>
      <c r="F104" s="134" t="s">
        <v>113</v>
      </c>
      <c r="G104" s="134"/>
      <c r="H104" s="134"/>
      <c r="I104" s="134"/>
      <c r="J104" s="134"/>
      <c r="K104" s="133"/>
      <c r="L104" s="134" t="s">
        <v>114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 001h - Příprava  území...'!J34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'SO 001h - Příprava  území...'!P127</f>
        <v>0</v>
      </c>
      <c r="AV104" s="139">
        <f>'SO 001h - Příprava  území...'!J37</f>
        <v>0</v>
      </c>
      <c r="AW104" s="139">
        <f>'SO 001h - Příprava  území...'!J38</f>
        <v>0</v>
      </c>
      <c r="AX104" s="139">
        <f>'SO 001h - Příprava  území...'!J39</f>
        <v>0</v>
      </c>
      <c r="AY104" s="139">
        <f>'SO 001h - Příprava  území...'!J40</f>
        <v>0</v>
      </c>
      <c r="AZ104" s="139">
        <f>'SO 001h - Příprava  území...'!F37</f>
        <v>0</v>
      </c>
      <c r="BA104" s="139">
        <f>'SO 001h - Příprava  území...'!F38</f>
        <v>0</v>
      </c>
      <c r="BB104" s="139">
        <f>'SO 001h - Příprava  území...'!F39</f>
        <v>0</v>
      </c>
      <c r="BC104" s="139">
        <f>'SO 001h - Příprava  území...'!F40</f>
        <v>0</v>
      </c>
      <c r="BD104" s="141">
        <f>'SO 001h - Příprava  území...'!F41</f>
        <v>0</v>
      </c>
      <c r="BE104" s="4"/>
      <c r="BT104" s="142" t="s">
        <v>93</v>
      </c>
      <c r="BV104" s="142" t="s">
        <v>78</v>
      </c>
      <c r="BW104" s="142" t="s">
        <v>115</v>
      </c>
      <c r="BX104" s="142" t="s">
        <v>89</v>
      </c>
      <c r="CL104" s="142" t="s">
        <v>1</v>
      </c>
    </row>
    <row r="105" s="4" customFormat="1" ht="35.25" customHeight="1">
      <c r="A105" s="143" t="s">
        <v>90</v>
      </c>
      <c r="B105" s="71"/>
      <c r="C105" s="133"/>
      <c r="D105" s="133"/>
      <c r="E105" s="133"/>
      <c r="F105" s="134" t="s">
        <v>116</v>
      </c>
      <c r="G105" s="134"/>
      <c r="H105" s="134"/>
      <c r="I105" s="134"/>
      <c r="J105" s="134"/>
      <c r="K105" s="133"/>
      <c r="L105" s="134" t="s">
        <v>117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 001ch - Příprava  územ...'!J34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'SO 001ch - Příprava  územ...'!P127</f>
        <v>0</v>
      </c>
      <c r="AV105" s="139">
        <f>'SO 001ch - Příprava  územ...'!J37</f>
        <v>0</v>
      </c>
      <c r="AW105" s="139">
        <f>'SO 001ch - Příprava  územ...'!J38</f>
        <v>0</v>
      </c>
      <c r="AX105" s="139">
        <f>'SO 001ch - Příprava  územ...'!J39</f>
        <v>0</v>
      </c>
      <c r="AY105" s="139">
        <f>'SO 001ch - Příprava  územ...'!J40</f>
        <v>0</v>
      </c>
      <c r="AZ105" s="139">
        <f>'SO 001ch - Příprava  územ...'!F37</f>
        <v>0</v>
      </c>
      <c r="BA105" s="139">
        <f>'SO 001ch - Příprava  územ...'!F38</f>
        <v>0</v>
      </c>
      <c r="BB105" s="139">
        <f>'SO 001ch - Příprava  územ...'!F39</f>
        <v>0</v>
      </c>
      <c r="BC105" s="139">
        <f>'SO 001ch - Příprava  územ...'!F40</f>
        <v>0</v>
      </c>
      <c r="BD105" s="141">
        <f>'SO 001ch - Příprava  územ...'!F41</f>
        <v>0</v>
      </c>
      <c r="BE105" s="4"/>
      <c r="BT105" s="142" t="s">
        <v>93</v>
      </c>
      <c r="BV105" s="142" t="s">
        <v>78</v>
      </c>
      <c r="BW105" s="142" t="s">
        <v>118</v>
      </c>
      <c r="BX105" s="142" t="s">
        <v>89</v>
      </c>
      <c r="CL105" s="142" t="s">
        <v>1</v>
      </c>
    </row>
    <row r="106" s="4" customFormat="1" ht="35.25" customHeight="1">
      <c r="A106" s="143" t="s">
        <v>90</v>
      </c>
      <c r="B106" s="71"/>
      <c r="C106" s="133"/>
      <c r="D106" s="133"/>
      <c r="E106" s="133"/>
      <c r="F106" s="134" t="s">
        <v>119</v>
      </c>
      <c r="G106" s="134"/>
      <c r="H106" s="134"/>
      <c r="I106" s="134"/>
      <c r="J106" s="134"/>
      <c r="K106" s="133"/>
      <c r="L106" s="134" t="s">
        <v>120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 001i - Příprava  území...'!J34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'SO 001i - Příprava  území...'!P127</f>
        <v>0</v>
      </c>
      <c r="AV106" s="139">
        <f>'SO 001i - Příprava  území...'!J37</f>
        <v>0</v>
      </c>
      <c r="AW106" s="139">
        <f>'SO 001i - Příprava  území...'!J38</f>
        <v>0</v>
      </c>
      <c r="AX106" s="139">
        <f>'SO 001i - Příprava  území...'!J39</f>
        <v>0</v>
      </c>
      <c r="AY106" s="139">
        <f>'SO 001i - Příprava  území...'!J40</f>
        <v>0</v>
      </c>
      <c r="AZ106" s="139">
        <f>'SO 001i - Příprava  území...'!F37</f>
        <v>0</v>
      </c>
      <c r="BA106" s="139">
        <f>'SO 001i - Příprava  území...'!F38</f>
        <v>0</v>
      </c>
      <c r="BB106" s="139">
        <f>'SO 001i - Příprava  území...'!F39</f>
        <v>0</v>
      </c>
      <c r="BC106" s="139">
        <f>'SO 001i - Příprava  území...'!F40</f>
        <v>0</v>
      </c>
      <c r="BD106" s="141">
        <f>'SO 001i - Příprava  území...'!F41</f>
        <v>0</v>
      </c>
      <c r="BE106" s="4"/>
      <c r="BT106" s="142" t="s">
        <v>93</v>
      </c>
      <c r="BV106" s="142" t="s">
        <v>78</v>
      </c>
      <c r="BW106" s="142" t="s">
        <v>121</v>
      </c>
      <c r="BX106" s="142" t="s">
        <v>89</v>
      </c>
      <c r="CL106" s="142" t="s">
        <v>1</v>
      </c>
    </row>
    <row r="107" s="4" customFormat="1" ht="23.25" customHeight="1">
      <c r="A107" s="143" t="s">
        <v>90</v>
      </c>
      <c r="B107" s="71"/>
      <c r="C107" s="133"/>
      <c r="D107" s="133"/>
      <c r="E107" s="133"/>
      <c r="F107" s="134" t="s">
        <v>122</v>
      </c>
      <c r="G107" s="134"/>
      <c r="H107" s="134"/>
      <c r="I107" s="134"/>
      <c r="J107" s="134"/>
      <c r="K107" s="133"/>
      <c r="L107" s="134" t="s">
        <v>123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'SO 001k - Příprava  území...'!J34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'SO 001k - Příprava  území...'!P126</f>
        <v>0</v>
      </c>
      <c r="AV107" s="139">
        <f>'SO 001k - Příprava  území...'!J37</f>
        <v>0</v>
      </c>
      <c r="AW107" s="139">
        <f>'SO 001k - Příprava  území...'!J38</f>
        <v>0</v>
      </c>
      <c r="AX107" s="139">
        <f>'SO 001k - Příprava  území...'!J39</f>
        <v>0</v>
      </c>
      <c r="AY107" s="139">
        <f>'SO 001k - Příprava  území...'!J40</f>
        <v>0</v>
      </c>
      <c r="AZ107" s="139">
        <f>'SO 001k - Příprava  území...'!F37</f>
        <v>0</v>
      </c>
      <c r="BA107" s="139">
        <f>'SO 001k - Příprava  území...'!F38</f>
        <v>0</v>
      </c>
      <c r="BB107" s="139">
        <f>'SO 001k - Příprava  území...'!F39</f>
        <v>0</v>
      </c>
      <c r="BC107" s="139">
        <f>'SO 001k - Příprava  území...'!F40</f>
        <v>0</v>
      </c>
      <c r="BD107" s="141">
        <f>'SO 001k - Příprava  území...'!F41</f>
        <v>0</v>
      </c>
      <c r="BE107" s="4"/>
      <c r="BT107" s="142" t="s">
        <v>93</v>
      </c>
      <c r="BV107" s="142" t="s">
        <v>78</v>
      </c>
      <c r="BW107" s="142" t="s">
        <v>124</v>
      </c>
      <c r="BX107" s="142" t="s">
        <v>89</v>
      </c>
      <c r="CL107" s="142" t="s">
        <v>1</v>
      </c>
    </row>
    <row r="108" s="4" customFormat="1" ht="23.25" customHeight="1">
      <c r="A108" s="143" t="s">
        <v>90</v>
      </c>
      <c r="B108" s="71"/>
      <c r="C108" s="133"/>
      <c r="D108" s="133"/>
      <c r="E108" s="133"/>
      <c r="F108" s="134" t="s">
        <v>125</v>
      </c>
      <c r="G108" s="134"/>
      <c r="H108" s="134"/>
      <c r="I108" s="134"/>
      <c r="J108" s="134"/>
      <c r="K108" s="133"/>
      <c r="L108" s="134" t="s">
        <v>126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 001L - Příprava území ...'!J34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88</v>
      </c>
      <c r="AR108" s="73"/>
      <c r="AS108" s="138">
        <v>0</v>
      </c>
      <c r="AT108" s="139">
        <f>ROUND(SUM(AV108:AW108),2)</f>
        <v>0</v>
      </c>
      <c r="AU108" s="140">
        <f>'SO 001L - Příprava území ...'!P129</f>
        <v>0</v>
      </c>
      <c r="AV108" s="139">
        <f>'SO 001L - Příprava území ...'!J37</f>
        <v>0</v>
      </c>
      <c r="AW108" s="139">
        <f>'SO 001L - Příprava území ...'!J38</f>
        <v>0</v>
      </c>
      <c r="AX108" s="139">
        <f>'SO 001L - Příprava území ...'!J39</f>
        <v>0</v>
      </c>
      <c r="AY108" s="139">
        <f>'SO 001L - Příprava území ...'!J40</f>
        <v>0</v>
      </c>
      <c r="AZ108" s="139">
        <f>'SO 001L - Příprava území ...'!F37</f>
        <v>0</v>
      </c>
      <c r="BA108" s="139">
        <f>'SO 001L - Příprava území ...'!F38</f>
        <v>0</v>
      </c>
      <c r="BB108" s="139">
        <f>'SO 001L - Příprava území ...'!F39</f>
        <v>0</v>
      </c>
      <c r="BC108" s="139">
        <f>'SO 001L - Příprava území ...'!F40</f>
        <v>0</v>
      </c>
      <c r="BD108" s="141">
        <f>'SO 001L - Příprava území ...'!F41</f>
        <v>0</v>
      </c>
      <c r="BE108" s="4"/>
      <c r="BT108" s="142" t="s">
        <v>93</v>
      </c>
      <c r="BV108" s="142" t="s">
        <v>78</v>
      </c>
      <c r="BW108" s="142" t="s">
        <v>127</v>
      </c>
      <c r="BX108" s="142" t="s">
        <v>89</v>
      </c>
      <c r="CL108" s="142" t="s">
        <v>1</v>
      </c>
    </row>
    <row r="109" s="4" customFormat="1" ht="16.5" customHeight="1">
      <c r="A109" s="143" t="s">
        <v>90</v>
      </c>
      <c r="B109" s="71"/>
      <c r="C109" s="133"/>
      <c r="D109" s="133"/>
      <c r="E109" s="134" t="s">
        <v>128</v>
      </c>
      <c r="F109" s="134"/>
      <c r="G109" s="134"/>
      <c r="H109" s="134"/>
      <c r="I109" s="134"/>
      <c r="J109" s="133"/>
      <c r="K109" s="134" t="s">
        <v>129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'SO 101 - Obslužná komunik...'!J32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88</v>
      </c>
      <c r="AR109" s="73"/>
      <c r="AS109" s="138">
        <v>0</v>
      </c>
      <c r="AT109" s="139">
        <f>ROUND(SUM(AV109:AW109),2)</f>
        <v>0</v>
      </c>
      <c r="AU109" s="140">
        <f>'SO 101 - Obslužná komunik...'!P127</f>
        <v>0</v>
      </c>
      <c r="AV109" s="139">
        <f>'SO 101 - Obslužná komunik...'!J35</f>
        <v>0</v>
      </c>
      <c r="AW109" s="139">
        <f>'SO 101 - Obslužná komunik...'!J36</f>
        <v>0</v>
      </c>
      <c r="AX109" s="139">
        <f>'SO 101 - Obslužná komunik...'!J37</f>
        <v>0</v>
      </c>
      <c r="AY109" s="139">
        <f>'SO 101 - Obslužná komunik...'!J38</f>
        <v>0</v>
      </c>
      <c r="AZ109" s="139">
        <f>'SO 101 - Obslužná komunik...'!F35</f>
        <v>0</v>
      </c>
      <c r="BA109" s="139">
        <f>'SO 101 - Obslužná komunik...'!F36</f>
        <v>0</v>
      </c>
      <c r="BB109" s="139">
        <f>'SO 101 - Obslužná komunik...'!F37</f>
        <v>0</v>
      </c>
      <c r="BC109" s="139">
        <f>'SO 101 - Obslužná komunik...'!F38</f>
        <v>0</v>
      </c>
      <c r="BD109" s="141">
        <f>'SO 101 - Obslužná komunik...'!F39</f>
        <v>0</v>
      </c>
      <c r="BE109" s="4"/>
      <c r="BT109" s="142" t="s">
        <v>85</v>
      </c>
      <c r="BV109" s="142" t="s">
        <v>78</v>
      </c>
      <c r="BW109" s="142" t="s">
        <v>130</v>
      </c>
      <c r="BX109" s="142" t="s">
        <v>84</v>
      </c>
      <c r="CL109" s="142" t="s">
        <v>1</v>
      </c>
    </row>
    <row r="110" s="4" customFormat="1" ht="16.5" customHeight="1">
      <c r="A110" s="143" t="s">
        <v>90</v>
      </c>
      <c r="B110" s="71"/>
      <c r="C110" s="133"/>
      <c r="D110" s="133"/>
      <c r="E110" s="134" t="s">
        <v>131</v>
      </c>
      <c r="F110" s="134"/>
      <c r="G110" s="134"/>
      <c r="H110" s="134"/>
      <c r="I110" s="134"/>
      <c r="J110" s="133"/>
      <c r="K110" s="134" t="s">
        <v>132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'SO 104 - Centrální zpevně...'!J32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88</v>
      </c>
      <c r="AR110" s="73"/>
      <c r="AS110" s="138">
        <v>0</v>
      </c>
      <c r="AT110" s="139">
        <f>ROUND(SUM(AV110:AW110),2)</f>
        <v>0</v>
      </c>
      <c r="AU110" s="140">
        <f>'SO 104 - Centrální zpevně...'!P126</f>
        <v>0</v>
      </c>
      <c r="AV110" s="139">
        <f>'SO 104 - Centrální zpevně...'!J35</f>
        <v>0</v>
      </c>
      <c r="AW110" s="139">
        <f>'SO 104 - Centrální zpevně...'!J36</f>
        <v>0</v>
      </c>
      <c r="AX110" s="139">
        <f>'SO 104 - Centrální zpevně...'!J37</f>
        <v>0</v>
      </c>
      <c r="AY110" s="139">
        <f>'SO 104 - Centrální zpevně...'!J38</f>
        <v>0</v>
      </c>
      <c r="AZ110" s="139">
        <f>'SO 104 - Centrální zpevně...'!F35</f>
        <v>0</v>
      </c>
      <c r="BA110" s="139">
        <f>'SO 104 - Centrální zpevně...'!F36</f>
        <v>0</v>
      </c>
      <c r="BB110" s="139">
        <f>'SO 104 - Centrální zpevně...'!F37</f>
        <v>0</v>
      </c>
      <c r="BC110" s="139">
        <f>'SO 104 - Centrální zpevně...'!F38</f>
        <v>0</v>
      </c>
      <c r="BD110" s="141">
        <f>'SO 104 - Centrální zpevně...'!F39</f>
        <v>0</v>
      </c>
      <c r="BE110" s="4"/>
      <c r="BT110" s="142" t="s">
        <v>85</v>
      </c>
      <c r="BV110" s="142" t="s">
        <v>78</v>
      </c>
      <c r="BW110" s="142" t="s">
        <v>133</v>
      </c>
      <c r="BX110" s="142" t="s">
        <v>84</v>
      </c>
      <c r="CL110" s="142" t="s">
        <v>1</v>
      </c>
    </row>
    <row r="111" s="4" customFormat="1" ht="23.25" customHeight="1">
      <c r="A111" s="143" t="s">
        <v>90</v>
      </c>
      <c r="B111" s="71"/>
      <c r="C111" s="133"/>
      <c r="D111" s="133"/>
      <c r="E111" s="134" t="s">
        <v>134</v>
      </c>
      <c r="F111" s="134"/>
      <c r="G111" s="134"/>
      <c r="H111" s="134"/>
      <c r="I111" s="134"/>
      <c r="J111" s="133"/>
      <c r="K111" s="134" t="s">
        <v>135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 105a - Plocha parkoviš...'!J32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'SO 105a - Plocha parkoviš...'!P125</f>
        <v>0</v>
      </c>
      <c r="AV111" s="139">
        <f>'SO 105a - Plocha parkoviš...'!J35</f>
        <v>0</v>
      </c>
      <c r="AW111" s="139">
        <f>'SO 105a - Plocha parkoviš...'!J36</f>
        <v>0</v>
      </c>
      <c r="AX111" s="139">
        <f>'SO 105a - Plocha parkoviš...'!J37</f>
        <v>0</v>
      </c>
      <c r="AY111" s="139">
        <f>'SO 105a - Plocha parkoviš...'!J38</f>
        <v>0</v>
      </c>
      <c r="AZ111" s="139">
        <f>'SO 105a - Plocha parkoviš...'!F35</f>
        <v>0</v>
      </c>
      <c r="BA111" s="139">
        <f>'SO 105a - Plocha parkoviš...'!F36</f>
        <v>0</v>
      </c>
      <c r="BB111" s="139">
        <f>'SO 105a - Plocha parkoviš...'!F37</f>
        <v>0</v>
      </c>
      <c r="BC111" s="139">
        <f>'SO 105a - Plocha parkoviš...'!F38</f>
        <v>0</v>
      </c>
      <c r="BD111" s="141">
        <f>'SO 105a - Plocha parkoviš...'!F39</f>
        <v>0</v>
      </c>
      <c r="BE111" s="4"/>
      <c r="BT111" s="142" t="s">
        <v>85</v>
      </c>
      <c r="BV111" s="142" t="s">
        <v>78</v>
      </c>
      <c r="BW111" s="142" t="s">
        <v>136</v>
      </c>
      <c r="BX111" s="142" t="s">
        <v>84</v>
      </c>
      <c r="CL111" s="142" t="s">
        <v>1</v>
      </c>
    </row>
    <row r="112" s="4" customFormat="1" ht="23.25" customHeight="1">
      <c r="A112" s="143" t="s">
        <v>90</v>
      </c>
      <c r="B112" s="71"/>
      <c r="C112" s="133"/>
      <c r="D112" s="133"/>
      <c r="E112" s="134" t="s">
        <v>137</v>
      </c>
      <c r="F112" s="134"/>
      <c r="G112" s="134"/>
      <c r="H112" s="134"/>
      <c r="I112" s="134"/>
      <c r="J112" s="133"/>
      <c r="K112" s="134" t="s">
        <v>138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 105c - Plocha parkoviš...'!J32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88</v>
      </c>
      <c r="AR112" s="73"/>
      <c r="AS112" s="138">
        <v>0</v>
      </c>
      <c r="AT112" s="139">
        <f>ROUND(SUM(AV112:AW112),2)</f>
        <v>0</v>
      </c>
      <c r="AU112" s="140">
        <f>'SO 105c - Plocha parkoviš...'!P125</f>
        <v>0</v>
      </c>
      <c r="AV112" s="139">
        <f>'SO 105c - Plocha parkoviš...'!J35</f>
        <v>0</v>
      </c>
      <c r="AW112" s="139">
        <f>'SO 105c - Plocha parkoviš...'!J36</f>
        <v>0</v>
      </c>
      <c r="AX112" s="139">
        <f>'SO 105c - Plocha parkoviš...'!J37</f>
        <v>0</v>
      </c>
      <c r="AY112" s="139">
        <f>'SO 105c - Plocha parkoviš...'!J38</f>
        <v>0</v>
      </c>
      <c r="AZ112" s="139">
        <f>'SO 105c - Plocha parkoviš...'!F35</f>
        <v>0</v>
      </c>
      <c r="BA112" s="139">
        <f>'SO 105c - Plocha parkoviš...'!F36</f>
        <v>0</v>
      </c>
      <c r="BB112" s="139">
        <f>'SO 105c - Plocha parkoviš...'!F37</f>
        <v>0</v>
      </c>
      <c r="BC112" s="139">
        <f>'SO 105c - Plocha parkoviš...'!F38</f>
        <v>0</v>
      </c>
      <c r="BD112" s="141">
        <f>'SO 105c - Plocha parkoviš...'!F39</f>
        <v>0</v>
      </c>
      <c r="BE112" s="4"/>
      <c r="BT112" s="142" t="s">
        <v>85</v>
      </c>
      <c r="BV112" s="142" t="s">
        <v>78</v>
      </c>
      <c r="BW112" s="142" t="s">
        <v>139</v>
      </c>
      <c r="BX112" s="142" t="s">
        <v>84</v>
      </c>
      <c r="CL112" s="142" t="s">
        <v>1</v>
      </c>
    </row>
    <row r="113" s="4" customFormat="1" ht="23.25" customHeight="1">
      <c r="A113" s="143" t="s">
        <v>90</v>
      </c>
      <c r="B113" s="71"/>
      <c r="C113" s="133"/>
      <c r="D113" s="133"/>
      <c r="E113" s="134" t="s">
        <v>140</v>
      </c>
      <c r="F113" s="134"/>
      <c r="G113" s="134"/>
      <c r="H113" s="134"/>
      <c r="I113" s="134"/>
      <c r="J113" s="133"/>
      <c r="K113" s="134" t="s">
        <v>141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 109 - Příčný odvodňova...'!J32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88</v>
      </c>
      <c r="AR113" s="73"/>
      <c r="AS113" s="138">
        <v>0</v>
      </c>
      <c r="AT113" s="139">
        <f>ROUND(SUM(AV113:AW113),2)</f>
        <v>0</v>
      </c>
      <c r="AU113" s="140">
        <f>'SO 109 - Příčný odvodňova...'!P123</f>
        <v>0</v>
      </c>
      <c r="AV113" s="139">
        <f>'SO 109 - Příčný odvodňova...'!J35</f>
        <v>0</v>
      </c>
      <c r="AW113" s="139">
        <f>'SO 109 - Příčný odvodňova...'!J36</f>
        <v>0</v>
      </c>
      <c r="AX113" s="139">
        <f>'SO 109 - Příčný odvodňova...'!J37</f>
        <v>0</v>
      </c>
      <c r="AY113" s="139">
        <f>'SO 109 - Příčný odvodňova...'!J38</f>
        <v>0</v>
      </c>
      <c r="AZ113" s="139">
        <f>'SO 109 - Příčný odvodňova...'!F35</f>
        <v>0</v>
      </c>
      <c r="BA113" s="139">
        <f>'SO 109 - Příčný odvodňova...'!F36</f>
        <v>0</v>
      </c>
      <c r="BB113" s="139">
        <f>'SO 109 - Příčný odvodňova...'!F37</f>
        <v>0</v>
      </c>
      <c r="BC113" s="139">
        <f>'SO 109 - Příčný odvodňova...'!F38</f>
        <v>0</v>
      </c>
      <c r="BD113" s="141">
        <f>'SO 109 - Příčný odvodňova...'!F39</f>
        <v>0</v>
      </c>
      <c r="BE113" s="4"/>
      <c r="BT113" s="142" t="s">
        <v>85</v>
      </c>
      <c r="BV113" s="142" t="s">
        <v>78</v>
      </c>
      <c r="BW113" s="142" t="s">
        <v>142</v>
      </c>
      <c r="BX113" s="142" t="s">
        <v>84</v>
      </c>
      <c r="CL113" s="142" t="s">
        <v>1</v>
      </c>
    </row>
    <row r="114" s="4" customFormat="1" ht="16.5" customHeight="1">
      <c r="A114" s="4"/>
      <c r="B114" s="71"/>
      <c r="C114" s="133"/>
      <c r="D114" s="133"/>
      <c r="E114" s="134" t="s">
        <v>143</v>
      </c>
      <c r="F114" s="134"/>
      <c r="G114" s="134"/>
      <c r="H114" s="134"/>
      <c r="I114" s="134"/>
      <c r="J114" s="133"/>
      <c r="K114" s="134" t="s">
        <v>144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ROUND(SUM(AG115:AG118),2)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88</v>
      </c>
      <c r="AR114" s="73"/>
      <c r="AS114" s="138">
        <f>ROUND(SUM(AS115:AS118),2)</f>
        <v>0</v>
      </c>
      <c r="AT114" s="139">
        <f>ROUND(SUM(AV114:AW114),2)</f>
        <v>0</v>
      </c>
      <c r="AU114" s="140">
        <f>ROUND(SUM(AU115:AU118),5)</f>
        <v>0</v>
      </c>
      <c r="AV114" s="139">
        <f>ROUND(AZ114*L29,2)</f>
        <v>0</v>
      </c>
      <c r="AW114" s="139">
        <f>ROUND(BA114*L30,2)</f>
        <v>0</v>
      </c>
      <c r="AX114" s="139">
        <f>ROUND(BB114*L29,2)</f>
        <v>0</v>
      </c>
      <c r="AY114" s="139">
        <f>ROUND(BC114*L30,2)</f>
        <v>0</v>
      </c>
      <c r="AZ114" s="139">
        <f>ROUND(SUM(AZ115:AZ118),2)</f>
        <v>0</v>
      </c>
      <c r="BA114" s="139">
        <f>ROUND(SUM(BA115:BA118),2)</f>
        <v>0</v>
      </c>
      <c r="BB114" s="139">
        <f>ROUND(SUM(BB115:BB118),2)</f>
        <v>0</v>
      </c>
      <c r="BC114" s="139">
        <f>ROUND(SUM(BC115:BC118),2)</f>
        <v>0</v>
      </c>
      <c r="BD114" s="141">
        <f>ROUND(SUM(BD115:BD118),2)</f>
        <v>0</v>
      </c>
      <c r="BE114" s="4"/>
      <c r="BS114" s="142" t="s">
        <v>75</v>
      </c>
      <c r="BT114" s="142" t="s">
        <v>85</v>
      </c>
      <c r="BU114" s="142" t="s">
        <v>77</v>
      </c>
      <c r="BV114" s="142" t="s">
        <v>78</v>
      </c>
      <c r="BW114" s="142" t="s">
        <v>145</v>
      </c>
      <c r="BX114" s="142" t="s">
        <v>84</v>
      </c>
      <c r="CL114" s="142" t="s">
        <v>1</v>
      </c>
    </row>
    <row r="115" s="4" customFormat="1" ht="16.5" customHeight="1">
      <c r="A115" s="143" t="s">
        <v>90</v>
      </c>
      <c r="B115" s="71"/>
      <c r="C115" s="133"/>
      <c r="D115" s="133"/>
      <c r="E115" s="133"/>
      <c r="F115" s="134" t="s">
        <v>146</v>
      </c>
      <c r="G115" s="134"/>
      <c r="H115" s="134"/>
      <c r="I115" s="134"/>
      <c r="J115" s="134"/>
      <c r="K115" s="133"/>
      <c r="L115" s="134" t="s">
        <v>147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 301 - Odvodnění náměst...'!J34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88</v>
      </c>
      <c r="AR115" s="73"/>
      <c r="AS115" s="138">
        <v>0</v>
      </c>
      <c r="AT115" s="139">
        <f>ROUND(SUM(AV115:AW115),2)</f>
        <v>0</v>
      </c>
      <c r="AU115" s="140">
        <f>'SO 301 - Odvodnění náměst...'!P131</f>
        <v>0</v>
      </c>
      <c r="AV115" s="139">
        <f>'SO 301 - Odvodnění náměst...'!J37</f>
        <v>0</v>
      </c>
      <c r="AW115" s="139">
        <f>'SO 301 - Odvodnění náměst...'!J38</f>
        <v>0</v>
      </c>
      <c r="AX115" s="139">
        <f>'SO 301 - Odvodnění náměst...'!J39</f>
        <v>0</v>
      </c>
      <c r="AY115" s="139">
        <f>'SO 301 - Odvodnění náměst...'!J40</f>
        <v>0</v>
      </c>
      <c r="AZ115" s="139">
        <f>'SO 301 - Odvodnění náměst...'!F37</f>
        <v>0</v>
      </c>
      <c r="BA115" s="139">
        <f>'SO 301 - Odvodnění náměst...'!F38</f>
        <v>0</v>
      </c>
      <c r="BB115" s="139">
        <f>'SO 301 - Odvodnění náměst...'!F39</f>
        <v>0</v>
      </c>
      <c r="BC115" s="139">
        <f>'SO 301 - Odvodnění náměst...'!F40</f>
        <v>0</v>
      </c>
      <c r="BD115" s="141">
        <f>'SO 301 - Odvodnění náměst...'!F41</f>
        <v>0</v>
      </c>
      <c r="BE115" s="4"/>
      <c r="BT115" s="142" t="s">
        <v>93</v>
      </c>
      <c r="BV115" s="142" t="s">
        <v>78</v>
      </c>
      <c r="BW115" s="142" t="s">
        <v>148</v>
      </c>
      <c r="BX115" s="142" t="s">
        <v>145</v>
      </c>
      <c r="CL115" s="142" t="s">
        <v>1</v>
      </c>
    </row>
    <row r="116" s="4" customFormat="1" ht="16.5" customHeight="1">
      <c r="A116" s="143" t="s">
        <v>90</v>
      </c>
      <c r="B116" s="71"/>
      <c r="C116" s="133"/>
      <c r="D116" s="133"/>
      <c r="E116" s="133"/>
      <c r="F116" s="134" t="s">
        <v>149</v>
      </c>
      <c r="G116" s="134"/>
      <c r="H116" s="134"/>
      <c r="I116" s="134"/>
      <c r="J116" s="134"/>
      <c r="K116" s="133"/>
      <c r="L116" s="134" t="s">
        <v>150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 302 - Veřejné pítko'!J34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88</v>
      </c>
      <c r="AR116" s="73"/>
      <c r="AS116" s="138">
        <v>0</v>
      </c>
      <c r="AT116" s="139">
        <f>ROUND(SUM(AV116:AW116),2)</f>
        <v>0</v>
      </c>
      <c r="AU116" s="140">
        <f>'SO 302 - Veřejné pítko'!P133</f>
        <v>0</v>
      </c>
      <c r="AV116" s="139">
        <f>'SO 302 - Veřejné pítko'!J37</f>
        <v>0</v>
      </c>
      <c r="AW116" s="139">
        <f>'SO 302 - Veřejné pítko'!J38</f>
        <v>0</v>
      </c>
      <c r="AX116" s="139">
        <f>'SO 302 - Veřejné pítko'!J39</f>
        <v>0</v>
      </c>
      <c r="AY116" s="139">
        <f>'SO 302 - Veřejné pítko'!J40</f>
        <v>0</v>
      </c>
      <c r="AZ116" s="139">
        <f>'SO 302 - Veřejné pítko'!F37</f>
        <v>0</v>
      </c>
      <c r="BA116" s="139">
        <f>'SO 302 - Veřejné pítko'!F38</f>
        <v>0</v>
      </c>
      <c r="BB116" s="139">
        <f>'SO 302 - Veřejné pítko'!F39</f>
        <v>0</v>
      </c>
      <c r="BC116" s="139">
        <f>'SO 302 - Veřejné pítko'!F40</f>
        <v>0</v>
      </c>
      <c r="BD116" s="141">
        <f>'SO 302 - Veřejné pítko'!F41</f>
        <v>0</v>
      </c>
      <c r="BE116" s="4"/>
      <c r="BT116" s="142" t="s">
        <v>93</v>
      </c>
      <c r="BV116" s="142" t="s">
        <v>78</v>
      </c>
      <c r="BW116" s="142" t="s">
        <v>151</v>
      </c>
      <c r="BX116" s="142" t="s">
        <v>145</v>
      </c>
      <c r="CL116" s="142" t="s">
        <v>1</v>
      </c>
    </row>
    <row r="117" s="4" customFormat="1" ht="23.25" customHeight="1">
      <c r="A117" s="143" t="s">
        <v>90</v>
      </c>
      <c r="B117" s="71"/>
      <c r="C117" s="133"/>
      <c r="D117" s="133"/>
      <c r="E117" s="133"/>
      <c r="F117" s="134" t="s">
        <v>152</v>
      </c>
      <c r="G117" s="134"/>
      <c r="H117" s="134"/>
      <c r="I117" s="134"/>
      <c r="J117" s="134"/>
      <c r="K117" s="133"/>
      <c r="L117" s="134" t="s">
        <v>153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 303a - Vodní prvek'!J34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88</v>
      </c>
      <c r="AR117" s="73"/>
      <c r="AS117" s="138">
        <v>0</v>
      </c>
      <c r="AT117" s="139">
        <f>ROUND(SUM(AV117:AW117),2)</f>
        <v>0</v>
      </c>
      <c r="AU117" s="140">
        <f>'SO 303a - Vodní prvek'!P133</f>
        <v>0</v>
      </c>
      <c r="AV117" s="139">
        <f>'SO 303a - Vodní prvek'!J37</f>
        <v>0</v>
      </c>
      <c r="AW117" s="139">
        <f>'SO 303a - Vodní prvek'!J38</f>
        <v>0</v>
      </c>
      <c r="AX117" s="139">
        <f>'SO 303a - Vodní prvek'!J39</f>
        <v>0</v>
      </c>
      <c r="AY117" s="139">
        <f>'SO 303a - Vodní prvek'!J40</f>
        <v>0</v>
      </c>
      <c r="AZ117" s="139">
        <f>'SO 303a - Vodní prvek'!F37</f>
        <v>0</v>
      </c>
      <c r="BA117" s="139">
        <f>'SO 303a - Vodní prvek'!F38</f>
        <v>0</v>
      </c>
      <c r="BB117" s="139">
        <f>'SO 303a - Vodní prvek'!F39</f>
        <v>0</v>
      </c>
      <c r="BC117" s="139">
        <f>'SO 303a - Vodní prvek'!F40</f>
        <v>0</v>
      </c>
      <c r="BD117" s="141">
        <f>'SO 303a - Vodní prvek'!F41</f>
        <v>0</v>
      </c>
      <c r="BE117" s="4"/>
      <c r="BT117" s="142" t="s">
        <v>93</v>
      </c>
      <c r="BV117" s="142" t="s">
        <v>78</v>
      </c>
      <c r="BW117" s="142" t="s">
        <v>154</v>
      </c>
      <c r="BX117" s="142" t="s">
        <v>145</v>
      </c>
      <c r="CL117" s="142" t="s">
        <v>1</v>
      </c>
    </row>
    <row r="118" s="4" customFormat="1" ht="23.25" customHeight="1">
      <c r="A118" s="143" t="s">
        <v>90</v>
      </c>
      <c r="B118" s="71"/>
      <c r="C118" s="133"/>
      <c r="D118" s="133"/>
      <c r="E118" s="133"/>
      <c r="F118" s="134" t="s">
        <v>155</v>
      </c>
      <c r="G118" s="134"/>
      <c r="H118" s="134"/>
      <c r="I118" s="134"/>
      <c r="J118" s="134"/>
      <c r="K118" s="133"/>
      <c r="L118" s="134" t="s">
        <v>156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'SO 303b - Vodní prvek - t...'!J34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88</v>
      </c>
      <c r="AR118" s="73"/>
      <c r="AS118" s="138">
        <v>0</v>
      </c>
      <c r="AT118" s="139">
        <f>ROUND(SUM(AV118:AW118),2)</f>
        <v>0</v>
      </c>
      <c r="AU118" s="140">
        <f>'SO 303b - Vodní prvek - t...'!P127</f>
        <v>0</v>
      </c>
      <c r="AV118" s="139">
        <f>'SO 303b - Vodní prvek - t...'!J37</f>
        <v>0</v>
      </c>
      <c r="AW118" s="139">
        <f>'SO 303b - Vodní prvek - t...'!J38</f>
        <v>0</v>
      </c>
      <c r="AX118" s="139">
        <f>'SO 303b - Vodní prvek - t...'!J39</f>
        <v>0</v>
      </c>
      <c r="AY118" s="139">
        <f>'SO 303b - Vodní prvek - t...'!J40</f>
        <v>0</v>
      </c>
      <c r="AZ118" s="139">
        <f>'SO 303b - Vodní prvek - t...'!F37</f>
        <v>0</v>
      </c>
      <c r="BA118" s="139">
        <f>'SO 303b - Vodní prvek - t...'!F38</f>
        <v>0</v>
      </c>
      <c r="BB118" s="139">
        <f>'SO 303b - Vodní prvek - t...'!F39</f>
        <v>0</v>
      </c>
      <c r="BC118" s="139">
        <f>'SO 303b - Vodní prvek - t...'!F40</f>
        <v>0</v>
      </c>
      <c r="BD118" s="141">
        <f>'SO 303b - Vodní prvek - t...'!F41</f>
        <v>0</v>
      </c>
      <c r="BE118" s="4"/>
      <c r="BT118" s="142" t="s">
        <v>93</v>
      </c>
      <c r="BV118" s="142" t="s">
        <v>78</v>
      </c>
      <c r="BW118" s="142" t="s">
        <v>157</v>
      </c>
      <c r="BX118" s="142" t="s">
        <v>145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158</v>
      </c>
      <c r="F119" s="134"/>
      <c r="G119" s="134"/>
      <c r="H119" s="134"/>
      <c r="I119" s="134"/>
      <c r="J119" s="133"/>
      <c r="K119" s="134" t="s">
        <v>159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ROUND(SUM(AG120:AG122),2)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88</v>
      </c>
      <c r="AR119" s="73"/>
      <c r="AS119" s="138">
        <f>ROUND(SUM(AS120:AS122),2)</f>
        <v>0</v>
      </c>
      <c r="AT119" s="139">
        <f>ROUND(SUM(AV119:AW119),2)</f>
        <v>0</v>
      </c>
      <c r="AU119" s="140">
        <f>ROUND(SUM(AU120:AU122),5)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ROUND(SUM(AZ120:AZ122),2)</f>
        <v>0</v>
      </c>
      <c r="BA119" s="139">
        <f>ROUND(SUM(BA120:BA122),2)</f>
        <v>0</v>
      </c>
      <c r="BB119" s="139">
        <f>ROUND(SUM(BB120:BB122),2)</f>
        <v>0</v>
      </c>
      <c r="BC119" s="139">
        <f>ROUND(SUM(BC120:BC122),2)</f>
        <v>0</v>
      </c>
      <c r="BD119" s="141">
        <f>ROUND(SUM(BD120:BD122),2)</f>
        <v>0</v>
      </c>
      <c r="BE119" s="4"/>
      <c r="BS119" s="142" t="s">
        <v>75</v>
      </c>
      <c r="BT119" s="142" t="s">
        <v>85</v>
      </c>
      <c r="BU119" s="142" t="s">
        <v>77</v>
      </c>
      <c r="BV119" s="142" t="s">
        <v>78</v>
      </c>
      <c r="BW119" s="142" t="s">
        <v>160</v>
      </c>
      <c r="BX119" s="142" t="s">
        <v>84</v>
      </c>
      <c r="CL119" s="142" t="s">
        <v>1</v>
      </c>
    </row>
    <row r="120" s="4" customFormat="1" ht="23.25" customHeight="1">
      <c r="A120" s="143" t="s">
        <v>90</v>
      </c>
      <c r="B120" s="71"/>
      <c r="C120" s="133"/>
      <c r="D120" s="133"/>
      <c r="E120" s="133"/>
      <c r="F120" s="134" t="s">
        <v>161</v>
      </c>
      <c r="G120" s="134"/>
      <c r="H120" s="134"/>
      <c r="I120" s="134"/>
      <c r="J120" s="134"/>
      <c r="K120" s="133"/>
      <c r="L120" s="134" t="s">
        <v>162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'SO 402b -  Přípojka vodní...'!J34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88</v>
      </c>
      <c r="AR120" s="73"/>
      <c r="AS120" s="138">
        <v>0</v>
      </c>
      <c r="AT120" s="139">
        <f>ROUND(SUM(AV120:AW120),2)</f>
        <v>0</v>
      </c>
      <c r="AU120" s="140">
        <f>'SO 402b -  Přípojka vodní...'!P139</f>
        <v>0</v>
      </c>
      <c r="AV120" s="139">
        <f>'SO 402b -  Přípojka vodní...'!J37</f>
        <v>0</v>
      </c>
      <c r="AW120" s="139">
        <f>'SO 402b -  Přípojka vodní...'!J38</f>
        <v>0</v>
      </c>
      <c r="AX120" s="139">
        <f>'SO 402b -  Přípojka vodní...'!J39</f>
        <v>0</v>
      </c>
      <c r="AY120" s="139">
        <f>'SO 402b -  Přípojka vodní...'!J40</f>
        <v>0</v>
      </c>
      <c r="AZ120" s="139">
        <f>'SO 402b -  Přípojka vodní...'!F37</f>
        <v>0</v>
      </c>
      <c r="BA120" s="139">
        <f>'SO 402b -  Přípojka vodní...'!F38</f>
        <v>0</v>
      </c>
      <c r="BB120" s="139">
        <f>'SO 402b -  Přípojka vodní...'!F39</f>
        <v>0</v>
      </c>
      <c r="BC120" s="139">
        <f>'SO 402b -  Přípojka vodní...'!F40</f>
        <v>0</v>
      </c>
      <c r="BD120" s="141">
        <f>'SO 402b -  Přípojka vodní...'!F41</f>
        <v>0</v>
      </c>
      <c r="BE120" s="4"/>
      <c r="BT120" s="142" t="s">
        <v>93</v>
      </c>
      <c r="BV120" s="142" t="s">
        <v>78</v>
      </c>
      <c r="BW120" s="142" t="s">
        <v>163</v>
      </c>
      <c r="BX120" s="142" t="s">
        <v>160</v>
      </c>
      <c r="CL120" s="142" t="s">
        <v>1</v>
      </c>
    </row>
    <row r="121" s="4" customFormat="1" ht="23.25" customHeight="1">
      <c r="A121" s="143" t="s">
        <v>90</v>
      </c>
      <c r="B121" s="71"/>
      <c r="C121" s="133"/>
      <c r="D121" s="133"/>
      <c r="E121" s="133"/>
      <c r="F121" s="134" t="s">
        <v>164</v>
      </c>
      <c r="G121" s="134"/>
      <c r="H121" s="134"/>
      <c r="I121" s="134"/>
      <c r="J121" s="134"/>
      <c r="K121" s="133"/>
      <c r="L121" s="134" t="s">
        <v>165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'SO 402c -  Přípojka nabíj...'!J34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88</v>
      </c>
      <c r="AR121" s="73"/>
      <c r="AS121" s="138">
        <v>0</v>
      </c>
      <c r="AT121" s="139">
        <f>ROUND(SUM(AV121:AW121),2)</f>
        <v>0</v>
      </c>
      <c r="AU121" s="140">
        <f>'SO 402c -  Přípojka nabíj...'!P140</f>
        <v>0</v>
      </c>
      <c r="AV121" s="139">
        <f>'SO 402c -  Přípojka nabíj...'!J37</f>
        <v>0</v>
      </c>
      <c r="AW121" s="139">
        <f>'SO 402c -  Přípojka nabíj...'!J38</f>
        <v>0</v>
      </c>
      <c r="AX121" s="139">
        <f>'SO 402c -  Přípojka nabíj...'!J39</f>
        <v>0</v>
      </c>
      <c r="AY121" s="139">
        <f>'SO 402c -  Přípojka nabíj...'!J40</f>
        <v>0</v>
      </c>
      <c r="AZ121" s="139">
        <f>'SO 402c -  Přípojka nabíj...'!F37</f>
        <v>0</v>
      </c>
      <c r="BA121" s="139">
        <f>'SO 402c -  Přípojka nabíj...'!F38</f>
        <v>0</v>
      </c>
      <c r="BB121" s="139">
        <f>'SO 402c -  Přípojka nabíj...'!F39</f>
        <v>0</v>
      </c>
      <c r="BC121" s="139">
        <f>'SO 402c -  Přípojka nabíj...'!F40</f>
        <v>0</v>
      </c>
      <c r="BD121" s="141">
        <f>'SO 402c -  Přípojka nabíj...'!F41</f>
        <v>0</v>
      </c>
      <c r="BE121" s="4"/>
      <c r="BT121" s="142" t="s">
        <v>93</v>
      </c>
      <c r="BV121" s="142" t="s">
        <v>78</v>
      </c>
      <c r="BW121" s="142" t="s">
        <v>166</v>
      </c>
      <c r="BX121" s="142" t="s">
        <v>160</v>
      </c>
      <c r="CL121" s="142" t="s">
        <v>1</v>
      </c>
    </row>
    <row r="122" s="4" customFormat="1" ht="23.25" customHeight="1">
      <c r="A122" s="143" t="s">
        <v>90</v>
      </c>
      <c r="B122" s="71"/>
      <c r="C122" s="133"/>
      <c r="D122" s="133"/>
      <c r="E122" s="133"/>
      <c r="F122" s="134" t="s">
        <v>167</v>
      </c>
      <c r="G122" s="134"/>
      <c r="H122" s="134"/>
      <c r="I122" s="134"/>
      <c r="J122" s="134"/>
      <c r="K122" s="133"/>
      <c r="L122" s="134" t="s">
        <v>168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'SO 402d -  Přípojka nabíj...'!J34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88</v>
      </c>
      <c r="AR122" s="73"/>
      <c r="AS122" s="138">
        <v>0</v>
      </c>
      <c r="AT122" s="139">
        <f>ROUND(SUM(AV122:AW122),2)</f>
        <v>0</v>
      </c>
      <c r="AU122" s="140">
        <f>'SO 402d -  Přípojka nabíj...'!P139</f>
        <v>0</v>
      </c>
      <c r="AV122" s="139">
        <f>'SO 402d -  Přípojka nabíj...'!J37</f>
        <v>0</v>
      </c>
      <c r="AW122" s="139">
        <f>'SO 402d -  Přípojka nabíj...'!J38</f>
        <v>0</v>
      </c>
      <c r="AX122" s="139">
        <f>'SO 402d -  Přípojka nabíj...'!J39</f>
        <v>0</v>
      </c>
      <c r="AY122" s="139">
        <f>'SO 402d -  Přípojka nabíj...'!J40</f>
        <v>0</v>
      </c>
      <c r="AZ122" s="139">
        <f>'SO 402d -  Přípojka nabíj...'!F37</f>
        <v>0</v>
      </c>
      <c r="BA122" s="139">
        <f>'SO 402d -  Přípojka nabíj...'!F38</f>
        <v>0</v>
      </c>
      <c r="BB122" s="139">
        <f>'SO 402d -  Přípojka nabíj...'!F39</f>
        <v>0</v>
      </c>
      <c r="BC122" s="139">
        <f>'SO 402d -  Přípojka nabíj...'!F40</f>
        <v>0</v>
      </c>
      <c r="BD122" s="141">
        <f>'SO 402d -  Přípojka nabíj...'!F41</f>
        <v>0</v>
      </c>
      <c r="BE122" s="4"/>
      <c r="BT122" s="142" t="s">
        <v>93</v>
      </c>
      <c r="BV122" s="142" t="s">
        <v>78</v>
      </c>
      <c r="BW122" s="142" t="s">
        <v>169</v>
      </c>
      <c r="BX122" s="142" t="s">
        <v>160</v>
      </c>
      <c r="CL122" s="142" t="s">
        <v>1</v>
      </c>
    </row>
    <row r="123" s="4" customFormat="1" ht="16.5" customHeight="1">
      <c r="A123" s="143" t="s">
        <v>90</v>
      </c>
      <c r="B123" s="71"/>
      <c r="C123" s="133"/>
      <c r="D123" s="133"/>
      <c r="E123" s="134" t="s">
        <v>170</v>
      </c>
      <c r="F123" s="134"/>
      <c r="G123" s="134"/>
      <c r="H123" s="134"/>
      <c r="I123" s="134"/>
      <c r="J123" s="133"/>
      <c r="K123" s="134" t="s">
        <v>171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6">
        <f>'SO 403 - Kamerový systém'!J32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88</v>
      </c>
      <c r="AR123" s="73"/>
      <c r="AS123" s="138">
        <v>0</v>
      </c>
      <c r="AT123" s="139">
        <f>ROUND(SUM(AV123:AW123),2)</f>
        <v>0</v>
      </c>
      <c r="AU123" s="140">
        <f>'SO 403 - Kamerový systém'!P122</f>
        <v>0</v>
      </c>
      <c r="AV123" s="139">
        <f>'SO 403 - Kamerový systém'!J35</f>
        <v>0</v>
      </c>
      <c r="AW123" s="139">
        <f>'SO 403 - Kamerový systém'!J36</f>
        <v>0</v>
      </c>
      <c r="AX123" s="139">
        <f>'SO 403 - Kamerový systém'!J37</f>
        <v>0</v>
      </c>
      <c r="AY123" s="139">
        <f>'SO 403 - Kamerový systém'!J38</f>
        <v>0</v>
      </c>
      <c r="AZ123" s="139">
        <f>'SO 403 - Kamerový systém'!F35</f>
        <v>0</v>
      </c>
      <c r="BA123" s="139">
        <f>'SO 403 - Kamerový systém'!F36</f>
        <v>0</v>
      </c>
      <c r="BB123" s="139">
        <f>'SO 403 - Kamerový systém'!F37</f>
        <v>0</v>
      </c>
      <c r="BC123" s="139">
        <f>'SO 403 - Kamerový systém'!F38</f>
        <v>0</v>
      </c>
      <c r="BD123" s="141">
        <f>'SO 403 - Kamerový systém'!F39</f>
        <v>0</v>
      </c>
      <c r="BE123" s="4"/>
      <c r="BT123" s="142" t="s">
        <v>85</v>
      </c>
      <c r="BV123" s="142" t="s">
        <v>78</v>
      </c>
      <c r="BW123" s="142" t="s">
        <v>172</v>
      </c>
      <c r="BX123" s="142" t="s">
        <v>84</v>
      </c>
      <c r="CL123" s="142" t="s">
        <v>1</v>
      </c>
    </row>
    <row r="124" s="4" customFormat="1" ht="16.5" customHeight="1">
      <c r="A124" s="143" t="s">
        <v>90</v>
      </c>
      <c r="B124" s="71"/>
      <c r="C124" s="133"/>
      <c r="D124" s="133"/>
      <c r="E124" s="134" t="s">
        <v>173</v>
      </c>
      <c r="F124" s="134"/>
      <c r="G124" s="134"/>
      <c r="H124" s="134"/>
      <c r="I124" s="134"/>
      <c r="J124" s="133"/>
      <c r="K124" s="134" t="s">
        <v>153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'SO 701 - Vodní prvek'!J32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88</v>
      </c>
      <c r="AR124" s="73"/>
      <c r="AS124" s="138">
        <v>0</v>
      </c>
      <c r="AT124" s="139">
        <f>ROUND(SUM(AV124:AW124),2)</f>
        <v>0</v>
      </c>
      <c r="AU124" s="140">
        <f>'SO 701 - Vodní prvek'!P122</f>
        <v>0</v>
      </c>
      <c r="AV124" s="139">
        <f>'SO 701 - Vodní prvek'!J35</f>
        <v>0</v>
      </c>
      <c r="AW124" s="139">
        <f>'SO 701 - Vodní prvek'!J36</f>
        <v>0</v>
      </c>
      <c r="AX124" s="139">
        <f>'SO 701 - Vodní prvek'!J37</f>
        <v>0</v>
      </c>
      <c r="AY124" s="139">
        <f>'SO 701 - Vodní prvek'!J38</f>
        <v>0</v>
      </c>
      <c r="AZ124" s="139">
        <f>'SO 701 - Vodní prvek'!F35</f>
        <v>0</v>
      </c>
      <c r="BA124" s="139">
        <f>'SO 701 - Vodní prvek'!F36</f>
        <v>0</v>
      </c>
      <c r="BB124" s="139">
        <f>'SO 701 - Vodní prvek'!F37</f>
        <v>0</v>
      </c>
      <c r="BC124" s="139">
        <f>'SO 701 - Vodní prvek'!F38</f>
        <v>0</v>
      </c>
      <c r="BD124" s="141">
        <f>'SO 701 - Vodní prvek'!F39</f>
        <v>0</v>
      </c>
      <c r="BE124" s="4"/>
      <c r="BT124" s="142" t="s">
        <v>85</v>
      </c>
      <c r="BV124" s="142" t="s">
        <v>78</v>
      </c>
      <c r="BW124" s="142" t="s">
        <v>174</v>
      </c>
      <c r="BX124" s="142" t="s">
        <v>84</v>
      </c>
      <c r="CL124" s="142" t="s">
        <v>1</v>
      </c>
    </row>
    <row r="125" s="4" customFormat="1" ht="23.25" customHeight="1">
      <c r="A125" s="143" t="s">
        <v>90</v>
      </c>
      <c r="B125" s="71"/>
      <c r="C125" s="133"/>
      <c r="D125" s="133"/>
      <c r="E125" s="134" t="s">
        <v>175</v>
      </c>
      <c r="F125" s="134"/>
      <c r="G125" s="134"/>
      <c r="H125" s="134"/>
      <c r="I125" s="134"/>
      <c r="J125" s="133"/>
      <c r="K125" s="134" t="s">
        <v>176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'SO 801 - Sadové úpravy,je...'!J32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88</v>
      </c>
      <c r="AR125" s="73"/>
      <c r="AS125" s="138">
        <v>0</v>
      </c>
      <c r="AT125" s="139">
        <f>ROUND(SUM(AV125:AW125),2)</f>
        <v>0</v>
      </c>
      <c r="AU125" s="140">
        <f>'SO 801 - Sadové úpravy,je...'!P134</f>
        <v>0</v>
      </c>
      <c r="AV125" s="139">
        <f>'SO 801 - Sadové úpravy,je...'!J35</f>
        <v>0</v>
      </c>
      <c r="AW125" s="139">
        <f>'SO 801 - Sadové úpravy,je...'!J36</f>
        <v>0</v>
      </c>
      <c r="AX125" s="139">
        <f>'SO 801 - Sadové úpravy,je...'!J37</f>
        <v>0</v>
      </c>
      <c r="AY125" s="139">
        <f>'SO 801 - Sadové úpravy,je...'!J38</f>
        <v>0</v>
      </c>
      <c r="AZ125" s="139">
        <f>'SO 801 - Sadové úpravy,je...'!F35</f>
        <v>0</v>
      </c>
      <c r="BA125" s="139">
        <f>'SO 801 - Sadové úpravy,je...'!F36</f>
        <v>0</v>
      </c>
      <c r="BB125" s="139">
        <f>'SO 801 - Sadové úpravy,je...'!F37</f>
        <v>0</v>
      </c>
      <c r="BC125" s="139">
        <f>'SO 801 - Sadové úpravy,je...'!F38</f>
        <v>0</v>
      </c>
      <c r="BD125" s="141">
        <f>'SO 801 - Sadové úpravy,je...'!F39</f>
        <v>0</v>
      </c>
      <c r="BE125" s="4"/>
      <c r="BT125" s="142" t="s">
        <v>85</v>
      </c>
      <c r="BV125" s="142" t="s">
        <v>78</v>
      </c>
      <c r="BW125" s="142" t="s">
        <v>177</v>
      </c>
      <c r="BX125" s="142" t="s">
        <v>84</v>
      </c>
      <c r="CL125" s="142" t="s">
        <v>1</v>
      </c>
    </row>
    <row r="126" s="4" customFormat="1" ht="16.5" customHeight="1">
      <c r="A126" s="143" t="s">
        <v>90</v>
      </c>
      <c r="B126" s="71"/>
      <c r="C126" s="133"/>
      <c r="D126" s="133"/>
      <c r="E126" s="134" t="s">
        <v>178</v>
      </c>
      <c r="F126" s="134"/>
      <c r="G126" s="134"/>
      <c r="H126" s="134"/>
      <c r="I126" s="134"/>
      <c r="J126" s="133"/>
      <c r="K126" s="134" t="s">
        <v>179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'SO 907 - Nabíjecí stanice...'!J32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88</v>
      </c>
      <c r="AR126" s="73"/>
      <c r="AS126" s="138">
        <v>0</v>
      </c>
      <c r="AT126" s="139">
        <f>ROUND(SUM(AV126:AW126),2)</f>
        <v>0</v>
      </c>
      <c r="AU126" s="140">
        <f>'SO 907 - Nabíjecí stanice...'!P122</f>
        <v>0</v>
      </c>
      <c r="AV126" s="139">
        <f>'SO 907 - Nabíjecí stanice...'!J35</f>
        <v>0</v>
      </c>
      <c r="AW126" s="139">
        <f>'SO 907 - Nabíjecí stanice...'!J36</f>
        <v>0</v>
      </c>
      <c r="AX126" s="139">
        <f>'SO 907 - Nabíjecí stanice...'!J37</f>
        <v>0</v>
      </c>
      <c r="AY126" s="139">
        <f>'SO 907 - Nabíjecí stanice...'!J38</f>
        <v>0</v>
      </c>
      <c r="AZ126" s="139">
        <f>'SO 907 - Nabíjecí stanice...'!F35</f>
        <v>0</v>
      </c>
      <c r="BA126" s="139">
        <f>'SO 907 - Nabíjecí stanice...'!F36</f>
        <v>0</v>
      </c>
      <c r="BB126" s="139">
        <f>'SO 907 - Nabíjecí stanice...'!F37</f>
        <v>0</v>
      </c>
      <c r="BC126" s="139">
        <f>'SO 907 - Nabíjecí stanice...'!F38</f>
        <v>0</v>
      </c>
      <c r="BD126" s="141">
        <f>'SO 907 - Nabíjecí stanice...'!F39</f>
        <v>0</v>
      </c>
      <c r="BE126" s="4"/>
      <c r="BT126" s="142" t="s">
        <v>85</v>
      </c>
      <c r="BV126" s="142" t="s">
        <v>78</v>
      </c>
      <c r="BW126" s="142" t="s">
        <v>180</v>
      </c>
      <c r="BX126" s="142" t="s">
        <v>84</v>
      </c>
      <c r="CL126" s="142" t="s">
        <v>1</v>
      </c>
    </row>
    <row r="127" s="4" customFormat="1" ht="16.5" customHeight="1">
      <c r="A127" s="143" t="s">
        <v>90</v>
      </c>
      <c r="B127" s="71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182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'SO 908 - Parkovací automa...'!J32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88</v>
      </c>
      <c r="AR127" s="73"/>
      <c r="AS127" s="138">
        <v>0</v>
      </c>
      <c r="AT127" s="139">
        <f>ROUND(SUM(AV127:AW127),2)</f>
        <v>0</v>
      </c>
      <c r="AU127" s="140">
        <f>'SO 908 - Parkovací automa...'!P122</f>
        <v>0</v>
      </c>
      <c r="AV127" s="139">
        <f>'SO 908 - Parkovací automa...'!J35</f>
        <v>0</v>
      </c>
      <c r="AW127" s="139">
        <f>'SO 908 - Parkovací automa...'!J36</f>
        <v>0</v>
      </c>
      <c r="AX127" s="139">
        <f>'SO 908 - Parkovací automa...'!J37</f>
        <v>0</v>
      </c>
      <c r="AY127" s="139">
        <f>'SO 908 - Parkovací automa...'!J38</f>
        <v>0</v>
      </c>
      <c r="AZ127" s="139">
        <f>'SO 908 - Parkovací automa...'!F35</f>
        <v>0</v>
      </c>
      <c r="BA127" s="139">
        <f>'SO 908 - Parkovací automa...'!F36</f>
        <v>0</v>
      </c>
      <c r="BB127" s="139">
        <f>'SO 908 - Parkovací automa...'!F37</f>
        <v>0</v>
      </c>
      <c r="BC127" s="139">
        <f>'SO 908 - Parkovací automa...'!F38</f>
        <v>0</v>
      </c>
      <c r="BD127" s="141">
        <f>'SO 908 - Parkovací automa...'!F39</f>
        <v>0</v>
      </c>
      <c r="BE127" s="4"/>
      <c r="BT127" s="142" t="s">
        <v>85</v>
      </c>
      <c r="BV127" s="142" t="s">
        <v>78</v>
      </c>
      <c r="BW127" s="142" t="s">
        <v>183</v>
      </c>
      <c r="BX127" s="142" t="s">
        <v>84</v>
      </c>
      <c r="CL127" s="142" t="s">
        <v>1</v>
      </c>
    </row>
    <row r="128" s="7" customFormat="1" ht="16.5" customHeight="1">
      <c r="A128" s="7"/>
      <c r="B128" s="120"/>
      <c r="C128" s="121"/>
      <c r="D128" s="122" t="s">
        <v>184</v>
      </c>
      <c r="E128" s="122"/>
      <c r="F128" s="122"/>
      <c r="G128" s="122"/>
      <c r="H128" s="122"/>
      <c r="I128" s="123"/>
      <c r="J128" s="122" t="s">
        <v>185</v>
      </c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4">
        <f>ROUND(AG129+SUM(AG130:AG142)+SUM(AG149:AG155),2)</f>
        <v>0</v>
      </c>
      <c r="AH128" s="123"/>
      <c r="AI128" s="123"/>
      <c r="AJ128" s="123"/>
      <c r="AK128" s="123"/>
      <c r="AL128" s="123"/>
      <c r="AM128" s="123"/>
      <c r="AN128" s="125">
        <f>SUM(AG128,AT128)</f>
        <v>0</v>
      </c>
      <c r="AO128" s="123"/>
      <c r="AP128" s="123"/>
      <c r="AQ128" s="126" t="s">
        <v>82</v>
      </c>
      <c r="AR128" s="127"/>
      <c r="AS128" s="128">
        <f>ROUND(AS129+SUM(AS130:AS142)+SUM(AS149:AS155),2)</f>
        <v>0</v>
      </c>
      <c r="AT128" s="129">
        <f>ROUND(SUM(AV128:AW128),2)</f>
        <v>0</v>
      </c>
      <c r="AU128" s="130">
        <f>ROUND(AU129+SUM(AU130:AU142)+SUM(AU149:AU155),5)</f>
        <v>0</v>
      </c>
      <c r="AV128" s="129">
        <f>ROUND(AZ128*L29,2)</f>
        <v>0</v>
      </c>
      <c r="AW128" s="129">
        <f>ROUND(BA128*L30,2)</f>
        <v>0</v>
      </c>
      <c r="AX128" s="129">
        <f>ROUND(BB128*L29,2)</f>
        <v>0</v>
      </c>
      <c r="AY128" s="129">
        <f>ROUND(BC128*L30,2)</f>
        <v>0</v>
      </c>
      <c r="AZ128" s="129">
        <f>ROUND(AZ129+SUM(AZ130:AZ142)+SUM(AZ149:AZ155),2)</f>
        <v>0</v>
      </c>
      <c r="BA128" s="129">
        <f>ROUND(BA129+SUM(BA130:BA142)+SUM(BA149:BA155),2)</f>
        <v>0</v>
      </c>
      <c r="BB128" s="129">
        <f>ROUND(BB129+SUM(BB130:BB142)+SUM(BB149:BB155),2)</f>
        <v>0</v>
      </c>
      <c r="BC128" s="129">
        <f>ROUND(BC129+SUM(BC130:BC142)+SUM(BC149:BC155),2)</f>
        <v>0</v>
      </c>
      <c r="BD128" s="131">
        <f>ROUND(BD129+SUM(BD130:BD142)+SUM(BD149:BD155),2)</f>
        <v>0</v>
      </c>
      <c r="BE128" s="7"/>
      <c r="BS128" s="132" t="s">
        <v>75</v>
      </c>
      <c r="BT128" s="132" t="s">
        <v>83</v>
      </c>
      <c r="BU128" s="132" t="s">
        <v>77</v>
      </c>
      <c r="BV128" s="132" t="s">
        <v>78</v>
      </c>
      <c r="BW128" s="132" t="s">
        <v>186</v>
      </c>
      <c r="BX128" s="132" t="s">
        <v>5</v>
      </c>
      <c r="CL128" s="132" t="s">
        <v>1</v>
      </c>
      <c r="CM128" s="132" t="s">
        <v>85</v>
      </c>
    </row>
    <row r="129" s="4" customFormat="1" ht="23.25" customHeight="1">
      <c r="A129" s="143" t="s">
        <v>90</v>
      </c>
      <c r="B129" s="71"/>
      <c r="C129" s="133"/>
      <c r="D129" s="133"/>
      <c r="E129" s="134" t="s">
        <v>187</v>
      </c>
      <c r="F129" s="134"/>
      <c r="G129" s="134"/>
      <c r="H129" s="134"/>
      <c r="I129" s="134"/>
      <c r="J129" s="133"/>
      <c r="K129" s="134" t="s">
        <v>188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'SO 102a - Chodníky ( beto...'!J32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88</v>
      </c>
      <c r="AR129" s="73"/>
      <c r="AS129" s="138">
        <v>0</v>
      </c>
      <c r="AT129" s="139">
        <f>ROUND(SUM(AV129:AW129),2)</f>
        <v>0</v>
      </c>
      <c r="AU129" s="140">
        <f>'SO 102a - Chodníky ( beto...'!P127</f>
        <v>0</v>
      </c>
      <c r="AV129" s="139">
        <f>'SO 102a - Chodníky ( beto...'!J35</f>
        <v>0</v>
      </c>
      <c r="AW129" s="139">
        <f>'SO 102a - Chodníky ( beto...'!J36</f>
        <v>0</v>
      </c>
      <c r="AX129" s="139">
        <f>'SO 102a - Chodníky ( beto...'!J37</f>
        <v>0</v>
      </c>
      <c r="AY129" s="139">
        <f>'SO 102a - Chodníky ( beto...'!J38</f>
        <v>0</v>
      </c>
      <c r="AZ129" s="139">
        <f>'SO 102a - Chodníky ( beto...'!F35</f>
        <v>0</v>
      </c>
      <c r="BA129" s="139">
        <f>'SO 102a - Chodníky ( beto...'!F36</f>
        <v>0</v>
      </c>
      <c r="BB129" s="139">
        <f>'SO 102a - Chodníky ( beto...'!F37</f>
        <v>0</v>
      </c>
      <c r="BC129" s="139">
        <f>'SO 102a - Chodníky ( beto...'!F38</f>
        <v>0</v>
      </c>
      <c r="BD129" s="141">
        <f>'SO 102a - Chodníky ( beto...'!F39</f>
        <v>0</v>
      </c>
      <c r="BE129" s="4"/>
      <c r="BT129" s="142" t="s">
        <v>85</v>
      </c>
      <c r="BV129" s="142" t="s">
        <v>78</v>
      </c>
      <c r="BW129" s="142" t="s">
        <v>189</v>
      </c>
      <c r="BX129" s="142" t="s">
        <v>186</v>
      </c>
      <c r="CL129" s="142" t="s">
        <v>1</v>
      </c>
    </row>
    <row r="130" s="4" customFormat="1" ht="23.25" customHeight="1">
      <c r="A130" s="143" t="s">
        <v>90</v>
      </c>
      <c r="B130" s="71"/>
      <c r="C130" s="133"/>
      <c r="D130" s="133"/>
      <c r="E130" s="134" t="s">
        <v>190</v>
      </c>
      <c r="F130" s="134"/>
      <c r="G130" s="134"/>
      <c r="H130" s="134"/>
      <c r="I130" s="134"/>
      <c r="J130" s="133"/>
      <c r="K130" s="134" t="s">
        <v>191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'SO 102b - Chodníky ( žulo...'!J32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88</v>
      </c>
      <c r="AR130" s="73"/>
      <c r="AS130" s="138">
        <v>0</v>
      </c>
      <c r="AT130" s="139">
        <f>ROUND(SUM(AV130:AW130),2)</f>
        <v>0</v>
      </c>
      <c r="AU130" s="140">
        <f>'SO 102b - Chodníky ( žulo...'!P124</f>
        <v>0</v>
      </c>
      <c r="AV130" s="139">
        <f>'SO 102b - Chodníky ( žulo...'!J35</f>
        <v>0</v>
      </c>
      <c r="AW130" s="139">
        <f>'SO 102b - Chodníky ( žulo...'!J36</f>
        <v>0</v>
      </c>
      <c r="AX130" s="139">
        <f>'SO 102b - Chodníky ( žulo...'!J37</f>
        <v>0</v>
      </c>
      <c r="AY130" s="139">
        <f>'SO 102b - Chodníky ( žulo...'!J38</f>
        <v>0</v>
      </c>
      <c r="AZ130" s="139">
        <f>'SO 102b - Chodníky ( žulo...'!F35</f>
        <v>0</v>
      </c>
      <c r="BA130" s="139">
        <f>'SO 102b - Chodníky ( žulo...'!F36</f>
        <v>0</v>
      </c>
      <c r="BB130" s="139">
        <f>'SO 102b - Chodníky ( žulo...'!F37</f>
        <v>0</v>
      </c>
      <c r="BC130" s="139">
        <f>'SO 102b - Chodníky ( žulo...'!F38</f>
        <v>0</v>
      </c>
      <c r="BD130" s="141">
        <f>'SO 102b - Chodníky ( žulo...'!F39</f>
        <v>0</v>
      </c>
      <c r="BE130" s="4"/>
      <c r="BT130" s="142" t="s">
        <v>85</v>
      </c>
      <c r="BV130" s="142" t="s">
        <v>78</v>
      </c>
      <c r="BW130" s="142" t="s">
        <v>192</v>
      </c>
      <c r="BX130" s="142" t="s">
        <v>186</v>
      </c>
      <c r="CL130" s="142" t="s">
        <v>1</v>
      </c>
    </row>
    <row r="131" s="4" customFormat="1" ht="16.5" customHeight="1">
      <c r="A131" s="143" t="s">
        <v>90</v>
      </c>
      <c r="B131" s="71"/>
      <c r="C131" s="133"/>
      <c r="D131" s="133"/>
      <c r="E131" s="134" t="s">
        <v>193</v>
      </c>
      <c r="F131" s="134"/>
      <c r="G131" s="134"/>
      <c r="H131" s="134"/>
      <c r="I131" s="134"/>
      <c r="J131" s="133"/>
      <c r="K131" s="134" t="s">
        <v>194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'SO 103 - Sjezdy ( betonov...'!J32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88</v>
      </c>
      <c r="AR131" s="73"/>
      <c r="AS131" s="138">
        <v>0</v>
      </c>
      <c r="AT131" s="139">
        <f>ROUND(SUM(AV131:AW131),2)</f>
        <v>0</v>
      </c>
      <c r="AU131" s="140">
        <f>'SO 103 - Sjezdy ( betonov...'!P124</f>
        <v>0</v>
      </c>
      <c r="AV131" s="139">
        <f>'SO 103 - Sjezdy ( betonov...'!J35</f>
        <v>0</v>
      </c>
      <c r="AW131" s="139">
        <f>'SO 103 - Sjezdy ( betonov...'!J36</f>
        <v>0</v>
      </c>
      <c r="AX131" s="139">
        <f>'SO 103 - Sjezdy ( betonov...'!J37</f>
        <v>0</v>
      </c>
      <c r="AY131" s="139">
        <f>'SO 103 - Sjezdy ( betonov...'!J38</f>
        <v>0</v>
      </c>
      <c r="AZ131" s="139">
        <f>'SO 103 - Sjezdy ( betonov...'!F35</f>
        <v>0</v>
      </c>
      <c r="BA131" s="139">
        <f>'SO 103 - Sjezdy ( betonov...'!F36</f>
        <v>0</v>
      </c>
      <c r="BB131" s="139">
        <f>'SO 103 - Sjezdy ( betonov...'!F37</f>
        <v>0</v>
      </c>
      <c r="BC131" s="139">
        <f>'SO 103 - Sjezdy ( betonov...'!F38</f>
        <v>0</v>
      </c>
      <c r="BD131" s="141">
        <f>'SO 103 - Sjezdy ( betonov...'!F39</f>
        <v>0</v>
      </c>
      <c r="BE131" s="4"/>
      <c r="BT131" s="142" t="s">
        <v>85</v>
      </c>
      <c r="BV131" s="142" t="s">
        <v>78</v>
      </c>
      <c r="BW131" s="142" t="s">
        <v>195</v>
      </c>
      <c r="BX131" s="142" t="s">
        <v>186</v>
      </c>
      <c r="CL131" s="142" t="s">
        <v>1</v>
      </c>
    </row>
    <row r="132" s="4" customFormat="1" ht="23.25" customHeight="1">
      <c r="A132" s="143" t="s">
        <v>90</v>
      </c>
      <c r="B132" s="71"/>
      <c r="C132" s="133"/>
      <c r="D132" s="133"/>
      <c r="E132" s="134" t="s">
        <v>196</v>
      </c>
      <c r="F132" s="134"/>
      <c r="G132" s="134"/>
      <c r="H132" s="134"/>
      <c r="I132" s="134"/>
      <c r="J132" s="133"/>
      <c r="K132" s="134" t="s">
        <v>197</v>
      </c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6">
        <f>'SO 105b - Plocha parkoviš...'!J32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88</v>
      </c>
      <c r="AR132" s="73"/>
      <c r="AS132" s="138">
        <v>0</v>
      </c>
      <c r="AT132" s="139">
        <f>ROUND(SUM(AV132:AW132),2)</f>
        <v>0</v>
      </c>
      <c r="AU132" s="140">
        <f>'SO 105b - Plocha parkoviš...'!P125</f>
        <v>0</v>
      </c>
      <c r="AV132" s="139">
        <f>'SO 105b - Plocha parkoviš...'!J35</f>
        <v>0</v>
      </c>
      <c r="AW132" s="139">
        <f>'SO 105b - Plocha parkoviš...'!J36</f>
        <v>0</v>
      </c>
      <c r="AX132" s="139">
        <f>'SO 105b - Plocha parkoviš...'!J37</f>
        <v>0</v>
      </c>
      <c r="AY132" s="139">
        <f>'SO 105b - Plocha parkoviš...'!J38</f>
        <v>0</v>
      </c>
      <c r="AZ132" s="139">
        <f>'SO 105b - Plocha parkoviš...'!F35</f>
        <v>0</v>
      </c>
      <c r="BA132" s="139">
        <f>'SO 105b - Plocha parkoviš...'!F36</f>
        <v>0</v>
      </c>
      <c r="BB132" s="139">
        <f>'SO 105b - Plocha parkoviš...'!F37</f>
        <v>0</v>
      </c>
      <c r="BC132" s="139">
        <f>'SO 105b - Plocha parkoviš...'!F38</f>
        <v>0</v>
      </c>
      <c r="BD132" s="141">
        <f>'SO 105b - Plocha parkoviš...'!F39</f>
        <v>0</v>
      </c>
      <c r="BE132" s="4"/>
      <c r="BT132" s="142" t="s">
        <v>85</v>
      </c>
      <c r="BV132" s="142" t="s">
        <v>78</v>
      </c>
      <c r="BW132" s="142" t="s">
        <v>198</v>
      </c>
      <c r="BX132" s="142" t="s">
        <v>186</v>
      </c>
      <c r="CL132" s="142" t="s">
        <v>1</v>
      </c>
    </row>
    <row r="133" s="4" customFormat="1" ht="23.25" customHeight="1">
      <c r="A133" s="143" t="s">
        <v>90</v>
      </c>
      <c r="B133" s="71"/>
      <c r="C133" s="133"/>
      <c r="D133" s="133"/>
      <c r="E133" s="134" t="s">
        <v>199</v>
      </c>
      <c r="F133" s="134"/>
      <c r="G133" s="134"/>
      <c r="H133" s="134"/>
      <c r="I133" s="134"/>
      <c r="J133" s="133"/>
      <c r="K133" s="134" t="s">
        <v>200</v>
      </c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'SO 105d - Plocha parkoviš...'!J32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88</v>
      </c>
      <c r="AR133" s="73"/>
      <c r="AS133" s="138">
        <v>0</v>
      </c>
      <c r="AT133" s="139">
        <f>ROUND(SUM(AV133:AW133),2)</f>
        <v>0</v>
      </c>
      <c r="AU133" s="140">
        <f>'SO 105d - Plocha parkoviš...'!P125</f>
        <v>0</v>
      </c>
      <c r="AV133" s="139">
        <f>'SO 105d - Plocha parkoviš...'!J35</f>
        <v>0</v>
      </c>
      <c r="AW133" s="139">
        <f>'SO 105d - Plocha parkoviš...'!J36</f>
        <v>0</v>
      </c>
      <c r="AX133" s="139">
        <f>'SO 105d - Plocha parkoviš...'!J37</f>
        <v>0</v>
      </c>
      <c r="AY133" s="139">
        <f>'SO 105d - Plocha parkoviš...'!J38</f>
        <v>0</v>
      </c>
      <c r="AZ133" s="139">
        <f>'SO 105d - Plocha parkoviš...'!F35</f>
        <v>0</v>
      </c>
      <c r="BA133" s="139">
        <f>'SO 105d - Plocha parkoviš...'!F36</f>
        <v>0</v>
      </c>
      <c r="BB133" s="139">
        <f>'SO 105d - Plocha parkoviš...'!F37</f>
        <v>0</v>
      </c>
      <c r="BC133" s="139">
        <f>'SO 105d - Plocha parkoviš...'!F38</f>
        <v>0</v>
      </c>
      <c r="BD133" s="141">
        <f>'SO 105d - Plocha parkoviš...'!F39</f>
        <v>0</v>
      </c>
      <c r="BE133" s="4"/>
      <c r="BT133" s="142" t="s">
        <v>85</v>
      </c>
      <c r="BV133" s="142" t="s">
        <v>78</v>
      </c>
      <c r="BW133" s="142" t="s">
        <v>201</v>
      </c>
      <c r="BX133" s="142" t="s">
        <v>186</v>
      </c>
      <c r="CL133" s="142" t="s">
        <v>1</v>
      </c>
    </row>
    <row r="134" s="4" customFormat="1" ht="16.5" customHeight="1">
      <c r="A134" s="143" t="s">
        <v>90</v>
      </c>
      <c r="B134" s="71"/>
      <c r="C134" s="133"/>
      <c r="D134" s="133"/>
      <c r="E134" s="134" t="s">
        <v>202</v>
      </c>
      <c r="F134" s="134"/>
      <c r="G134" s="134"/>
      <c r="H134" s="134"/>
      <c r="I134" s="134"/>
      <c r="J134" s="133"/>
      <c r="K134" s="134" t="s">
        <v>203</v>
      </c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'SO 106 - Plocha pro zásob...'!J32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88</v>
      </c>
      <c r="AR134" s="73"/>
      <c r="AS134" s="138">
        <v>0</v>
      </c>
      <c r="AT134" s="139">
        <f>ROUND(SUM(AV134:AW134),2)</f>
        <v>0</v>
      </c>
      <c r="AU134" s="140">
        <f>'SO 106 - Plocha pro zásob...'!P124</f>
        <v>0</v>
      </c>
      <c r="AV134" s="139">
        <f>'SO 106 - Plocha pro zásob...'!J35</f>
        <v>0</v>
      </c>
      <c r="AW134" s="139">
        <f>'SO 106 - Plocha pro zásob...'!J36</f>
        <v>0</v>
      </c>
      <c r="AX134" s="139">
        <f>'SO 106 - Plocha pro zásob...'!J37</f>
        <v>0</v>
      </c>
      <c r="AY134" s="139">
        <f>'SO 106 - Plocha pro zásob...'!J38</f>
        <v>0</v>
      </c>
      <c r="AZ134" s="139">
        <f>'SO 106 - Plocha pro zásob...'!F35</f>
        <v>0</v>
      </c>
      <c r="BA134" s="139">
        <f>'SO 106 - Plocha pro zásob...'!F36</f>
        <v>0</v>
      </c>
      <c r="BB134" s="139">
        <f>'SO 106 - Plocha pro zásob...'!F37</f>
        <v>0</v>
      </c>
      <c r="BC134" s="139">
        <f>'SO 106 - Plocha pro zásob...'!F38</f>
        <v>0</v>
      </c>
      <c r="BD134" s="141">
        <f>'SO 106 - Plocha pro zásob...'!F39</f>
        <v>0</v>
      </c>
      <c r="BE134" s="4"/>
      <c r="BT134" s="142" t="s">
        <v>85</v>
      </c>
      <c r="BV134" s="142" t="s">
        <v>78</v>
      </c>
      <c r="BW134" s="142" t="s">
        <v>204</v>
      </c>
      <c r="BX134" s="142" t="s">
        <v>186</v>
      </c>
      <c r="CL134" s="142" t="s">
        <v>1</v>
      </c>
    </row>
    <row r="135" s="4" customFormat="1" ht="23.25" customHeight="1">
      <c r="A135" s="143" t="s">
        <v>90</v>
      </c>
      <c r="B135" s="71"/>
      <c r="C135" s="133"/>
      <c r="D135" s="133"/>
      <c r="E135" s="134" t="s">
        <v>205</v>
      </c>
      <c r="F135" s="134"/>
      <c r="G135" s="134"/>
      <c r="H135" s="134"/>
      <c r="I135" s="134"/>
      <c r="J135" s="133"/>
      <c r="K135" s="134" t="s">
        <v>206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'SO 108a - Nové (posunuté ...'!J32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88</v>
      </c>
      <c r="AR135" s="73"/>
      <c r="AS135" s="138">
        <v>0</v>
      </c>
      <c r="AT135" s="139">
        <f>ROUND(SUM(AV135:AW135),2)</f>
        <v>0</v>
      </c>
      <c r="AU135" s="140">
        <f>'SO 108a - Nové (posunuté ...'!P126</f>
        <v>0</v>
      </c>
      <c r="AV135" s="139">
        <f>'SO 108a - Nové (posunuté ...'!J35</f>
        <v>0</v>
      </c>
      <c r="AW135" s="139">
        <f>'SO 108a - Nové (posunuté ...'!J36</f>
        <v>0</v>
      </c>
      <c r="AX135" s="139">
        <f>'SO 108a - Nové (posunuté ...'!J37</f>
        <v>0</v>
      </c>
      <c r="AY135" s="139">
        <f>'SO 108a - Nové (posunuté ...'!J38</f>
        <v>0</v>
      </c>
      <c r="AZ135" s="139">
        <f>'SO 108a - Nové (posunuté ...'!F35</f>
        <v>0</v>
      </c>
      <c r="BA135" s="139">
        <f>'SO 108a - Nové (posunuté ...'!F36</f>
        <v>0</v>
      </c>
      <c r="BB135" s="139">
        <f>'SO 108a - Nové (posunuté ...'!F37</f>
        <v>0</v>
      </c>
      <c r="BC135" s="139">
        <f>'SO 108a - Nové (posunuté ...'!F38</f>
        <v>0</v>
      </c>
      <c r="BD135" s="141">
        <f>'SO 108a - Nové (posunuté ...'!F39</f>
        <v>0</v>
      </c>
      <c r="BE135" s="4"/>
      <c r="BT135" s="142" t="s">
        <v>85</v>
      </c>
      <c r="BV135" s="142" t="s">
        <v>78</v>
      </c>
      <c r="BW135" s="142" t="s">
        <v>207</v>
      </c>
      <c r="BX135" s="142" t="s">
        <v>186</v>
      </c>
      <c r="CL135" s="142" t="s">
        <v>1</v>
      </c>
    </row>
    <row r="136" s="4" customFormat="1" ht="23.25" customHeight="1">
      <c r="A136" s="143" t="s">
        <v>90</v>
      </c>
      <c r="B136" s="71"/>
      <c r="C136" s="133"/>
      <c r="D136" s="133"/>
      <c r="E136" s="134" t="s">
        <v>208</v>
      </c>
      <c r="F136" s="134"/>
      <c r="G136" s="134"/>
      <c r="H136" s="134"/>
      <c r="I136" s="134"/>
      <c r="J136" s="133"/>
      <c r="K136" s="134" t="s">
        <v>209</v>
      </c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'SO 108b - Nové (posunuté ...'!J32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88</v>
      </c>
      <c r="AR136" s="73"/>
      <c r="AS136" s="138">
        <v>0</v>
      </c>
      <c r="AT136" s="139">
        <f>ROUND(SUM(AV136:AW136),2)</f>
        <v>0</v>
      </c>
      <c r="AU136" s="140">
        <f>'SO 108b - Nové (posunuté ...'!P129</f>
        <v>0</v>
      </c>
      <c r="AV136" s="139">
        <f>'SO 108b - Nové (posunuté ...'!J35</f>
        <v>0</v>
      </c>
      <c r="AW136" s="139">
        <f>'SO 108b - Nové (posunuté ...'!J36</f>
        <v>0</v>
      </c>
      <c r="AX136" s="139">
        <f>'SO 108b - Nové (posunuté ...'!J37</f>
        <v>0</v>
      </c>
      <c r="AY136" s="139">
        <f>'SO 108b - Nové (posunuté ...'!J38</f>
        <v>0</v>
      </c>
      <c r="AZ136" s="139">
        <f>'SO 108b - Nové (posunuté ...'!F35</f>
        <v>0</v>
      </c>
      <c r="BA136" s="139">
        <f>'SO 108b - Nové (posunuté ...'!F36</f>
        <v>0</v>
      </c>
      <c r="BB136" s="139">
        <f>'SO 108b - Nové (posunuté ...'!F37</f>
        <v>0</v>
      </c>
      <c r="BC136" s="139">
        <f>'SO 108b - Nové (posunuté ...'!F38</f>
        <v>0</v>
      </c>
      <c r="BD136" s="141">
        <f>'SO 108b - Nové (posunuté ...'!F39</f>
        <v>0</v>
      </c>
      <c r="BE136" s="4"/>
      <c r="BT136" s="142" t="s">
        <v>85</v>
      </c>
      <c r="BV136" s="142" t="s">
        <v>78</v>
      </c>
      <c r="BW136" s="142" t="s">
        <v>210</v>
      </c>
      <c r="BX136" s="142" t="s">
        <v>186</v>
      </c>
      <c r="CL136" s="142" t="s">
        <v>1</v>
      </c>
    </row>
    <row r="137" s="4" customFormat="1" ht="35.25" customHeight="1">
      <c r="A137" s="143" t="s">
        <v>90</v>
      </c>
      <c r="B137" s="71"/>
      <c r="C137" s="133"/>
      <c r="D137" s="133"/>
      <c r="E137" s="134" t="s">
        <v>211</v>
      </c>
      <c r="F137" s="134"/>
      <c r="G137" s="134"/>
      <c r="H137" s="134"/>
      <c r="I137" s="134"/>
      <c r="J137" s="133"/>
      <c r="K137" s="134" t="s">
        <v>212</v>
      </c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'SO 110a - Trativod - svod...'!J32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88</v>
      </c>
      <c r="AR137" s="73"/>
      <c r="AS137" s="138">
        <v>0</v>
      </c>
      <c r="AT137" s="139">
        <f>ROUND(SUM(AV137:AW137),2)</f>
        <v>0</v>
      </c>
      <c r="AU137" s="140">
        <f>'SO 110a - Trativod - svod...'!P124</f>
        <v>0</v>
      </c>
      <c r="AV137" s="139">
        <f>'SO 110a - Trativod - svod...'!J35</f>
        <v>0</v>
      </c>
      <c r="AW137" s="139">
        <f>'SO 110a - Trativod - svod...'!J36</f>
        <v>0</v>
      </c>
      <c r="AX137" s="139">
        <f>'SO 110a - Trativod - svod...'!J37</f>
        <v>0</v>
      </c>
      <c r="AY137" s="139">
        <f>'SO 110a - Trativod - svod...'!J38</f>
        <v>0</v>
      </c>
      <c r="AZ137" s="139">
        <f>'SO 110a - Trativod - svod...'!F35</f>
        <v>0</v>
      </c>
      <c r="BA137" s="139">
        <f>'SO 110a - Trativod - svod...'!F36</f>
        <v>0</v>
      </c>
      <c r="BB137" s="139">
        <f>'SO 110a - Trativod - svod...'!F37</f>
        <v>0</v>
      </c>
      <c r="BC137" s="139">
        <f>'SO 110a - Trativod - svod...'!F38</f>
        <v>0</v>
      </c>
      <c r="BD137" s="141">
        <f>'SO 110a - Trativod - svod...'!F39</f>
        <v>0</v>
      </c>
      <c r="BE137" s="4"/>
      <c r="BT137" s="142" t="s">
        <v>85</v>
      </c>
      <c r="BV137" s="142" t="s">
        <v>78</v>
      </c>
      <c r="BW137" s="142" t="s">
        <v>213</v>
      </c>
      <c r="BX137" s="142" t="s">
        <v>186</v>
      </c>
      <c r="CL137" s="142" t="s">
        <v>1</v>
      </c>
    </row>
    <row r="138" s="4" customFormat="1" ht="35.25" customHeight="1">
      <c r="A138" s="143" t="s">
        <v>90</v>
      </c>
      <c r="B138" s="71"/>
      <c r="C138" s="133"/>
      <c r="D138" s="133"/>
      <c r="E138" s="134" t="s">
        <v>214</v>
      </c>
      <c r="F138" s="134"/>
      <c r="G138" s="134"/>
      <c r="H138" s="134"/>
      <c r="I138" s="134"/>
      <c r="J138" s="133"/>
      <c r="K138" s="134" t="s">
        <v>215</v>
      </c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'SO 110b - Trativod - svod...'!J32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88</v>
      </c>
      <c r="AR138" s="73"/>
      <c r="AS138" s="138">
        <v>0</v>
      </c>
      <c r="AT138" s="139">
        <f>ROUND(SUM(AV138:AW138),2)</f>
        <v>0</v>
      </c>
      <c r="AU138" s="140">
        <f>'SO 110b - Trativod - svod...'!P124</f>
        <v>0</v>
      </c>
      <c r="AV138" s="139">
        <f>'SO 110b - Trativod - svod...'!J35</f>
        <v>0</v>
      </c>
      <c r="AW138" s="139">
        <f>'SO 110b - Trativod - svod...'!J36</f>
        <v>0</v>
      </c>
      <c r="AX138" s="139">
        <f>'SO 110b - Trativod - svod...'!J37</f>
        <v>0</v>
      </c>
      <c r="AY138" s="139">
        <f>'SO 110b - Trativod - svod...'!J38</f>
        <v>0</v>
      </c>
      <c r="AZ138" s="139">
        <f>'SO 110b - Trativod - svod...'!F35</f>
        <v>0</v>
      </c>
      <c r="BA138" s="139">
        <f>'SO 110b - Trativod - svod...'!F36</f>
        <v>0</v>
      </c>
      <c r="BB138" s="139">
        <f>'SO 110b - Trativod - svod...'!F37</f>
        <v>0</v>
      </c>
      <c r="BC138" s="139">
        <f>'SO 110b - Trativod - svod...'!F38</f>
        <v>0</v>
      </c>
      <c r="BD138" s="141">
        <f>'SO 110b - Trativod - svod...'!F39</f>
        <v>0</v>
      </c>
      <c r="BE138" s="4"/>
      <c r="BT138" s="142" t="s">
        <v>85</v>
      </c>
      <c r="BV138" s="142" t="s">
        <v>78</v>
      </c>
      <c r="BW138" s="142" t="s">
        <v>216</v>
      </c>
      <c r="BX138" s="142" t="s">
        <v>186</v>
      </c>
      <c r="CL138" s="142" t="s">
        <v>1</v>
      </c>
    </row>
    <row r="139" s="4" customFormat="1" ht="16.5" customHeight="1">
      <c r="A139" s="143" t="s">
        <v>90</v>
      </c>
      <c r="B139" s="71"/>
      <c r="C139" s="133"/>
      <c r="D139" s="133"/>
      <c r="E139" s="134" t="s">
        <v>217</v>
      </c>
      <c r="F139" s="134"/>
      <c r="G139" s="134"/>
      <c r="H139" s="134"/>
      <c r="I139" s="134"/>
      <c r="J139" s="133"/>
      <c r="K139" s="134" t="s">
        <v>218</v>
      </c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'SO 111 - Sítě technické i...'!J32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88</v>
      </c>
      <c r="AR139" s="73"/>
      <c r="AS139" s="138">
        <v>0</v>
      </c>
      <c r="AT139" s="139">
        <f>ROUND(SUM(AV139:AW139),2)</f>
        <v>0</v>
      </c>
      <c r="AU139" s="140">
        <f>'SO 111 - Sítě technické i...'!P127</f>
        <v>0</v>
      </c>
      <c r="AV139" s="139">
        <f>'SO 111 - Sítě technické i...'!J35</f>
        <v>0</v>
      </c>
      <c r="AW139" s="139">
        <f>'SO 111 - Sítě technické i...'!J36</f>
        <v>0</v>
      </c>
      <c r="AX139" s="139">
        <f>'SO 111 - Sítě technické i...'!J37</f>
        <v>0</v>
      </c>
      <c r="AY139" s="139">
        <f>'SO 111 - Sítě technické i...'!J38</f>
        <v>0</v>
      </c>
      <c r="AZ139" s="139">
        <f>'SO 111 - Sítě technické i...'!F35</f>
        <v>0</v>
      </c>
      <c r="BA139" s="139">
        <f>'SO 111 - Sítě technické i...'!F36</f>
        <v>0</v>
      </c>
      <c r="BB139" s="139">
        <f>'SO 111 - Sítě technické i...'!F37</f>
        <v>0</v>
      </c>
      <c r="BC139" s="139">
        <f>'SO 111 - Sítě technické i...'!F38</f>
        <v>0</v>
      </c>
      <c r="BD139" s="141">
        <f>'SO 111 - Sítě technické i...'!F39</f>
        <v>0</v>
      </c>
      <c r="BE139" s="4"/>
      <c r="BT139" s="142" t="s">
        <v>85</v>
      </c>
      <c r="BV139" s="142" t="s">
        <v>78</v>
      </c>
      <c r="BW139" s="142" t="s">
        <v>219</v>
      </c>
      <c r="BX139" s="142" t="s">
        <v>186</v>
      </c>
      <c r="CL139" s="142" t="s">
        <v>1</v>
      </c>
    </row>
    <row r="140" s="4" customFormat="1" ht="16.5" customHeight="1">
      <c r="A140" s="143" t="s">
        <v>90</v>
      </c>
      <c r="B140" s="71"/>
      <c r="C140" s="133"/>
      <c r="D140" s="133"/>
      <c r="E140" s="134" t="s">
        <v>220</v>
      </c>
      <c r="F140" s="134"/>
      <c r="G140" s="134"/>
      <c r="H140" s="134"/>
      <c r="I140" s="134"/>
      <c r="J140" s="133"/>
      <c r="K140" s="134" t="s">
        <v>221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6">
        <f>'SO 191 - Dopravní značení...'!J32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88</v>
      </c>
      <c r="AR140" s="73"/>
      <c r="AS140" s="138">
        <v>0</v>
      </c>
      <c r="AT140" s="139">
        <f>ROUND(SUM(AV140:AW140),2)</f>
        <v>0</v>
      </c>
      <c r="AU140" s="140">
        <f>'SO 191 - Dopravní značení...'!P125</f>
        <v>0</v>
      </c>
      <c r="AV140" s="139">
        <f>'SO 191 - Dopravní značení...'!J35</f>
        <v>0</v>
      </c>
      <c r="AW140" s="139">
        <f>'SO 191 - Dopravní značení...'!J36</f>
        <v>0</v>
      </c>
      <c r="AX140" s="139">
        <f>'SO 191 - Dopravní značení...'!J37</f>
        <v>0</v>
      </c>
      <c r="AY140" s="139">
        <f>'SO 191 - Dopravní značení...'!J38</f>
        <v>0</v>
      </c>
      <c r="AZ140" s="139">
        <f>'SO 191 - Dopravní značení...'!F35</f>
        <v>0</v>
      </c>
      <c r="BA140" s="139">
        <f>'SO 191 - Dopravní značení...'!F36</f>
        <v>0</v>
      </c>
      <c r="BB140" s="139">
        <f>'SO 191 - Dopravní značení...'!F37</f>
        <v>0</v>
      </c>
      <c r="BC140" s="139">
        <f>'SO 191 - Dopravní značení...'!F38</f>
        <v>0</v>
      </c>
      <c r="BD140" s="141">
        <f>'SO 191 - Dopravní značení...'!F39</f>
        <v>0</v>
      </c>
      <c r="BE140" s="4"/>
      <c r="BT140" s="142" t="s">
        <v>85</v>
      </c>
      <c r="BV140" s="142" t="s">
        <v>78</v>
      </c>
      <c r="BW140" s="142" t="s">
        <v>222</v>
      </c>
      <c r="BX140" s="142" t="s">
        <v>186</v>
      </c>
      <c r="CL140" s="142" t="s">
        <v>1</v>
      </c>
    </row>
    <row r="141" s="4" customFormat="1" ht="16.5" customHeight="1">
      <c r="A141" s="143" t="s">
        <v>90</v>
      </c>
      <c r="B141" s="71"/>
      <c r="C141" s="133"/>
      <c r="D141" s="133"/>
      <c r="E141" s="134" t="s">
        <v>223</v>
      </c>
      <c r="F141" s="134"/>
      <c r="G141" s="134"/>
      <c r="H141" s="134"/>
      <c r="I141" s="134"/>
      <c r="J141" s="133"/>
      <c r="K141" s="134" t="s">
        <v>224</v>
      </c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'SO 192 - Dopravní značení...'!J32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88</v>
      </c>
      <c r="AR141" s="73"/>
      <c r="AS141" s="138">
        <v>0</v>
      </c>
      <c r="AT141" s="139">
        <f>ROUND(SUM(AV141:AW141),2)</f>
        <v>0</v>
      </c>
      <c r="AU141" s="140">
        <f>'SO 192 - Dopravní značení...'!P122</f>
        <v>0</v>
      </c>
      <c r="AV141" s="139">
        <f>'SO 192 - Dopravní značení...'!J35</f>
        <v>0</v>
      </c>
      <c r="AW141" s="139">
        <f>'SO 192 - Dopravní značení...'!J36</f>
        <v>0</v>
      </c>
      <c r="AX141" s="139">
        <f>'SO 192 - Dopravní značení...'!J37</f>
        <v>0</v>
      </c>
      <c r="AY141" s="139">
        <f>'SO 192 - Dopravní značení...'!J38</f>
        <v>0</v>
      </c>
      <c r="AZ141" s="139">
        <f>'SO 192 - Dopravní značení...'!F35</f>
        <v>0</v>
      </c>
      <c r="BA141" s="139">
        <f>'SO 192 - Dopravní značení...'!F36</f>
        <v>0</v>
      </c>
      <c r="BB141" s="139">
        <f>'SO 192 - Dopravní značení...'!F37</f>
        <v>0</v>
      </c>
      <c r="BC141" s="139">
        <f>'SO 192 - Dopravní značení...'!F38</f>
        <v>0</v>
      </c>
      <c r="BD141" s="141">
        <f>'SO 192 - Dopravní značení...'!F39</f>
        <v>0</v>
      </c>
      <c r="BE141" s="4"/>
      <c r="BT141" s="142" t="s">
        <v>85</v>
      </c>
      <c r="BV141" s="142" t="s">
        <v>78</v>
      </c>
      <c r="BW141" s="142" t="s">
        <v>225</v>
      </c>
      <c r="BX141" s="142" t="s">
        <v>186</v>
      </c>
      <c r="CL141" s="142" t="s">
        <v>1</v>
      </c>
    </row>
    <row r="142" s="4" customFormat="1" ht="16.5" customHeight="1">
      <c r="A142" s="4"/>
      <c r="B142" s="71"/>
      <c r="C142" s="133"/>
      <c r="D142" s="133"/>
      <c r="E142" s="134" t="s">
        <v>226</v>
      </c>
      <c r="F142" s="134"/>
      <c r="G142" s="134"/>
      <c r="H142" s="134"/>
      <c r="I142" s="134"/>
      <c r="J142" s="133"/>
      <c r="K142" s="134" t="s">
        <v>227</v>
      </c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5">
        <f>ROUND(SUM(AG143:AG148),2)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88</v>
      </c>
      <c r="AR142" s="73"/>
      <c r="AS142" s="138">
        <f>ROUND(SUM(AS143:AS148),2)</f>
        <v>0</v>
      </c>
      <c r="AT142" s="139">
        <f>ROUND(SUM(AV142:AW142),2)</f>
        <v>0</v>
      </c>
      <c r="AU142" s="140">
        <f>ROUND(SUM(AU143:AU148),5)</f>
        <v>0</v>
      </c>
      <c r="AV142" s="139">
        <f>ROUND(AZ142*L29,2)</f>
        <v>0</v>
      </c>
      <c r="AW142" s="139">
        <f>ROUND(BA142*L30,2)</f>
        <v>0</v>
      </c>
      <c r="AX142" s="139">
        <f>ROUND(BB142*L29,2)</f>
        <v>0</v>
      </c>
      <c r="AY142" s="139">
        <f>ROUND(BC142*L30,2)</f>
        <v>0</v>
      </c>
      <c r="AZ142" s="139">
        <f>ROUND(SUM(AZ143:AZ148),2)</f>
        <v>0</v>
      </c>
      <c r="BA142" s="139">
        <f>ROUND(SUM(BA143:BA148),2)</f>
        <v>0</v>
      </c>
      <c r="BB142" s="139">
        <f>ROUND(SUM(BB143:BB148),2)</f>
        <v>0</v>
      </c>
      <c r="BC142" s="139">
        <f>ROUND(SUM(BC143:BC148),2)</f>
        <v>0</v>
      </c>
      <c r="BD142" s="141">
        <f>ROUND(SUM(BD143:BD148),2)</f>
        <v>0</v>
      </c>
      <c r="BE142" s="4"/>
      <c r="BS142" s="142" t="s">
        <v>75</v>
      </c>
      <c r="BT142" s="142" t="s">
        <v>85</v>
      </c>
      <c r="BU142" s="142" t="s">
        <v>77</v>
      </c>
      <c r="BV142" s="142" t="s">
        <v>78</v>
      </c>
      <c r="BW142" s="142" t="s">
        <v>228</v>
      </c>
      <c r="BX142" s="142" t="s">
        <v>186</v>
      </c>
      <c r="CL142" s="142" t="s">
        <v>1</v>
      </c>
    </row>
    <row r="143" s="4" customFormat="1" ht="35.25" customHeight="1">
      <c r="A143" s="143" t="s">
        <v>90</v>
      </c>
      <c r="B143" s="71"/>
      <c r="C143" s="133"/>
      <c r="D143" s="133"/>
      <c r="E143" s="133"/>
      <c r="F143" s="134" t="s">
        <v>229</v>
      </c>
      <c r="G143" s="134"/>
      <c r="H143" s="134"/>
      <c r="I143" s="134"/>
      <c r="J143" s="134"/>
      <c r="K143" s="133"/>
      <c r="L143" s="134" t="s">
        <v>230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6">
        <f>'SO 401a -  Osvětlení komu...'!J34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88</v>
      </c>
      <c r="AR143" s="73"/>
      <c r="AS143" s="138">
        <v>0</v>
      </c>
      <c r="AT143" s="139">
        <f>ROUND(SUM(AV143:AW143),2)</f>
        <v>0</v>
      </c>
      <c r="AU143" s="140">
        <f>'SO 401a -  Osvětlení komu...'!P142</f>
        <v>0</v>
      </c>
      <c r="AV143" s="139">
        <f>'SO 401a -  Osvětlení komu...'!J37</f>
        <v>0</v>
      </c>
      <c r="AW143" s="139">
        <f>'SO 401a -  Osvětlení komu...'!J38</f>
        <v>0</v>
      </c>
      <c r="AX143" s="139">
        <f>'SO 401a -  Osvětlení komu...'!J39</f>
        <v>0</v>
      </c>
      <c r="AY143" s="139">
        <f>'SO 401a -  Osvětlení komu...'!J40</f>
        <v>0</v>
      </c>
      <c r="AZ143" s="139">
        <f>'SO 401a -  Osvětlení komu...'!F37</f>
        <v>0</v>
      </c>
      <c r="BA143" s="139">
        <f>'SO 401a -  Osvětlení komu...'!F38</f>
        <v>0</v>
      </c>
      <c r="BB143" s="139">
        <f>'SO 401a -  Osvětlení komu...'!F39</f>
        <v>0</v>
      </c>
      <c r="BC143" s="139">
        <f>'SO 401a -  Osvětlení komu...'!F40</f>
        <v>0</v>
      </c>
      <c r="BD143" s="141">
        <f>'SO 401a -  Osvětlení komu...'!F41</f>
        <v>0</v>
      </c>
      <c r="BE143" s="4"/>
      <c r="BT143" s="142" t="s">
        <v>93</v>
      </c>
      <c r="BV143" s="142" t="s">
        <v>78</v>
      </c>
      <c r="BW143" s="142" t="s">
        <v>231</v>
      </c>
      <c r="BX143" s="142" t="s">
        <v>228</v>
      </c>
      <c r="CL143" s="142" t="s">
        <v>1</v>
      </c>
    </row>
    <row r="144" s="4" customFormat="1" ht="23.25" customHeight="1">
      <c r="A144" s="143" t="s">
        <v>90</v>
      </c>
      <c r="B144" s="71"/>
      <c r="C144" s="133"/>
      <c r="D144" s="133"/>
      <c r="E144" s="133"/>
      <c r="F144" s="134" t="s">
        <v>232</v>
      </c>
      <c r="G144" s="134"/>
      <c r="H144" s="134"/>
      <c r="I144" s="134"/>
      <c r="J144" s="134"/>
      <c r="K144" s="133"/>
      <c r="L144" s="134" t="s">
        <v>233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'SO 401b - Dekorativní osv...'!J34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88</v>
      </c>
      <c r="AR144" s="73"/>
      <c r="AS144" s="138">
        <v>0</v>
      </c>
      <c r="AT144" s="139">
        <f>ROUND(SUM(AV144:AW144),2)</f>
        <v>0</v>
      </c>
      <c r="AU144" s="140">
        <f>'SO 401b - Dekorativní osv...'!P140</f>
        <v>0</v>
      </c>
      <c r="AV144" s="139">
        <f>'SO 401b - Dekorativní osv...'!J37</f>
        <v>0</v>
      </c>
      <c r="AW144" s="139">
        <f>'SO 401b - Dekorativní osv...'!J38</f>
        <v>0</v>
      </c>
      <c r="AX144" s="139">
        <f>'SO 401b - Dekorativní osv...'!J39</f>
        <v>0</v>
      </c>
      <c r="AY144" s="139">
        <f>'SO 401b - Dekorativní osv...'!J40</f>
        <v>0</v>
      </c>
      <c r="AZ144" s="139">
        <f>'SO 401b - Dekorativní osv...'!F37</f>
        <v>0</v>
      </c>
      <c r="BA144" s="139">
        <f>'SO 401b - Dekorativní osv...'!F38</f>
        <v>0</v>
      </c>
      <c r="BB144" s="139">
        <f>'SO 401b - Dekorativní osv...'!F39</f>
        <v>0</v>
      </c>
      <c r="BC144" s="139">
        <f>'SO 401b - Dekorativní osv...'!F40</f>
        <v>0</v>
      </c>
      <c r="BD144" s="141">
        <f>'SO 401b - Dekorativní osv...'!F41</f>
        <v>0</v>
      </c>
      <c r="BE144" s="4"/>
      <c r="BT144" s="142" t="s">
        <v>93</v>
      </c>
      <c r="BV144" s="142" t="s">
        <v>78</v>
      </c>
      <c r="BW144" s="142" t="s">
        <v>234</v>
      </c>
      <c r="BX144" s="142" t="s">
        <v>228</v>
      </c>
      <c r="CL144" s="142" t="s">
        <v>1</v>
      </c>
    </row>
    <row r="145" s="4" customFormat="1" ht="23.25" customHeight="1">
      <c r="A145" s="143" t="s">
        <v>90</v>
      </c>
      <c r="B145" s="71"/>
      <c r="C145" s="133"/>
      <c r="D145" s="133"/>
      <c r="E145" s="133"/>
      <c r="F145" s="134" t="s">
        <v>235</v>
      </c>
      <c r="G145" s="134"/>
      <c r="H145" s="134"/>
      <c r="I145" s="134"/>
      <c r="J145" s="134"/>
      <c r="K145" s="133"/>
      <c r="L145" s="134" t="s">
        <v>236</v>
      </c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'SO 401c -  Osvětlení přec...'!J34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88</v>
      </c>
      <c r="AR145" s="73"/>
      <c r="AS145" s="138">
        <v>0</v>
      </c>
      <c r="AT145" s="139">
        <f>ROUND(SUM(AV145:AW145),2)</f>
        <v>0</v>
      </c>
      <c r="AU145" s="140">
        <f>'SO 401c -  Osvětlení přec...'!P140</f>
        <v>0</v>
      </c>
      <c r="AV145" s="139">
        <f>'SO 401c -  Osvětlení přec...'!J37</f>
        <v>0</v>
      </c>
      <c r="AW145" s="139">
        <f>'SO 401c -  Osvětlení přec...'!J38</f>
        <v>0</v>
      </c>
      <c r="AX145" s="139">
        <f>'SO 401c -  Osvětlení přec...'!J39</f>
        <v>0</v>
      </c>
      <c r="AY145" s="139">
        <f>'SO 401c -  Osvětlení přec...'!J40</f>
        <v>0</v>
      </c>
      <c r="AZ145" s="139">
        <f>'SO 401c -  Osvětlení přec...'!F37</f>
        <v>0</v>
      </c>
      <c r="BA145" s="139">
        <f>'SO 401c -  Osvětlení přec...'!F38</f>
        <v>0</v>
      </c>
      <c r="BB145" s="139">
        <f>'SO 401c -  Osvětlení přec...'!F39</f>
        <v>0</v>
      </c>
      <c r="BC145" s="139">
        <f>'SO 401c -  Osvětlení přec...'!F40</f>
        <v>0</v>
      </c>
      <c r="BD145" s="141">
        <f>'SO 401c -  Osvětlení přec...'!F41</f>
        <v>0</v>
      </c>
      <c r="BE145" s="4"/>
      <c r="BT145" s="142" t="s">
        <v>93</v>
      </c>
      <c r="BV145" s="142" t="s">
        <v>78</v>
      </c>
      <c r="BW145" s="142" t="s">
        <v>237</v>
      </c>
      <c r="BX145" s="142" t="s">
        <v>228</v>
      </c>
      <c r="CL145" s="142" t="s">
        <v>1</v>
      </c>
    </row>
    <row r="146" s="4" customFormat="1" ht="23.25" customHeight="1">
      <c r="A146" s="143" t="s">
        <v>90</v>
      </c>
      <c r="B146" s="71"/>
      <c r="C146" s="133"/>
      <c r="D146" s="133"/>
      <c r="E146" s="133"/>
      <c r="F146" s="134" t="s">
        <v>238</v>
      </c>
      <c r="G146" s="134"/>
      <c r="H146" s="134"/>
      <c r="I146" s="134"/>
      <c r="J146" s="134"/>
      <c r="K146" s="133"/>
      <c r="L146" s="134" t="s">
        <v>239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'SO 401d -  Osvětlení přec...'!J34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88</v>
      </c>
      <c r="AR146" s="73"/>
      <c r="AS146" s="138">
        <v>0</v>
      </c>
      <c r="AT146" s="139">
        <f>ROUND(SUM(AV146:AW146),2)</f>
        <v>0</v>
      </c>
      <c r="AU146" s="140">
        <f>'SO 401d -  Osvětlení přec...'!P140</f>
        <v>0</v>
      </c>
      <c r="AV146" s="139">
        <f>'SO 401d -  Osvětlení přec...'!J37</f>
        <v>0</v>
      </c>
      <c r="AW146" s="139">
        <f>'SO 401d -  Osvětlení přec...'!J38</f>
        <v>0</v>
      </c>
      <c r="AX146" s="139">
        <f>'SO 401d -  Osvětlení přec...'!J39</f>
        <v>0</v>
      </c>
      <c r="AY146" s="139">
        <f>'SO 401d -  Osvětlení přec...'!J40</f>
        <v>0</v>
      </c>
      <c r="AZ146" s="139">
        <f>'SO 401d -  Osvětlení přec...'!F37</f>
        <v>0</v>
      </c>
      <c r="BA146" s="139">
        <f>'SO 401d -  Osvětlení přec...'!F38</f>
        <v>0</v>
      </c>
      <c r="BB146" s="139">
        <f>'SO 401d -  Osvětlení přec...'!F39</f>
        <v>0</v>
      </c>
      <c r="BC146" s="139">
        <f>'SO 401d -  Osvětlení přec...'!F40</f>
        <v>0</v>
      </c>
      <c r="BD146" s="141">
        <f>'SO 401d -  Osvětlení přec...'!F41</f>
        <v>0</v>
      </c>
      <c r="BE146" s="4"/>
      <c r="BT146" s="142" t="s">
        <v>93</v>
      </c>
      <c r="BV146" s="142" t="s">
        <v>78</v>
      </c>
      <c r="BW146" s="142" t="s">
        <v>240</v>
      </c>
      <c r="BX146" s="142" t="s">
        <v>228</v>
      </c>
      <c r="CL146" s="142" t="s">
        <v>1</v>
      </c>
    </row>
    <row r="147" s="4" customFormat="1" ht="23.25" customHeight="1">
      <c r="A147" s="143" t="s">
        <v>90</v>
      </c>
      <c r="B147" s="71"/>
      <c r="C147" s="133"/>
      <c r="D147" s="133"/>
      <c r="E147" s="133"/>
      <c r="F147" s="134" t="s">
        <v>241</v>
      </c>
      <c r="G147" s="134"/>
      <c r="H147" s="134"/>
      <c r="I147" s="134"/>
      <c r="J147" s="134"/>
      <c r="K147" s="133"/>
      <c r="L147" s="134" t="s">
        <v>242</v>
      </c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6">
        <f>'SO 402a -  Zásuvkové zemn...'!J34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88</v>
      </c>
      <c r="AR147" s="73"/>
      <c r="AS147" s="138">
        <v>0</v>
      </c>
      <c r="AT147" s="139">
        <f>ROUND(SUM(AV147:AW147),2)</f>
        <v>0</v>
      </c>
      <c r="AU147" s="140">
        <f>'SO 402a -  Zásuvkové zemn...'!P140</f>
        <v>0</v>
      </c>
      <c r="AV147" s="139">
        <f>'SO 402a -  Zásuvkové zemn...'!J37</f>
        <v>0</v>
      </c>
      <c r="AW147" s="139">
        <f>'SO 402a -  Zásuvkové zemn...'!J38</f>
        <v>0</v>
      </c>
      <c r="AX147" s="139">
        <f>'SO 402a -  Zásuvkové zemn...'!J39</f>
        <v>0</v>
      </c>
      <c r="AY147" s="139">
        <f>'SO 402a -  Zásuvkové zemn...'!J40</f>
        <v>0</v>
      </c>
      <c r="AZ147" s="139">
        <f>'SO 402a -  Zásuvkové zemn...'!F37</f>
        <v>0</v>
      </c>
      <c r="BA147" s="139">
        <f>'SO 402a -  Zásuvkové zemn...'!F38</f>
        <v>0</v>
      </c>
      <c r="BB147" s="139">
        <f>'SO 402a -  Zásuvkové zemn...'!F39</f>
        <v>0</v>
      </c>
      <c r="BC147" s="139">
        <f>'SO 402a -  Zásuvkové zemn...'!F40</f>
        <v>0</v>
      </c>
      <c r="BD147" s="141">
        <f>'SO 402a -  Zásuvkové zemn...'!F41</f>
        <v>0</v>
      </c>
      <c r="BE147" s="4"/>
      <c r="BT147" s="142" t="s">
        <v>93</v>
      </c>
      <c r="BV147" s="142" t="s">
        <v>78</v>
      </c>
      <c r="BW147" s="142" t="s">
        <v>243</v>
      </c>
      <c r="BX147" s="142" t="s">
        <v>228</v>
      </c>
      <c r="CL147" s="142" t="s">
        <v>1</v>
      </c>
    </row>
    <row r="148" s="4" customFormat="1" ht="16.5" customHeight="1">
      <c r="A148" s="143" t="s">
        <v>90</v>
      </c>
      <c r="B148" s="71"/>
      <c r="C148" s="133"/>
      <c r="D148" s="133"/>
      <c r="E148" s="133"/>
      <c r="F148" s="134" t="s">
        <v>244</v>
      </c>
      <c r="G148" s="134"/>
      <c r="H148" s="134"/>
      <c r="I148" s="134"/>
      <c r="J148" s="134"/>
      <c r="K148" s="133"/>
      <c r="L148" s="134" t="s">
        <v>245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'SO 402f -  Rezervní chrán...'!J34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88</v>
      </c>
      <c r="AR148" s="73"/>
      <c r="AS148" s="138">
        <v>0</v>
      </c>
      <c r="AT148" s="139">
        <f>ROUND(SUM(AV148:AW148),2)</f>
        <v>0</v>
      </c>
      <c r="AU148" s="140">
        <f>'SO 402f -  Rezervní chrán...'!P135</f>
        <v>0</v>
      </c>
      <c r="AV148" s="139">
        <f>'SO 402f -  Rezervní chrán...'!J37</f>
        <v>0</v>
      </c>
      <c r="AW148" s="139">
        <f>'SO 402f -  Rezervní chrán...'!J38</f>
        <v>0</v>
      </c>
      <c r="AX148" s="139">
        <f>'SO 402f -  Rezervní chrán...'!J39</f>
        <v>0</v>
      </c>
      <c r="AY148" s="139">
        <f>'SO 402f -  Rezervní chrán...'!J40</f>
        <v>0</v>
      </c>
      <c r="AZ148" s="139">
        <f>'SO 402f -  Rezervní chrán...'!F37</f>
        <v>0</v>
      </c>
      <c r="BA148" s="139">
        <f>'SO 402f -  Rezervní chrán...'!F38</f>
        <v>0</v>
      </c>
      <c r="BB148" s="139">
        <f>'SO 402f -  Rezervní chrán...'!F39</f>
        <v>0</v>
      </c>
      <c r="BC148" s="139">
        <f>'SO 402f -  Rezervní chrán...'!F40</f>
        <v>0</v>
      </c>
      <c r="BD148" s="141">
        <f>'SO 402f -  Rezervní chrán...'!F41</f>
        <v>0</v>
      </c>
      <c r="BE148" s="4"/>
      <c r="BT148" s="142" t="s">
        <v>93</v>
      </c>
      <c r="BV148" s="142" t="s">
        <v>78</v>
      </c>
      <c r="BW148" s="142" t="s">
        <v>246</v>
      </c>
      <c r="BX148" s="142" t="s">
        <v>228</v>
      </c>
      <c r="CL148" s="142" t="s">
        <v>1</v>
      </c>
    </row>
    <row r="149" s="4" customFormat="1" ht="16.5" customHeight="1">
      <c r="A149" s="143" t="s">
        <v>90</v>
      </c>
      <c r="B149" s="71"/>
      <c r="C149" s="133"/>
      <c r="D149" s="133"/>
      <c r="E149" s="134" t="s">
        <v>247</v>
      </c>
      <c r="F149" s="134"/>
      <c r="G149" s="134"/>
      <c r="H149" s="134"/>
      <c r="I149" s="134"/>
      <c r="J149" s="133"/>
      <c r="K149" s="134" t="s">
        <v>248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'SO 901 - Lavičky'!J32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88</v>
      </c>
      <c r="AR149" s="73"/>
      <c r="AS149" s="138">
        <v>0</v>
      </c>
      <c r="AT149" s="139">
        <f>ROUND(SUM(AV149:AW149),2)</f>
        <v>0</v>
      </c>
      <c r="AU149" s="140">
        <f>'SO 901 - Lavičky'!P130</f>
        <v>0</v>
      </c>
      <c r="AV149" s="139">
        <f>'SO 901 - Lavičky'!J35</f>
        <v>0</v>
      </c>
      <c r="AW149" s="139">
        <f>'SO 901 - Lavičky'!J36</f>
        <v>0</v>
      </c>
      <c r="AX149" s="139">
        <f>'SO 901 - Lavičky'!J37</f>
        <v>0</v>
      </c>
      <c r="AY149" s="139">
        <f>'SO 901 - Lavičky'!J38</f>
        <v>0</v>
      </c>
      <c r="AZ149" s="139">
        <f>'SO 901 - Lavičky'!F35</f>
        <v>0</v>
      </c>
      <c r="BA149" s="139">
        <f>'SO 901 - Lavičky'!F36</f>
        <v>0</v>
      </c>
      <c r="BB149" s="139">
        <f>'SO 901 - Lavičky'!F37</f>
        <v>0</v>
      </c>
      <c r="BC149" s="139">
        <f>'SO 901 - Lavičky'!F38</f>
        <v>0</v>
      </c>
      <c r="BD149" s="141">
        <f>'SO 901 - Lavičky'!F39</f>
        <v>0</v>
      </c>
      <c r="BE149" s="4"/>
      <c r="BT149" s="142" t="s">
        <v>85</v>
      </c>
      <c r="BV149" s="142" t="s">
        <v>78</v>
      </c>
      <c r="BW149" s="142" t="s">
        <v>249</v>
      </c>
      <c r="BX149" s="142" t="s">
        <v>186</v>
      </c>
      <c r="CL149" s="142" t="s">
        <v>1</v>
      </c>
    </row>
    <row r="150" s="4" customFormat="1" ht="16.5" customHeight="1">
      <c r="A150" s="143" t="s">
        <v>90</v>
      </c>
      <c r="B150" s="71"/>
      <c r="C150" s="133"/>
      <c r="D150" s="133"/>
      <c r="E150" s="134" t="s">
        <v>250</v>
      </c>
      <c r="F150" s="134"/>
      <c r="G150" s="134"/>
      <c r="H150" s="134"/>
      <c r="I150" s="134"/>
      <c r="J150" s="133"/>
      <c r="K150" s="134" t="s">
        <v>251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6">
        <f>'SO 902 - Odpadkové koše'!J32</f>
        <v>0</v>
      </c>
      <c r="AH150" s="133"/>
      <c r="AI150" s="133"/>
      <c r="AJ150" s="133"/>
      <c r="AK150" s="133"/>
      <c r="AL150" s="133"/>
      <c r="AM150" s="133"/>
      <c r="AN150" s="136">
        <f>SUM(AG150,AT150)</f>
        <v>0</v>
      </c>
      <c r="AO150" s="133"/>
      <c r="AP150" s="133"/>
      <c r="AQ150" s="137" t="s">
        <v>88</v>
      </c>
      <c r="AR150" s="73"/>
      <c r="AS150" s="138">
        <v>0</v>
      </c>
      <c r="AT150" s="139">
        <f>ROUND(SUM(AV150:AW150),2)</f>
        <v>0</v>
      </c>
      <c r="AU150" s="140">
        <f>'SO 902 - Odpadkové koše'!P125</f>
        <v>0</v>
      </c>
      <c r="AV150" s="139">
        <f>'SO 902 - Odpadkové koše'!J35</f>
        <v>0</v>
      </c>
      <c r="AW150" s="139">
        <f>'SO 902 - Odpadkové koše'!J36</f>
        <v>0</v>
      </c>
      <c r="AX150" s="139">
        <f>'SO 902 - Odpadkové koše'!J37</f>
        <v>0</v>
      </c>
      <c r="AY150" s="139">
        <f>'SO 902 - Odpadkové koše'!J38</f>
        <v>0</v>
      </c>
      <c r="AZ150" s="139">
        <f>'SO 902 - Odpadkové koše'!F35</f>
        <v>0</v>
      </c>
      <c r="BA150" s="139">
        <f>'SO 902 - Odpadkové koše'!F36</f>
        <v>0</v>
      </c>
      <c r="BB150" s="139">
        <f>'SO 902 - Odpadkové koše'!F37</f>
        <v>0</v>
      </c>
      <c r="BC150" s="139">
        <f>'SO 902 - Odpadkové koše'!F38</f>
        <v>0</v>
      </c>
      <c r="BD150" s="141">
        <f>'SO 902 - Odpadkové koše'!F39</f>
        <v>0</v>
      </c>
      <c r="BE150" s="4"/>
      <c r="BT150" s="142" t="s">
        <v>85</v>
      </c>
      <c r="BV150" s="142" t="s">
        <v>78</v>
      </c>
      <c r="BW150" s="142" t="s">
        <v>252</v>
      </c>
      <c r="BX150" s="142" t="s">
        <v>186</v>
      </c>
      <c r="CL150" s="142" t="s">
        <v>1</v>
      </c>
    </row>
    <row r="151" s="4" customFormat="1" ht="16.5" customHeight="1">
      <c r="A151" s="143" t="s">
        <v>90</v>
      </c>
      <c r="B151" s="71"/>
      <c r="C151" s="133"/>
      <c r="D151" s="133"/>
      <c r="E151" s="134" t="s">
        <v>253</v>
      </c>
      <c r="F151" s="134"/>
      <c r="G151" s="134"/>
      <c r="H151" s="134"/>
      <c r="I151" s="134"/>
      <c r="J151" s="133"/>
      <c r="K151" s="134" t="s">
        <v>254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6">
        <f>'SO 903 - Osvětlená - pros...'!J32</f>
        <v>0</v>
      </c>
      <c r="AH151" s="133"/>
      <c r="AI151" s="133"/>
      <c r="AJ151" s="133"/>
      <c r="AK151" s="133"/>
      <c r="AL151" s="133"/>
      <c r="AM151" s="133"/>
      <c r="AN151" s="136">
        <f>SUM(AG151,AT151)</f>
        <v>0</v>
      </c>
      <c r="AO151" s="133"/>
      <c r="AP151" s="133"/>
      <c r="AQ151" s="137" t="s">
        <v>88</v>
      </c>
      <c r="AR151" s="73"/>
      <c r="AS151" s="138">
        <v>0</v>
      </c>
      <c r="AT151" s="139">
        <f>ROUND(SUM(AV151:AW151),2)</f>
        <v>0</v>
      </c>
      <c r="AU151" s="140">
        <f>'SO 903 - Osvětlená - pros...'!P125</f>
        <v>0</v>
      </c>
      <c r="AV151" s="139">
        <f>'SO 903 - Osvětlená - pros...'!J35</f>
        <v>0</v>
      </c>
      <c r="AW151" s="139">
        <f>'SO 903 - Osvětlená - pros...'!J36</f>
        <v>0</v>
      </c>
      <c r="AX151" s="139">
        <f>'SO 903 - Osvětlená - pros...'!J37</f>
        <v>0</v>
      </c>
      <c r="AY151" s="139">
        <f>'SO 903 - Osvětlená - pros...'!J38</f>
        <v>0</v>
      </c>
      <c r="AZ151" s="139">
        <f>'SO 903 - Osvětlená - pros...'!F35</f>
        <v>0</v>
      </c>
      <c r="BA151" s="139">
        <f>'SO 903 - Osvětlená - pros...'!F36</f>
        <v>0</v>
      </c>
      <c r="BB151" s="139">
        <f>'SO 903 - Osvětlená - pros...'!F37</f>
        <v>0</v>
      </c>
      <c r="BC151" s="139">
        <f>'SO 903 - Osvětlená - pros...'!F38</f>
        <v>0</v>
      </c>
      <c r="BD151" s="141">
        <f>'SO 903 - Osvětlená - pros...'!F39</f>
        <v>0</v>
      </c>
      <c r="BE151" s="4"/>
      <c r="BT151" s="142" t="s">
        <v>85</v>
      </c>
      <c r="BV151" s="142" t="s">
        <v>78</v>
      </c>
      <c r="BW151" s="142" t="s">
        <v>255</v>
      </c>
      <c r="BX151" s="142" t="s">
        <v>186</v>
      </c>
      <c r="CL151" s="142" t="s">
        <v>1</v>
      </c>
    </row>
    <row r="152" s="4" customFormat="1" ht="16.5" customHeight="1">
      <c r="A152" s="143" t="s">
        <v>90</v>
      </c>
      <c r="B152" s="71"/>
      <c r="C152" s="133"/>
      <c r="D152" s="133"/>
      <c r="E152" s="134" t="s">
        <v>256</v>
      </c>
      <c r="F152" s="134"/>
      <c r="G152" s="134"/>
      <c r="H152" s="134"/>
      <c r="I152" s="134"/>
      <c r="J152" s="133"/>
      <c r="K152" s="134" t="s">
        <v>257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6">
        <f>'SO 904 - Válcová plakátov...'!J32</f>
        <v>0</v>
      </c>
      <c r="AH152" s="133"/>
      <c r="AI152" s="133"/>
      <c r="AJ152" s="133"/>
      <c r="AK152" s="133"/>
      <c r="AL152" s="133"/>
      <c r="AM152" s="133"/>
      <c r="AN152" s="136">
        <f>SUM(AG152,AT152)</f>
        <v>0</v>
      </c>
      <c r="AO152" s="133"/>
      <c r="AP152" s="133"/>
      <c r="AQ152" s="137" t="s">
        <v>88</v>
      </c>
      <c r="AR152" s="73"/>
      <c r="AS152" s="138">
        <v>0</v>
      </c>
      <c r="AT152" s="139">
        <f>ROUND(SUM(AV152:AW152),2)</f>
        <v>0</v>
      </c>
      <c r="AU152" s="140">
        <f>'SO 904 - Válcová plakátov...'!P125</f>
        <v>0</v>
      </c>
      <c r="AV152" s="139">
        <f>'SO 904 - Válcová plakátov...'!J35</f>
        <v>0</v>
      </c>
      <c r="AW152" s="139">
        <f>'SO 904 - Válcová plakátov...'!J36</f>
        <v>0</v>
      </c>
      <c r="AX152" s="139">
        <f>'SO 904 - Válcová plakátov...'!J37</f>
        <v>0</v>
      </c>
      <c r="AY152" s="139">
        <f>'SO 904 - Válcová plakátov...'!J38</f>
        <v>0</v>
      </c>
      <c r="AZ152" s="139">
        <f>'SO 904 - Válcová plakátov...'!F35</f>
        <v>0</v>
      </c>
      <c r="BA152" s="139">
        <f>'SO 904 - Válcová plakátov...'!F36</f>
        <v>0</v>
      </c>
      <c r="BB152" s="139">
        <f>'SO 904 - Válcová plakátov...'!F37</f>
        <v>0</v>
      </c>
      <c r="BC152" s="139">
        <f>'SO 904 - Válcová plakátov...'!F38</f>
        <v>0</v>
      </c>
      <c r="BD152" s="141">
        <f>'SO 904 - Válcová plakátov...'!F39</f>
        <v>0</v>
      </c>
      <c r="BE152" s="4"/>
      <c r="BT152" s="142" t="s">
        <v>85</v>
      </c>
      <c r="BV152" s="142" t="s">
        <v>78</v>
      </c>
      <c r="BW152" s="142" t="s">
        <v>258</v>
      </c>
      <c r="BX152" s="142" t="s">
        <v>186</v>
      </c>
      <c r="CL152" s="142" t="s">
        <v>1</v>
      </c>
    </row>
    <row r="153" s="4" customFormat="1" ht="16.5" customHeight="1">
      <c r="A153" s="143" t="s">
        <v>90</v>
      </c>
      <c r="B153" s="71"/>
      <c r="C153" s="133"/>
      <c r="D153" s="133"/>
      <c r="E153" s="134" t="s">
        <v>259</v>
      </c>
      <c r="F153" s="134"/>
      <c r="G153" s="134"/>
      <c r="H153" s="134"/>
      <c r="I153" s="134"/>
      <c r="J153" s="133"/>
      <c r="K153" s="134" t="s">
        <v>260</v>
      </c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6">
        <f>'SO 905 - Stojan na jízdní...'!J32</f>
        <v>0</v>
      </c>
      <c r="AH153" s="133"/>
      <c r="AI153" s="133"/>
      <c r="AJ153" s="133"/>
      <c r="AK153" s="133"/>
      <c r="AL153" s="133"/>
      <c r="AM153" s="133"/>
      <c r="AN153" s="136">
        <f>SUM(AG153,AT153)</f>
        <v>0</v>
      </c>
      <c r="AO153" s="133"/>
      <c r="AP153" s="133"/>
      <c r="AQ153" s="137" t="s">
        <v>88</v>
      </c>
      <c r="AR153" s="73"/>
      <c r="AS153" s="138">
        <v>0</v>
      </c>
      <c r="AT153" s="139">
        <f>ROUND(SUM(AV153:AW153),2)</f>
        <v>0</v>
      </c>
      <c r="AU153" s="140">
        <f>'SO 905 - Stojan na jízdní...'!P125</f>
        <v>0</v>
      </c>
      <c r="AV153" s="139">
        <f>'SO 905 - Stojan na jízdní...'!J35</f>
        <v>0</v>
      </c>
      <c r="AW153" s="139">
        <f>'SO 905 - Stojan na jízdní...'!J36</f>
        <v>0</v>
      </c>
      <c r="AX153" s="139">
        <f>'SO 905 - Stojan na jízdní...'!J37</f>
        <v>0</v>
      </c>
      <c r="AY153" s="139">
        <f>'SO 905 - Stojan na jízdní...'!J38</f>
        <v>0</v>
      </c>
      <c r="AZ153" s="139">
        <f>'SO 905 - Stojan na jízdní...'!F35</f>
        <v>0</v>
      </c>
      <c r="BA153" s="139">
        <f>'SO 905 - Stojan na jízdní...'!F36</f>
        <v>0</v>
      </c>
      <c r="BB153" s="139">
        <f>'SO 905 - Stojan na jízdní...'!F37</f>
        <v>0</v>
      </c>
      <c r="BC153" s="139">
        <f>'SO 905 - Stojan na jízdní...'!F38</f>
        <v>0</v>
      </c>
      <c r="BD153" s="141">
        <f>'SO 905 - Stojan na jízdní...'!F39</f>
        <v>0</v>
      </c>
      <c r="BE153" s="4"/>
      <c r="BT153" s="142" t="s">
        <v>85</v>
      </c>
      <c r="BV153" s="142" t="s">
        <v>78</v>
      </c>
      <c r="BW153" s="142" t="s">
        <v>261</v>
      </c>
      <c r="BX153" s="142" t="s">
        <v>186</v>
      </c>
      <c r="CL153" s="142" t="s">
        <v>1</v>
      </c>
    </row>
    <row r="154" s="4" customFormat="1" ht="16.5" customHeight="1">
      <c r="A154" s="143" t="s">
        <v>90</v>
      </c>
      <c r="B154" s="71"/>
      <c r="C154" s="133"/>
      <c r="D154" s="133"/>
      <c r="E154" s="134" t="s">
        <v>262</v>
      </c>
      <c r="F154" s="134"/>
      <c r="G154" s="134"/>
      <c r="H154" s="134"/>
      <c r="I154" s="134"/>
      <c r="J154" s="133"/>
      <c r="K154" s="134" t="s">
        <v>263</v>
      </c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6">
        <f>'SO 906 - Nabíjecí  stanic...'!J32</f>
        <v>0</v>
      </c>
      <c r="AH154" s="133"/>
      <c r="AI154" s="133"/>
      <c r="AJ154" s="133"/>
      <c r="AK154" s="133"/>
      <c r="AL154" s="133"/>
      <c r="AM154" s="133"/>
      <c r="AN154" s="136">
        <f>SUM(AG154,AT154)</f>
        <v>0</v>
      </c>
      <c r="AO154" s="133"/>
      <c r="AP154" s="133"/>
      <c r="AQ154" s="137" t="s">
        <v>88</v>
      </c>
      <c r="AR154" s="73"/>
      <c r="AS154" s="138">
        <v>0</v>
      </c>
      <c r="AT154" s="139">
        <f>ROUND(SUM(AV154:AW154),2)</f>
        <v>0</v>
      </c>
      <c r="AU154" s="140">
        <f>'SO 906 - Nabíjecí  stanic...'!P122</f>
        <v>0</v>
      </c>
      <c r="AV154" s="139">
        <f>'SO 906 - Nabíjecí  stanic...'!J35</f>
        <v>0</v>
      </c>
      <c r="AW154" s="139">
        <f>'SO 906 - Nabíjecí  stanic...'!J36</f>
        <v>0</v>
      </c>
      <c r="AX154" s="139">
        <f>'SO 906 - Nabíjecí  stanic...'!J37</f>
        <v>0</v>
      </c>
      <c r="AY154" s="139">
        <f>'SO 906 - Nabíjecí  stanic...'!J38</f>
        <v>0</v>
      </c>
      <c r="AZ154" s="139">
        <f>'SO 906 - Nabíjecí  stanic...'!F35</f>
        <v>0</v>
      </c>
      <c r="BA154" s="139">
        <f>'SO 906 - Nabíjecí  stanic...'!F36</f>
        <v>0</v>
      </c>
      <c r="BB154" s="139">
        <f>'SO 906 - Nabíjecí  stanic...'!F37</f>
        <v>0</v>
      </c>
      <c r="BC154" s="139">
        <f>'SO 906 - Nabíjecí  stanic...'!F38</f>
        <v>0</v>
      </c>
      <c r="BD154" s="141">
        <f>'SO 906 - Nabíjecí  stanic...'!F39</f>
        <v>0</v>
      </c>
      <c r="BE154" s="4"/>
      <c r="BT154" s="142" t="s">
        <v>85</v>
      </c>
      <c r="BV154" s="142" t="s">
        <v>78</v>
      </c>
      <c r="BW154" s="142" t="s">
        <v>264</v>
      </c>
      <c r="BX154" s="142" t="s">
        <v>186</v>
      </c>
      <c r="CL154" s="142" t="s">
        <v>1</v>
      </c>
    </row>
    <row r="155" s="4" customFormat="1" ht="16.5" customHeight="1">
      <c r="A155" s="143" t="s">
        <v>90</v>
      </c>
      <c r="B155" s="71"/>
      <c r="C155" s="133"/>
      <c r="D155" s="133"/>
      <c r="E155" s="134" t="s">
        <v>265</v>
      </c>
      <c r="F155" s="134"/>
      <c r="G155" s="134"/>
      <c r="H155" s="134"/>
      <c r="I155" s="134"/>
      <c r="J155" s="133"/>
      <c r="K155" s="134" t="s">
        <v>266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6">
        <f>'SO 909 - Příprava pro ván...'!J32</f>
        <v>0</v>
      </c>
      <c r="AH155" s="133"/>
      <c r="AI155" s="133"/>
      <c r="AJ155" s="133"/>
      <c r="AK155" s="133"/>
      <c r="AL155" s="133"/>
      <c r="AM155" s="133"/>
      <c r="AN155" s="136">
        <f>SUM(AG155,AT155)</f>
        <v>0</v>
      </c>
      <c r="AO155" s="133"/>
      <c r="AP155" s="133"/>
      <c r="AQ155" s="137" t="s">
        <v>88</v>
      </c>
      <c r="AR155" s="73"/>
      <c r="AS155" s="138">
        <v>0</v>
      </c>
      <c r="AT155" s="139">
        <f>ROUND(SUM(AV155:AW155),2)</f>
        <v>0</v>
      </c>
      <c r="AU155" s="140">
        <f>'SO 909 - Příprava pro ván...'!P127</f>
        <v>0</v>
      </c>
      <c r="AV155" s="139">
        <f>'SO 909 - Příprava pro ván...'!J35</f>
        <v>0</v>
      </c>
      <c r="AW155" s="139">
        <f>'SO 909 - Příprava pro ván...'!J36</f>
        <v>0</v>
      </c>
      <c r="AX155" s="139">
        <f>'SO 909 - Příprava pro ván...'!J37</f>
        <v>0</v>
      </c>
      <c r="AY155" s="139">
        <f>'SO 909 - Příprava pro ván...'!J38</f>
        <v>0</v>
      </c>
      <c r="AZ155" s="139">
        <f>'SO 909 - Příprava pro ván...'!F35</f>
        <v>0</v>
      </c>
      <c r="BA155" s="139">
        <f>'SO 909 - Příprava pro ván...'!F36</f>
        <v>0</v>
      </c>
      <c r="BB155" s="139">
        <f>'SO 909 - Příprava pro ván...'!F37</f>
        <v>0</v>
      </c>
      <c r="BC155" s="139">
        <f>'SO 909 - Příprava pro ván...'!F38</f>
        <v>0</v>
      </c>
      <c r="BD155" s="141">
        <f>'SO 909 - Příprava pro ván...'!F39</f>
        <v>0</v>
      </c>
      <c r="BE155" s="4"/>
      <c r="BT155" s="142" t="s">
        <v>85</v>
      </c>
      <c r="BV155" s="142" t="s">
        <v>78</v>
      </c>
      <c r="BW155" s="142" t="s">
        <v>267</v>
      </c>
      <c r="BX155" s="142" t="s">
        <v>186</v>
      </c>
      <c r="CL155" s="142" t="s">
        <v>1</v>
      </c>
    </row>
    <row r="156" s="7" customFormat="1" ht="16.5" customHeight="1">
      <c r="A156" s="7"/>
      <c r="B156" s="120"/>
      <c r="C156" s="121"/>
      <c r="D156" s="122" t="s">
        <v>268</v>
      </c>
      <c r="E156" s="122"/>
      <c r="F156" s="122"/>
      <c r="G156" s="122"/>
      <c r="H156" s="122"/>
      <c r="I156" s="123"/>
      <c r="J156" s="122" t="s">
        <v>269</v>
      </c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4">
        <f>ROUND(SUM(AG157:AG160),2)</f>
        <v>0</v>
      </c>
      <c r="AH156" s="123"/>
      <c r="AI156" s="123"/>
      <c r="AJ156" s="123"/>
      <c r="AK156" s="123"/>
      <c r="AL156" s="123"/>
      <c r="AM156" s="123"/>
      <c r="AN156" s="125">
        <f>SUM(AG156,AT156)</f>
        <v>0</v>
      </c>
      <c r="AO156" s="123"/>
      <c r="AP156" s="123"/>
      <c r="AQ156" s="126" t="s">
        <v>82</v>
      </c>
      <c r="AR156" s="127"/>
      <c r="AS156" s="128">
        <f>ROUND(SUM(AS157:AS160),2)</f>
        <v>0</v>
      </c>
      <c r="AT156" s="129">
        <f>ROUND(SUM(AV156:AW156),2)</f>
        <v>0</v>
      </c>
      <c r="AU156" s="130">
        <f>ROUND(SUM(AU157:AU160),5)</f>
        <v>0</v>
      </c>
      <c r="AV156" s="129">
        <f>ROUND(AZ156*L29,2)</f>
        <v>0</v>
      </c>
      <c r="AW156" s="129">
        <f>ROUND(BA156*L30,2)</f>
        <v>0</v>
      </c>
      <c r="AX156" s="129">
        <f>ROUND(BB156*L29,2)</f>
        <v>0</v>
      </c>
      <c r="AY156" s="129">
        <f>ROUND(BC156*L30,2)</f>
        <v>0</v>
      </c>
      <c r="AZ156" s="129">
        <f>ROUND(SUM(AZ157:AZ160),2)</f>
        <v>0</v>
      </c>
      <c r="BA156" s="129">
        <f>ROUND(SUM(BA157:BA160),2)</f>
        <v>0</v>
      </c>
      <c r="BB156" s="129">
        <f>ROUND(SUM(BB157:BB160),2)</f>
        <v>0</v>
      </c>
      <c r="BC156" s="129">
        <f>ROUND(SUM(BC157:BC160),2)</f>
        <v>0</v>
      </c>
      <c r="BD156" s="131">
        <f>ROUND(SUM(BD157:BD160),2)</f>
        <v>0</v>
      </c>
      <c r="BE156" s="7"/>
      <c r="BS156" s="132" t="s">
        <v>75</v>
      </c>
      <c r="BT156" s="132" t="s">
        <v>83</v>
      </c>
      <c r="BU156" s="132" t="s">
        <v>77</v>
      </c>
      <c r="BV156" s="132" t="s">
        <v>78</v>
      </c>
      <c r="BW156" s="132" t="s">
        <v>270</v>
      </c>
      <c r="BX156" s="132" t="s">
        <v>5</v>
      </c>
      <c r="CL156" s="132" t="s">
        <v>1</v>
      </c>
      <c r="CM156" s="132" t="s">
        <v>85</v>
      </c>
    </row>
    <row r="157" s="4" customFormat="1" ht="23.25" customHeight="1">
      <c r="A157" s="143" t="s">
        <v>90</v>
      </c>
      <c r="B157" s="71"/>
      <c r="C157" s="133"/>
      <c r="D157" s="133"/>
      <c r="E157" s="134" t="s">
        <v>271</v>
      </c>
      <c r="F157" s="134"/>
      <c r="G157" s="134"/>
      <c r="H157" s="134"/>
      <c r="I157" s="134"/>
      <c r="J157" s="133"/>
      <c r="K157" s="134" t="s">
        <v>272</v>
      </c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6">
        <f>'SO 001j - Příprava  území...'!J32</f>
        <v>0</v>
      </c>
      <c r="AH157" s="133"/>
      <c r="AI157" s="133"/>
      <c r="AJ157" s="133"/>
      <c r="AK157" s="133"/>
      <c r="AL157" s="133"/>
      <c r="AM157" s="133"/>
      <c r="AN157" s="136">
        <f>SUM(AG157,AT157)</f>
        <v>0</v>
      </c>
      <c r="AO157" s="133"/>
      <c r="AP157" s="133"/>
      <c r="AQ157" s="137" t="s">
        <v>88</v>
      </c>
      <c r="AR157" s="73"/>
      <c r="AS157" s="138">
        <v>0</v>
      </c>
      <c r="AT157" s="139">
        <f>ROUND(SUM(AV157:AW157),2)</f>
        <v>0</v>
      </c>
      <c r="AU157" s="140">
        <f>'SO 001j - Příprava  území...'!P123</f>
        <v>0</v>
      </c>
      <c r="AV157" s="139">
        <f>'SO 001j - Příprava  území...'!J35</f>
        <v>0</v>
      </c>
      <c r="AW157" s="139">
        <f>'SO 001j - Příprava  území...'!J36</f>
        <v>0</v>
      </c>
      <c r="AX157" s="139">
        <f>'SO 001j - Příprava  území...'!J37</f>
        <v>0</v>
      </c>
      <c r="AY157" s="139">
        <f>'SO 001j - Příprava  území...'!J38</f>
        <v>0</v>
      </c>
      <c r="AZ157" s="139">
        <f>'SO 001j - Příprava  území...'!F35</f>
        <v>0</v>
      </c>
      <c r="BA157" s="139">
        <f>'SO 001j - Příprava  území...'!F36</f>
        <v>0</v>
      </c>
      <c r="BB157" s="139">
        <f>'SO 001j - Příprava  území...'!F37</f>
        <v>0</v>
      </c>
      <c r="BC157" s="139">
        <f>'SO 001j - Příprava  území...'!F38</f>
        <v>0</v>
      </c>
      <c r="BD157" s="141">
        <f>'SO 001j - Příprava  území...'!F39</f>
        <v>0</v>
      </c>
      <c r="BE157" s="4"/>
      <c r="BT157" s="142" t="s">
        <v>85</v>
      </c>
      <c r="BV157" s="142" t="s">
        <v>78</v>
      </c>
      <c r="BW157" s="142" t="s">
        <v>273</v>
      </c>
      <c r="BX157" s="142" t="s">
        <v>270</v>
      </c>
      <c r="CL157" s="142" t="s">
        <v>1</v>
      </c>
    </row>
    <row r="158" s="4" customFormat="1" ht="16.5" customHeight="1">
      <c r="A158" s="143" t="s">
        <v>90</v>
      </c>
      <c r="B158" s="71"/>
      <c r="C158" s="133"/>
      <c r="D158" s="133"/>
      <c r="E158" s="134" t="s">
        <v>274</v>
      </c>
      <c r="F158" s="134"/>
      <c r="G158" s="134"/>
      <c r="H158" s="134"/>
      <c r="I158" s="134"/>
      <c r="J158" s="133"/>
      <c r="K158" s="134" t="s">
        <v>275</v>
      </c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6">
        <f>'SO 107 - Plocha silnice 3...'!J32</f>
        <v>0</v>
      </c>
      <c r="AH158" s="133"/>
      <c r="AI158" s="133"/>
      <c r="AJ158" s="133"/>
      <c r="AK158" s="133"/>
      <c r="AL158" s="133"/>
      <c r="AM158" s="133"/>
      <c r="AN158" s="136">
        <f>SUM(AG158,AT158)</f>
        <v>0</v>
      </c>
      <c r="AO158" s="133"/>
      <c r="AP158" s="133"/>
      <c r="AQ158" s="137" t="s">
        <v>88</v>
      </c>
      <c r="AR158" s="73"/>
      <c r="AS158" s="138">
        <v>0</v>
      </c>
      <c r="AT158" s="139">
        <f>ROUND(SUM(AV158:AW158),2)</f>
        <v>0</v>
      </c>
      <c r="AU158" s="140">
        <f>'SO 107 - Plocha silnice 3...'!P126</f>
        <v>0</v>
      </c>
      <c r="AV158" s="139">
        <f>'SO 107 - Plocha silnice 3...'!J35</f>
        <v>0</v>
      </c>
      <c r="AW158" s="139">
        <f>'SO 107 - Plocha silnice 3...'!J36</f>
        <v>0</v>
      </c>
      <c r="AX158" s="139">
        <f>'SO 107 - Plocha silnice 3...'!J37</f>
        <v>0</v>
      </c>
      <c r="AY158" s="139">
        <f>'SO 107 - Plocha silnice 3...'!J38</f>
        <v>0</v>
      </c>
      <c r="AZ158" s="139">
        <f>'SO 107 - Plocha silnice 3...'!F35</f>
        <v>0</v>
      </c>
      <c r="BA158" s="139">
        <f>'SO 107 - Plocha silnice 3...'!F36</f>
        <v>0</v>
      </c>
      <c r="BB158" s="139">
        <f>'SO 107 - Plocha silnice 3...'!F37</f>
        <v>0</v>
      </c>
      <c r="BC158" s="139">
        <f>'SO 107 - Plocha silnice 3...'!F38</f>
        <v>0</v>
      </c>
      <c r="BD158" s="141">
        <f>'SO 107 - Plocha silnice 3...'!F39</f>
        <v>0</v>
      </c>
      <c r="BE158" s="4"/>
      <c r="BT158" s="142" t="s">
        <v>85</v>
      </c>
      <c r="BV158" s="142" t="s">
        <v>78</v>
      </c>
      <c r="BW158" s="142" t="s">
        <v>276</v>
      </c>
      <c r="BX158" s="142" t="s">
        <v>270</v>
      </c>
      <c r="CL158" s="142" t="s">
        <v>1</v>
      </c>
    </row>
    <row r="159" s="4" customFormat="1" ht="23.25" customHeight="1">
      <c r="A159" s="143" t="s">
        <v>90</v>
      </c>
      <c r="B159" s="71"/>
      <c r="C159" s="133"/>
      <c r="D159" s="133"/>
      <c r="E159" s="134" t="s">
        <v>277</v>
      </c>
      <c r="F159" s="134"/>
      <c r="G159" s="134"/>
      <c r="H159" s="134"/>
      <c r="I159" s="134"/>
      <c r="J159" s="133"/>
      <c r="K159" s="134" t="s">
        <v>278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6">
        <f>'SO 1000 - Ostatní náklady'!J32</f>
        <v>0</v>
      </c>
      <c r="AH159" s="133"/>
      <c r="AI159" s="133"/>
      <c r="AJ159" s="133"/>
      <c r="AK159" s="133"/>
      <c r="AL159" s="133"/>
      <c r="AM159" s="133"/>
      <c r="AN159" s="136">
        <f>SUM(AG159,AT159)</f>
        <v>0</v>
      </c>
      <c r="AO159" s="133"/>
      <c r="AP159" s="133"/>
      <c r="AQ159" s="137" t="s">
        <v>88</v>
      </c>
      <c r="AR159" s="73"/>
      <c r="AS159" s="138">
        <v>0</v>
      </c>
      <c r="AT159" s="139">
        <f>ROUND(SUM(AV159:AW159),2)</f>
        <v>0</v>
      </c>
      <c r="AU159" s="140">
        <f>'SO 1000 - Ostatní náklady'!P122</f>
        <v>0</v>
      </c>
      <c r="AV159" s="139">
        <f>'SO 1000 - Ostatní náklady'!J35</f>
        <v>0</v>
      </c>
      <c r="AW159" s="139">
        <f>'SO 1000 - Ostatní náklady'!J36</f>
        <v>0</v>
      </c>
      <c r="AX159" s="139">
        <f>'SO 1000 - Ostatní náklady'!J37</f>
        <v>0</v>
      </c>
      <c r="AY159" s="139">
        <f>'SO 1000 - Ostatní náklady'!J38</f>
        <v>0</v>
      </c>
      <c r="AZ159" s="139">
        <f>'SO 1000 - Ostatní náklady'!F35</f>
        <v>0</v>
      </c>
      <c r="BA159" s="139">
        <f>'SO 1000 - Ostatní náklady'!F36</f>
        <v>0</v>
      </c>
      <c r="BB159" s="139">
        <f>'SO 1000 - Ostatní náklady'!F37</f>
        <v>0</v>
      </c>
      <c r="BC159" s="139">
        <f>'SO 1000 - Ostatní náklady'!F38</f>
        <v>0</v>
      </c>
      <c r="BD159" s="141">
        <f>'SO 1000 - Ostatní náklady'!F39</f>
        <v>0</v>
      </c>
      <c r="BE159" s="4"/>
      <c r="BT159" s="142" t="s">
        <v>85</v>
      </c>
      <c r="BV159" s="142" t="s">
        <v>78</v>
      </c>
      <c r="BW159" s="142" t="s">
        <v>279</v>
      </c>
      <c r="BX159" s="142" t="s">
        <v>270</v>
      </c>
      <c r="CL159" s="142" t="s">
        <v>1</v>
      </c>
    </row>
    <row r="160" s="4" customFormat="1" ht="23.25" customHeight="1">
      <c r="A160" s="143" t="s">
        <v>90</v>
      </c>
      <c r="B160" s="71"/>
      <c r="C160" s="133"/>
      <c r="D160" s="133"/>
      <c r="E160" s="134" t="s">
        <v>280</v>
      </c>
      <c r="F160" s="134"/>
      <c r="G160" s="134"/>
      <c r="H160" s="134"/>
      <c r="I160" s="134"/>
      <c r="J160" s="133"/>
      <c r="K160" s="134" t="s">
        <v>281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6">
        <f>'SO 1020 - VRN'!J32</f>
        <v>0</v>
      </c>
      <c r="AH160" s="133"/>
      <c r="AI160" s="133"/>
      <c r="AJ160" s="133"/>
      <c r="AK160" s="133"/>
      <c r="AL160" s="133"/>
      <c r="AM160" s="133"/>
      <c r="AN160" s="136">
        <f>SUM(AG160,AT160)</f>
        <v>0</v>
      </c>
      <c r="AO160" s="133"/>
      <c r="AP160" s="133"/>
      <c r="AQ160" s="137" t="s">
        <v>88</v>
      </c>
      <c r="AR160" s="73"/>
      <c r="AS160" s="144">
        <v>0</v>
      </c>
      <c r="AT160" s="145">
        <f>ROUND(SUM(AV160:AW160),2)</f>
        <v>0</v>
      </c>
      <c r="AU160" s="146">
        <f>'SO 1020 - VRN'!P122</f>
        <v>0</v>
      </c>
      <c r="AV160" s="145">
        <f>'SO 1020 - VRN'!J35</f>
        <v>0</v>
      </c>
      <c r="AW160" s="145">
        <f>'SO 1020 - VRN'!J36</f>
        <v>0</v>
      </c>
      <c r="AX160" s="145">
        <f>'SO 1020 - VRN'!J37</f>
        <v>0</v>
      </c>
      <c r="AY160" s="145">
        <f>'SO 1020 - VRN'!J38</f>
        <v>0</v>
      </c>
      <c r="AZ160" s="145">
        <f>'SO 1020 - VRN'!F35</f>
        <v>0</v>
      </c>
      <c r="BA160" s="145">
        <f>'SO 1020 - VRN'!F36</f>
        <v>0</v>
      </c>
      <c r="BB160" s="145">
        <f>'SO 1020 - VRN'!F37</f>
        <v>0</v>
      </c>
      <c r="BC160" s="145">
        <f>'SO 1020 - VRN'!F38</f>
        <v>0</v>
      </c>
      <c r="BD160" s="147">
        <f>'SO 1020 - VRN'!F39</f>
        <v>0</v>
      </c>
      <c r="BE160" s="4"/>
      <c r="BT160" s="142" t="s">
        <v>85</v>
      </c>
      <c r="BV160" s="142" t="s">
        <v>78</v>
      </c>
      <c r="BW160" s="142" t="s">
        <v>282</v>
      </c>
      <c r="BX160" s="142" t="s">
        <v>270</v>
      </c>
      <c r="CL160" s="142" t="s">
        <v>1</v>
      </c>
    </row>
    <row r="161" s="2" customFormat="1" ht="30" customHeight="1">
      <c r="A161" s="39"/>
      <c r="B161" s="40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5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45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</row>
  </sheetData>
  <sheetProtection sheet="1" formatColumns="0" formatRows="0" objects="1" scenarios="1" spinCount="100000" saltValue="uQMLtYIV/hfZFGffcusdHTuIGIQyCJHhqwiWZSVscBjxBj0deSussdIX+DCTi1mEdhYZYwOzhgEGLlClwhtL4g==" hashValue="Q5qA+7pRAu981Kz5y+q9tbjaKq3YjJHGlmiLzwXk4VmXPds/wNTje1X+4+D2Or02yXO77atsthML5ZrPsv25QA==" algorithmName="SHA-512" password="CC35"/>
  <mergeCells count="30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G142:AM142"/>
    <mergeCell ref="AN142:AP142"/>
    <mergeCell ref="AN143:AP143"/>
    <mergeCell ref="AG143:AM143"/>
    <mergeCell ref="AG144:AM144"/>
    <mergeCell ref="AN144:AP144"/>
    <mergeCell ref="AN145:AP145"/>
    <mergeCell ref="AG145:AM145"/>
    <mergeCell ref="AG146:AM146"/>
    <mergeCell ref="AN146:AP146"/>
    <mergeCell ref="AG147:AM147"/>
    <mergeCell ref="AN147:AP147"/>
    <mergeCell ref="AG148:AM148"/>
    <mergeCell ref="AN148:AP148"/>
    <mergeCell ref="AG149:AM149"/>
    <mergeCell ref="AN149:AP149"/>
    <mergeCell ref="AN150:AP150"/>
    <mergeCell ref="AG150:AM150"/>
    <mergeCell ref="AN151:AP151"/>
    <mergeCell ref="AG151:AM151"/>
    <mergeCell ref="AG152:AM152"/>
    <mergeCell ref="AN152:AP152"/>
    <mergeCell ref="AG153:AM153"/>
    <mergeCell ref="AN153:AP15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N160:AP160"/>
    <mergeCell ref="AG160:AM160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L104:AF104"/>
    <mergeCell ref="F104:J104"/>
    <mergeCell ref="L105:AF105"/>
    <mergeCell ref="F105:J105"/>
    <mergeCell ref="L106:AF106"/>
    <mergeCell ref="F106:J106"/>
    <mergeCell ref="L107:AF107"/>
    <mergeCell ref="F107:J107"/>
    <mergeCell ref="L108:AF108"/>
    <mergeCell ref="F108:J108"/>
    <mergeCell ref="K109:AF109"/>
    <mergeCell ref="E109:I109"/>
    <mergeCell ref="K110:AF110"/>
    <mergeCell ref="E110:I110"/>
    <mergeCell ref="K111:AF111"/>
    <mergeCell ref="E111:I111"/>
    <mergeCell ref="E112:I112"/>
    <mergeCell ref="K112:AF112"/>
    <mergeCell ref="E113:I113"/>
    <mergeCell ref="K113:AF113"/>
    <mergeCell ref="E114:I114"/>
    <mergeCell ref="K114:AF114"/>
    <mergeCell ref="F115:J115"/>
    <mergeCell ref="L115:AF115"/>
    <mergeCell ref="F116:J116"/>
    <mergeCell ref="L116:AF116"/>
    <mergeCell ref="L117:AF117"/>
    <mergeCell ref="F117:J117"/>
    <mergeCell ref="L118:AF118"/>
    <mergeCell ref="F118:J118"/>
    <mergeCell ref="E119:I119"/>
    <mergeCell ref="K119:AF119"/>
    <mergeCell ref="L120:AF120"/>
    <mergeCell ref="F120:J120"/>
    <mergeCell ref="F121:J121"/>
    <mergeCell ref="L121:AF121"/>
    <mergeCell ref="F122:J122"/>
    <mergeCell ref="L122:AF122"/>
    <mergeCell ref="E123:I123"/>
    <mergeCell ref="K123:AF123"/>
    <mergeCell ref="K124:AF124"/>
    <mergeCell ref="E124:I124"/>
    <mergeCell ref="E125:I125"/>
    <mergeCell ref="K125:AF125"/>
    <mergeCell ref="K126:AF126"/>
    <mergeCell ref="E126:I126"/>
    <mergeCell ref="K127:AF127"/>
    <mergeCell ref="E127:I127"/>
    <mergeCell ref="J128:AF128"/>
    <mergeCell ref="D128:H128"/>
    <mergeCell ref="K130:AF130"/>
    <mergeCell ref="K151:AF151"/>
    <mergeCell ref="K129:AF129"/>
    <mergeCell ref="K150:AF150"/>
    <mergeCell ref="K153:AF153"/>
    <mergeCell ref="K149:AF149"/>
    <mergeCell ref="K152:AF152"/>
    <mergeCell ref="K136:AF136"/>
    <mergeCell ref="K141:AF141"/>
    <mergeCell ref="K134:AF134"/>
    <mergeCell ref="K137:AF137"/>
    <mergeCell ref="K133:AF133"/>
    <mergeCell ref="K142:AF142"/>
    <mergeCell ref="K138:AF138"/>
    <mergeCell ref="K131:AF131"/>
    <mergeCell ref="K132:AF132"/>
    <mergeCell ref="K135:AF135"/>
    <mergeCell ref="K140:AF140"/>
    <mergeCell ref="K139:AF139"/>
    <mergeCell ref="L146:AF146"/>
    <mergeCell ref="L143:AF143"/>
    <mergeCell ref="L147:AF147"/>
    <mergeCell ref="L144:AF144"/>
    <mergeCell ref="L148:AF148"/>
    <mergeCell ref="L145:AF145"/>
    <mergeCell ref="K154:AF154"/>
    <mergeCell ref="K155:AF155"/>
    <mergeCell ref="J156:AF156"/>
    <mergeCell ref="K157:AF157"/>
    <mergeCell ref="K158:AF158"/>
    <mergeCell ref="K159:AF159"/>
    <mergeCell ref="K160:AF160"/>
    <mergeCell ref="E129:I129"/>
    <mergeCell ref="E152:I152"/>
    <mergeCell ref="E151:I151"/>
    <mergeCell ref="E150:I150"/>
    <mergeCell ref="E149:I149"/>
    <mergeCell ref="E142:I142"/>
    <mergeCell ref="E153:I153"/>
    <mergeCell ref="E140:I140"/>
    <mergeCell ref="E139:I139"/>
    <mergeCell ref="E138:I138"/>
    <mergeCell ref="E137:I137"/>
    <mergeCell ref="E136:I136"/>
    <mergeCell ref="E135:I135"/>
    <mergeCell ref="E141:I141"/>
    <mergeCell ref="E154:I154"/>
    <mergeCell ref="E131:I131"/>
    <mergeCell ref="E130:I130"/>
    <mergeCell ref="E133:I133"/>
    <mergeCell ref="E132:I132"/>
    <mergeCell ref="E134:I134"/>
    <mergeCell ref="F146:J146"/>
    <mergeCell ref="F148:J148"/>
    <mergeCell ref="F143:J143"/>
    <mergeCell ref="F147:J147"/>
    <mergeCell ref="F144:J144"/>
    <mergeCell ref="F145:J145"/>
    <mergeCell ref="E155:I155"/>
    <mergeCell ref="D156:H156"/>
    <mergeCell ref="E157:I157"/>
    <mergeCell ref="E158:I158"/>
    <mergeCell ref="E159:I159"/>
    <mergeCell ref="E160:I160"/>
  </mergeCells>
  <hyperlinks>
    <hyperlink ref="A97" location="'SO 001a - Příprava  území...'!C2" display="/"/>
    <hyperlink ref="A98" location="'SO 001b - Příprava  území...'!C2" display="/"/>
    <hyperlink ref="A99" location="'SO 001c - Příprava  území...'!C2" display="/"/>
    <hyperlink ref="A100" location="'SO 001d - Příprava  území...'!C2" display="/"/>
    <hyperlink ref="A101" location="'SO 001e - Příprava  území...'!C2" display="/"/>
    <hyperlink ref="A102" location="'SO 001f - Příprava  území...'!C2" display="/"/>
    <hyperlink ref="A103" location="'SO 001g - Příprava  území...'!C2" display="/"/>
    <hyperlink ref="A104" location="'SO 001h - Příprava  území...'!C2" display="/"/>
    <hyperlink ref="A105" location="'SO 001ch - Příprava  územ...'!C2" display="/"/>
    <hyperlink ref="A106" location="'SO 001i - Příprava  území...'!C2" display="/"/>
    <hyperlink ref="A107" location="'SO 001k - Příprava  území...'!C2" display="/"/>
    <hyperlink ref="A108" location="'SO 001L - Příprava území ...'!C2" display="/"/>
    <hyperlink ref="A109" location="'SO 101 - Obslužná komunik...'!C2" display="/"/>
    <hyperlink ref="A110" location="'SO 104 - Centrální zpevně...'!C2" display="/"/>
    <hyperlink ref="A111" location="'SO 105a - Plocha parkoviš...'!C2" display="/"/>
    <hyperlink ref="A112" location="'SO 105c - Plocha parkoviš...'!C2" display="/"/>
    <hyperlink ref="A113" location="'SO 109 - Příčný odvodňova...'!C2" display="/"/>
    <hyperlink ref="A115" location="'SO 301 - Odvodnění náměst...'!C2" display="/"/>
    <hyperlink ref="A116" location="'SO 302 - Veřejné pítko'!C2" display="/"/>
    <hyperlink ref="A117" location="'SO 303a - Vodní prvek'!C2" display="/"/>
    <hyperlink ref="A118" location="'SO 303b - Vodní prvek - t...'!C2" display="/"/>
    <hyperlink ref="A120" location="'SO 402b -  Přípojka vodní...'!C2" display="/"/>
    <hyperlink ref="A121" location="'SO 402c -  Přípojka nabíj...'!C2" display="/"/>
    <hyperlink ref="A122" location="'SO 402d -  Přípojka nabíj...'!C2" display="/"/>
    <hyperlink ref="A123" location="'SO 403 - Kamerový systém'!C2" display="/"/>
    <hyperlink ref="A124" location="'SO 701 - Vodní prvek'!C2" display="/"/>
    <hyperlink ref="A125" location="'SO 801 - Sadové úpravy,je...'!C2" display="/"/>
    <hyperlink ref="A126" location="'SO 907 - Nabíjecí stanice...'!C2" display="/"/>
    <hyperlink ref="A127" location="'SO 908 - Parkovací automa...'!C2" display="/"/>
    <hyperlink ref="A129" location="'SO 102a - Chodníky ( beto...'!C2" display="/"/>
    <hyperlink ref="A130" location="'SO 102b - Chodníky ( žulo...'!C2" display="/"/>
    <hyperlink ref="A131" location="'SO 103 - Sjezdy ( betonov...'!C2" display="/"/>
    <hyperlink ref="A132" location="'SO 105b - Plocha parkoviš...'!C2" display="/"/>
    <hyperlink ref="A133" location="'SO 105d - Plocha parkoviš...'!C2" display="/"/>
    <hyperlink ref="A134" location="'SO 106 - Plocha pro zásob...'!C2" display="/"/>
    <hyperlink ref="A135" location="'SO 108a - Nové (posunuté ...'!C2" display="/"/>
    <hyperlink ref="A136" location="'SO 108b - Nové (posunuté ...'!C2" display="/"/>
    <hyperlink ref="A137" location="'SO 110a - Trativod - svod...'!C2" display="/"/>
    <hyperlink ref="A138" location="'SO 110b - Trativod - svod...'!C2" display="/"/>
    <hyperlink ref="A139" location="'SO 111 - Sítě technické i...'!C2" display="/"/>
    <hyperlink ref="A140" location="'SO 191 - Dopravní značení...'!C2" display="/"/>
    <hyperlink ref="A141" location="'SO 192 - Dopravní značení...'!C2" display="/"/>
    <hyperlink ref="A143" location="'SO 401a -  Osvětlení komu...'!C2" display="/"/>
    <hyperlink ref="A144" location="'SO 401b - Dekorativní osv...'!C2" display="/"/>
    <hyperlink ref="A145" location="'SO 401c -  Osvětlení přec...'!C2" display="/"/>
    <hyperlink ref="A146" location="'SO 401d -  Osvětlení přec...'!C2" display="/"/>
    <hyperlink ref="A147" location="'SO 402a -  Zásuvkové zemn...'!C2" display="/"/>
    <hyperlink ref="A148" location="'SO 402f -  Rezervní chrán...'!C2" display="/"/>
    <hyperlink ref="A149" location="'SO 901 - Lavičky'!C2" display="/"/>
    <hyperlink ref="A150" location="'SO 902 - Odpadkové koše'!C2" display="/"/>
    <hyperlink ref="A151" location="'SO 903 - Osvětlená - pros...'!C2" display="/"/>
    <hyperlink ref="A152" location="'SO 904 - Válcová plakátov...'!C2" display="/"/>
    <hyperlink ref="A153" location="'SO 905 - Stojan na jízdní...'!C2" display="/"/>
    <hyperlink ref="A154" location="'SO 906 - Nabíjecí  stanic...'!C2" display="/"/>
    <hyperlink ref="A155" location="'SO 909 - Příprava pro ván...'!C2" display="/"/>
    <hyperlink ref="A157" location="'SO 001j - Příprava  území...'!C2" display="/"/>
    <hyperlink ref="A158" location="'SO 107 - Plocha silnice 3...'!C2" display="/"/>
    <hyperlink ref="A159" location="'SO 1000 - Ostatní náklady'!C2" display="/"/>
    <hyperlink ref="A160" location="'SO 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ROUND((SUM(BE127:BE159)),  2)</f>
        <v>0</v>
      </c>
      <c r="G37" s="39"/>
      <c r="H37" s="39"/>
      <c r="I37" s="166">
        <v>0.20999999999999999</v>
      </c>
      <c r="J37" s="165">
        <f>ROUND(((SUM(BE127:BE159))*I37),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ROUND((SUM(BF127:BF159)),  2)</f>
        <v>0</v>
      </c>
      <c r="G38" s="39"/>
      <c r="H38" s="39"/>
      <c r="I38" s="166">
        <v>0.14999999999999999</v>
      </c>
      <c r="J38" s="165">
        <f>ROUND(((SUM(BF127:BF159))*I38),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001a - Příprava  území , demolice stávajících zpevněných ploch ( pro objekt SO 101 )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001a - Příprava  území , demolice stávajících zpevněných ploch ( pro objekt SO 101 )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738.44500000000005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P129+P152</f>
        <v>0</v>
      </c>
      <c r="Q128" s="221"/>
      <c r="R128" s="222">
        <f>R129+R152</f>
        <v>0</v>
      </c>
      <c r="S128" s="221"/>
      <c r="T128" s="223">
        <f>T129+T152</f>
        <v>738.44500000000005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BK129+BK152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SUM(P130:P151)</f>
        <v>0</v>
      </c>
      <c r="Q129" s="221"/>
      <c r="R129" s="222">
        <f>SUM(R130:R151)</f>
        <v>0</v>
      </c>
      <c r="S129" s="221"/>
      <c r="T129" s="223">
        <f>SUM(T130:T151)</f>
        <v>738.44500000000005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SUM(BK130:BK151)</f>
        <v>0</v>
      </c>
    </row>
    <row r="130" s="2" customFormat="1" ht="24.15" customHeight="1">
      <c r="A130" s="39"/>
      <c r="B130" s="40"/>
      <c r="C130" s="229" t="s">
        <v>83</v>
      </c>
      <c r="D130" s="229" t="s">
        <v>315</v>
      </c>
      <c r="E130" s="230" t="s">
        <v>316</v>
      </c>
      <c r="F130" s="231" t="s">
        <v>317</v>
      </c>
      <c r="G130" s="232" t="s">
        <v>318</v>
      </c>
      <c r="H130" s="233">
        <v>1815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0.32000000000000001</v>
      </c>
      <c r="T130" s="239">
        <f>S130*H130</f>
        <v>580.80000000000007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321</v>
      </c>
    </row>
    <row r="131" s="2" customFormat="1" ht="16.5" customHeight="1">
      <c r="A131" s="39"/>
      <c r="B131" s="40"/>
      <c r="C131" s="229" t="s">
        <v>85</v>
      </c>
      <c r="D131" s="229" t="s">
        <v>315</v>
      </c>
      <c r="E131" s="230" t="s">
        <v>322</v>
      </c>
      <c r="F131" s="231" t="s">
        <v>323</v>
      </c>
      <c r="G131" s="232" t="s">
        <v>324</v>
      </c>
      <c r="H131" s="233">
        <v>769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0.20499999999999999</v>
      </c>
      <c r="T131" s="239">
        <f>S131*H131</f>
        <v>157.64499999999998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325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327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328</v>
      </c>
      <c r="G133" s="254"/>
      <c r="H133" s="257">
        <v>549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329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330</v>
      </c>
      <c r="G135" s="254"/>
      <c r="H135" s="257">
        <v>220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313</v>
      </c>
    </row>
    <row r="136" s="15" customFormat="1">
      <c r="A136" s="15"/>
      <c r="B136" s="264"/>
      <c r="C136" s="265"/>
      <c r="D136" s="244" t="s">
        <v>326</v>
      </c>
      <c r="E136" s="266" t="s">
        <v>1</v>
      </c>
      <c r="F136" s="267" t="s">
        <v>331</v>
      </c>
      <c r="G136" s="265"/>
      <c r="H136" s="268">
        <v>769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326</v>
      </c>
      <c r="AU136" s="274" t="s">
        <v>85</v>
      </c>
      <c r="AV136" s="15" t="s">
        <v>320</v>
      </c>
      <c r="AW136" s="15" t="s">
        <v>32</v>
      </c>
      <c r="AX136" s="15" t="s">
        <v>83</v>
      </c>
      <c r="AY136" s="274" t="s">
        <v>313</v>
      </c>
    </row>
    <row r="137" s="2" customFormat="1" ht="33" customHeight="1">
      <c r="A137" s="39"/>
      <c r="B137" s="40"/>
      <c r="C137" s="229" t="s">
        <v>93</v>
      </c>
      <c r="D137" s="229" t="s">
        <v>315</v>
      </c>
      <c r="E137" s="230" t="s">
        <v>332</v>
      </c>
      <c r="F137" s="231" t="s">
        <v>333</v>
      </c>
      <c r="G137" s="232" t="s">
        <v>334</v>
      </c>
      <c r="H137" s="233">
        <v>363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335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336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337</v>
      </c>
      <c r="G139" s="254"/>
      <c r="H139" s="257">
        <v>363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2" customFormat="1" ht="33" customHeight="1">
      <c r="A140" s="39"/>
      <c r="B140" s="40"/>
      <c r="C140" s="229" t="s">
        <v>320</v>
      </c>
      <c r="D140" s="229" t="s">
        <v>315</v>
      </c>
      <c r="E140" s="230" t="s">
        <v>338</v>
      </c>
      <c r="F140" s="231" t="s">
        <v>339</v>
      </c>
      <c r="G140" s="232" t="s">
        <v>334</v>
      </c>
      <c r="H140" s="233">
        <v>762.29999999999995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340</v>
      </c>
    </row>
    <row r="141" s="13" customFormat="1">
      <c r="A141" s="13"/>
      <c r="B141" s="242"/>
      <c r="C141" s="243"/>
      <c r="D141" s="244" t="s">
        <v>326</v>
      </c>
      <c r="E141" s="245" t="s">
        <v>1</v>
      </c>
      <c r="F141" s="246" t="s">
        <v>341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326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313</v>
      </c>
    </row>
    <row r="142" s="14" customFormat="1">
      <c r="A142" s="14"/>
      <c r="B142" s="253"/>
      <c r="C142" s="254"/>
      <c r="D142" s="244" t="s">
        <v>326</v>
      </c>
      <c r="E142" s="255" t="s">
        <v>1</v>
      </c>
      <c r="F142" s="256" t="s">
        <v>342</v>
      </c>
      <c r="G142" s="254"/>
      <c r="H142" s="257">
        <v>762.29999999999995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326</v>
      </c>
      <c r="AU142" s="263" t="s">
        <v>85</v>
      </c>
      <c r="AV142" s="14" t="s">
        <v>85</v>
      </c>
      <c r="AW142" s="14" t="s">
        <v>32</v>
      </c>
      <c r="AX142" s="14" t="s">
        <v>83</v>
      </c>
      <c r="AY142" s="263" t="s">
        <v>313</v>
      </c>
    </row>
    <row r="143" s="2" customFormat="1" ht="37.8" customHeight="1">
      <c r="A143" s="39"/>
      <c r="B143" s="40"/>
      <c r="C143" s="229" t="s">
        <v>343</v>
      </c>
      <c r="D143" s="229" t="s">
        <v>315</v>
      </c>
      <c r="E143" s="230" t="s">
        <v>344</v>
      </c>
      <c r="F143" s="231" t="s">
        <v>345</v>
      </c>
      <c r="G143" s="232" t="s">
        <v>334</v>
      </c>
      <c r="H143" s="233">
        <v>363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346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336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337</v>
      </c>
      <c r="G145" s="254"/>
      <c r="H145" s="257">
        <v>363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37.8" customHeight="1">
      <c r="A146" s="39"/>
      <c r="B146" s="40"/>
      <c r="C146" s="229" t="s">
        <v>347</v>
      </c>
      <c r="D146" s="229" t="s">
        <v>315</v>
      </c>
      <c r="E146" s="230" t="s">
        <v>348</v>
      </c>
      <c r="F146" s="231" t="s">
        <v>349</v>
      </c>
      <c r="G146" s="232" t="s">
        <v>334</v>
      </c>
      <c r="H146" s="233">
        <v>762.29999999999995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350</v>
      </c>
    </row>
    <row r="147" s="2" customFormat="1" ht="33" customHeight="1">
      <c r="A147" s="39"/>
      <c r="B147" s="40"/>
      <c r="C147" s="229" t="s">
        <v>351</v>
      </c>
      <c r="D147" s="229" t="s">
        <v>315</v>
      </c>
      <c r="E147" s="230" t="s">
        <v>352</v>
      </c>
      <c r="F147" s="231" t="s">
        <v>353</v>
      </c>
      <c r="G147" s="232" t="s">
        <v>354</v>
      </c>
      <c r="H147" s="233">
        <v>689.70000000000005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355</v>
      </c>
    </row>
    <row r="148" s="13" customFormat="1">
      <c r="A148" s="13"/>
      <c r="B148" s="242"/>
      <c r="C148" s="243"/>
      <c r="D148" s="244" t="s">
        <v>326</v>
      </c>
      <c r="E148" s="245" t="s">
        <v>1</v>
      </c>
      <c r="F148" s="246" t="s">
        <v>336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326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356</v>
      </c>
      <c r="G149" s="254"/>
      <c r="H149" s="257">
        <v>689.70000000000005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313</v>
      </c>
    </row>
    <row r="150" s="2" customFormat="1" ht="16.5" customHeight="1">
      <c r="A150" s="39"/>
      <c r="B150" s="40"/>
      <c r="C150" s="229" t="s">
        <v>357</v>
      </c>
      <c r="D150" s="229" t="s">
        <v>315</v>
      </c>
      <c r="E150" s="230" t="s">
        <v>358</v>
      </c>
      <c r="F150" s="231" t="s">
        <v>359</v>
      </c>
      <c r="G150" s="232" t="s">
        <v>334</v>
      </c>
      <c r="H150" s="233">
        <v>1125.3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360</v>
      </c>
    </row>
    <row r="151" s="14" customFormat="1">
      <c r="A151" s="14"/>
      <c r="B151" s="253"/>
      <c r="C151" s="254"/>
      <c r="D151" s="244" t="s">
        <v>326</v>
      </c>
      <c r="E151" s="255" t="s">
        <v>1</v>
      </c>
      <c r="F151" s="256" t="s">
        <v>361</v>
      </c>
      <c r="G151" s="254"/>
      <c r="H151" s="257">
        <v>1125.3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326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313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362</v>
      </c>
      <c r="F152" s="227" t="s">
        <v>363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SUM(P153:P159)</f>
        <v>0</v>
      </c>
      <c r="Q152" s="221"/>
      <c r="R152" s="222">
        <f>SUM(R153:R159)</f>
        <v>0</v>
      </c>
      <c r="S152" s="221"/>
      <c r="T152" s="223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313</v>
      </c>
      <c r="BK152" s="226">
        <f>SUM(BK153:BK159)</f>
        <v>0</v>
      </c>
    </row>
    <row r="153" s="2" customFormat="1" ht="21.75" customHeight="1">
      <c r="A153" s="39"/>
      <c r="B153" s="40"/>
      <c r="C153" s="229" t="s">
        <v>364</v>
      </c>
      <c r="D153" s="229" t="s">
        <v>315</v>
      </c>
      <c r="E153" s="230" t="s">
        <v>365</v>
      </c>
      <c r="F153" s="231" t="s">
        <v>366</v>
      </c>
      <c r="G153" s="232" t="s">
        <v>354</v>
      </c>
      <c r="H153" s="233">
        <v>738.44500000000005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367</v>
      </c>
    </row>
    <row r="154" s="2" customFormat="1" ht="24.15" customHeight="1">
      <c r="A154" s="39"/>
      <c r="B154" s="40"/>
      <c r="C154" s="229" t="s">
        <v>368</v>
      </c>
      <c r="D154" s="229" t="s">
        <v>315</v>
      </c>
      <c r="E154" s="230" t="s">
        <v>369</v>
      </c>
      <c r="F154" s="231" t="s">
        <v>370</v>
      </c>
      <c r="G154" s="232" t="s">
        <v>354</v>
      </c>
      <c r="H154" s="233">
        <v>2953.7800000000002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371</v>
      </c>
    </row>
    <row r="155" s="14" customFormat="1">
      <c r="A155" s="14"/>
      <c r="B155" s="253"/>
      <c r="C155" s="254"/>
      <c r="D155" s="244" t="s">
        <v>326</v>
      </c>
      <c r="E155" s="254"/>
      <c r="F155" s="256" t="s">
        <v>372</v>
      </c>
      <c r="G155" s="254"/>
      <c r="H155" s="257">
        <v>2953.7800000000002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4</v>
      </c>
      <c r="AX155" s="14" t="s">
        <v>83</v>
      </c>
      <c r="AY155" s="263" t="s">
        <v>313</v>
      </c>
    </row>
    <row r="156" s="2" customFormat="1" ht="24.15" customHeight="1">
      <c r="A156" s="39"/>
      <c r="B156" s="40"/>
      <c r="C156" s="229" t="s">
        <v>373</v>
      </c>
      <c r="D156" s="229" t="s">
        <v>315</v>
      </c>
      <c r="E156" s="230" t="s">
        <v>374</v>
      </c>
      <c r="F156" s="231" t="s">
        <v>375</v>
      </c>
      <c r="G156" s="232" t="s">
        <v>354</v>
      </c>
      <c r="H156" s="233">
        <v>738.44500000000005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376</v>
      </c>
    </row>
    <row r="157" s="2" customFormat="1" ht="37.8" customHeight="1">
      <c r="A157" s="39"/>
      <c r="B157" s="40"/>
      <c r="C157" s="229" t="s">
        <v>377</v>
      </c>
      <c r="D157" s="229" t="s">
        <v>315</v>
      </c>
      <c r="E157" s="230" t="s">
        <v>378</v>
      </c>
      <c r="F157" s="231" t="s">
        <v>379</v>
      </c>
      <c r="G157" s="232" t="s">
        <v>354</v>
      </c>
      <c r="H157" s="233">
        <v>157.64500000000001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380</v>
      </c>
    </row>
    <row r="158" s="13" customFormat="1">
      <c r="A158" s="13"/>
      <c r="B158" s="242"/>
      <c r="C158" s="243"/>
      <c r="D158" s="244" t="s">
        <v>326</v>
      </c>
      <c r="E158" s="245" t="s">
        <v>1</v>
      </c>
      <c r="F158" s="246" t="s">
        <v>381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326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313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382</v>
      </c>
      <c r="G159" s="254"/>
      <c r="H159" s="257">
        <v>157.64500000000001</v>
      </c>
      <c r="I159" s="258"/>
      <c r="J159" s="254"/>
      <c r="K159" s="254"/>
      <c r="L159" s="259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313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aRGxmrWzMoAufF1W3Zlj1JFgDHm1+Xl+ac360eY0+tlHF/CroU4Lz3Mty3hicWd09D9Xm6EjUi9SXVc0fmMtjQ==" hashValue="1XBMw2wpWvFh0Qefo7Sb95gfHpiTZoLRUZLcWjAN3Wd2CPHa/y7tp8kRe8FAKsehHOFDKnAgG3x882PHdRGgJw==" algorithmName="SHA-512" password="CC35"/>
  <autoFilter ref="C126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ROUND((SUM(BE127:BE184)),  2)</f>
        <v>0</v>
      </c>
      <c r="G37" s="39"/>
      <c r="H37" s="39"/>
      <c r="I37" s="166">
        <v>0.20999999999999999</v>
      </c>
      <c r="J37" s="165">
        <f>ROUND(((SUM(BE127:BE184))*I37),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ROUND((SUM(BF127:BF184)),  2)</f>
        <v>0</v>
      </c>
      <c r="G38" s="39"/>
      <c r="H38" s="39"/>
      <c r="I38" s="166">
        <v>0.14999999999999999</v>
      </c>
      <c r="J38" s="165">
        <f>ROUND(((SUM(BF127:BF184))*I38),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001b - Příprava  území , demolice stávajících zpevněných ploch ( chodníku ,pro objekt SO 102a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J179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001b - Příprava  území , demolice stávajících zpevněných ploch ( chodníku ,pro objekt SO 102a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431.79000000000002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P129+P179</f>
        <v>0</v>
      </c>
      <c r="Q128" s="221"/>
      <c r="R128" s="222">
        <f>R129+R179</f>
        <v>0</v>
      </c>
      <c r="S128" s="221"/>
      <c r="T128" s="223">
        <f>T129+T179</f>
        <v>431.79000000000002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BK129+BK179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SUM(P130:P178)</f>
        <v>0</v>
      </c>
      <c r="Q129" s="221"/>
      <c r="R129" s="222">
        <f>SUM(R130:R178)</f>
        <v>0</v>
      </c>
      <c r="S129" s="221"/>
      <c r="T129" s="223">
        <f>SUM(T130:T178)</f>
        <v>431.79000000000002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SUM(BK130:BK178)</f>
        <v>0</v>
      </c>
    </row>
    <row r="130" s="2" customFormat="1" ht="21.75" customHeight="1">
      <c r="A130" s="39"/>
      <c r="B130" s="40"/>
      <c r="C130" s="229" t="s">
        <v>83</v>
      </c>
      <c r="D130" s="229" t="s">
        <v>315</v>
      </c>
      <c r="E130" s="230" t="s">
        <v>384</v>
      </c>
      <c r="F130" s="231" t="s">
        <v>385</v>
      </c>
      <c r="G130" s="232" t="s">
        <v>318</v>
      </c>
      <c r="H130" s="233">
        <v>270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0.28100000000000003</v>
      </c>
      <c r="T130" s="239">
        <f>S130*H130</f>
        <v>75.870000000000005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386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387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388</v>
      </c>
      <c r="G132" s="254"/>
      <c r="H132" s="257">
        <v>270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389</v>
      </c>
      <c r="F133" s="231" t="s">
        <v>390</v>
      </c>
      <c r="G133" s="232" t="s">
        <v>318</v>
      </c>
      <c r="H133" s="233">
        <v>470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0.255</v>
      </c>
      <c r="T133" s="239">
        <f>S133*H133</f>
        <v>119.85000000000001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391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392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393</v>
      </c>
      <c r="G135" s="254"/>
      <c r="H135" s="257">
        <v>470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24.15" customHeight="1">
      <c r="A136" s="39"/>
      <c r="B136" s="40"/>
      <c r="C136" s="229" t="s">
        <v>93</v>
      </c>
      <c r="D136" s="229" t="s">
        <v>315</v>
      </c>
      <c r="E136" s="230" t="s">
        <v>394</v>
      </c>
      <c r="F136" s="231" t="s">
        <v>395</v>
      </c>
      <c r="G136" s="232" t="s">
        <v>318</v>
      </c>
      <c r="H136" s="233">
        <v>587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0.26000000000000001</v>
      </c>
      <c r="T136" s="239">
        <f>S136*H136</f>
        <v>152.62000000000001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396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397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398</v>
      </c>
      <c r="G138" s="254"/>
      <c r="H138" s="257">
        <v>587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24.15" customHeight="1">
      <c r="A139" s="39"/>
      <c r="B139" s="40"/>
      <c r="C139" s="229" t="s">
        <v>320</v>
      </c>
      <c r="D139" s="229" t="s">
        <v>315</v>
      </c>
      <c r="E139" s="230" t="s">
        <v>316</v>
      </c>
      <c r="F139" s="231" t="s">
        <v>317</v>
      </c>
      <c r="G139" s="232" t="s">
        <v>318</v>
      </c>
      <c r="H139" s="233">
        <v>75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0.32000000000000001</v>
      </c>
      <c r="T139" s="239">
        <f>S139*H139</f>
        <v>24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399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400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401</v>
      </c>
      <c r="G141" s="254"/>
      <c r="H141" s="257">
        <v>75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16.5" customHeight="1">
      <c r="A142" s="39"/>
      <c r="B142" s="40"/>
      <c r="C142" s="229" t="s">
        <v>343</v>
      </c>
      <c r="D142" s="229" t="s">
        <v>315</v>
      </c>
      <c r="E142" s="230" t="s">
        <v>322</v>
      </c>
      <c r="F142" s="231" t="s">
        <v>323</v>
      </c>
      <c r="G142" s="232" t="s">
        <v>324</v>
      </c>
      <c r="H142" s="233">
        <v>290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0.20499999999999999</v>
      </c>
      <c r="T142" s="239">
        <f>S142*H142</f>
        <v>59.449999999999996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402</v>
      </c>
    </row>
    <row r="143" s="13" customFormat="1">
      <c r="A143" s="13"/>
      <c r="B143" s="242"/>
      <c r="C143" s="243"/>
      <c r="D143" s="244" t="s">
        <v>326</v>
      </c>
      <c r="E143" s="245" t="s">
        <v>1</v>
      </c>
      <c r="F143" s="246" t="s">
        <v>327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326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313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403</v>
      </c>
      <c r="G144" s="254"/>
      <c r="H144" s="257">
        <v>290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2" customFormat="1" ht="33" customHeight="1">
      <c r="A145" s="39"/>
      <c r="B145" s="40"/>
      <c r="C145" s="229" t="s">
        <v>347</v>
      </c>
      <c r="D145" s="229" t="s">
        <v>315</v>
      </c>
      <c r="E145" s="230" t="s">
        <v>404</v>
      </c>
      <c r="F145" s="231" t="s">
        <v>405</v>
      </c>
      <c r="G145" s="232" t="s">
        <v>334</v>
      </c>
      <c r="H145" s="233">
        <v>71.049999999999997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406</v>
      </c>
    </row>
    <row r="146" s="13" customFormat="1">
      <c r="A146" s="13"/>
      <c r="B146" s="242"/>
      <c r="C146" s="243"/>
      <c r="D146" s="244" t="s">
        <v>326</v>
      </c>
      <c r="E146" s="245" t="s">
        <v>1</v>
      </c>
      <c r="F146" s="246" t="s">
        <v>407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326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313</v>
      </c>
    </row>
    <row r="147" s="14" customFormat="1">
      <c r="A147" s="14"/>
      <c r="B147" s="253"/>
      <c r="C147" s="254"/>
      <c r="D147" s="244" t="s">
        <v>326</v>
      </c>
      <c r="E147" s="255" t="s">
        <v>1</v>
      </c>
      <c r="F147" s="256" t="s">
        <v>408</v>
      </c>
      <c r="G147" s="254"/>
      <c r="H147" s="257">
        <v>71.049999999999997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313</v>
      </c>
    </row>
    <row r="148" s="2" customFormat="1" ht="33" customHeight="1">
      <c r="A148" s="39"/>
      <c r="B148" s="40"/>
      <c r="C148" s="229" t="s">
        <v>351</v>
      </c>
      <c r="D148" s="229" t="s">
        <v>315</v>
      </c>
      <c r="E148" s="230" t="s">
        <v>409</v>
      </c>
      <c r="F148" s="231" t="s">
        <v>410</v>
      </c>
      <c r="G148" s="232" t="s">
        <v>334</v>
      </c>
      <c r="H148" s="233">
        <v>99.75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411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412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413</v>
      </c>
      <c r="G150" s="254"/>
      <c r="H150" s="257">
        <v>81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3" customFormat="1">
      <c r="A151" s="13"/>
      <c r="B151" s="242"/>
      <c r="C151" s="243"/>
      <c r="D151" s="244" t="s">
        <v>326</v>
      </c>
      <c r="E151" s="245" t="s">
        <v>1</v>
      </c>
      <c r="F151" s="246" t="s">
        <v>400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326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414</v>
      </c>
      <c r="G152" s="254"/>
      <c r="H152" s="257">
        <v>18.75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313</v>
      </c>
    </row>
    <row r="153" s="15" customFormat="1">
      <c r="A153" s="15"/>
      <c r="B153" s="264"/>
      <c r="C153" s="265"/>
      <c r="D153" s="244" t="s">
        <v>326</v>
      </c>
      <c r="E153" s="266" t="s">
        <v>1</v>
      </c>
      <c r="F153" s="267" t="s">
        <v>331</v>
      </c>
      <c r="G153" s="265"/>
      <c r="H153" s="268">
        <v>99.75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326</v>
      </c>
      <c r="AU153" s="274" t="s">
        <v>85</v>
      </c>
      <c r="AV153" s="15" t="s">
        <v>320</v>
      </c>
      <c r="AW153" s="15" t="s">
        <v>32</v>
      </c>
      <c r="AX153" s="15" t="s">
        <v>83</v>
      </c>
      <c r="AY153" s="274" t="s">
        <v>313</v>
      </c>
    </row>
    <row r="154" s="2" customFormat="1" ht="33" customHeight="1">
      <c r="A154" s="39"/>
      <c r="B154" s="40"/>
      <c r="C154" s="229" t="s">
        <v>357</v>
      </c>
      <c r="D154" s="229" t="s">
        <v>315</v>
      </c>
      <c r="E154" s="230" t="s">
        <v>332</v>
      </c>
      <c r="F154" s="231" t="s">
        <v>333</v>
      </c>
      <c r="G154" s="232" t="s">
        <v>334</v>
      </c>
      <c r="H154" s="233">
        <v>315.93000000000001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415</v>
      </c>
    </row>
    <row r="155" s="13" customFormat="1">
      <c r="A155" s="13"/>
      <c r="B155" s="242"/>
      <c r="C155" s="243"/>
      <c r="D155" s="244" t="s">
        <v>326</v>
      </c>
      <c r="E155" s="245" t="s">
        <v>1</v>
      </c>
      <c r="F155" s="246" t="s">
        <v>392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326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313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416</v>
      </c>
      <c r="G156" s="254"/>
      <c r="H156" s="257">
        <v>145.69999999999999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313</v>
      </c>
    </row>
    <row r="157" s="13" customFormat="1">
      <c r="A157" s="13"/>
      <c r="B157" s="242"/>
      <c r="C157" s="243"/>
      <c r="D157" s="244" t="s">
        <v>326</v>
      </c>
      <c r="E157" s="245" t="s">
        <v>1</v>
      </c>
      <c r="F157" s="246" t="s">
        <v>397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326</v>
      </c>
      <c r="AU157" s="252" t="s">
        <v>85</v>
      </c>
      <c r="AV157" s="13" t="s">
        <v>83</v>
      </c>
      <c r="AW157" s="13" t="s">
        <v>32</v>
      </c>
      <c r="AX157" s="13" t="s">
        <v>76</v>
      </c>
      <c r="AY157" s="252" t="s">
        <v>313</v>
      </c>
    </row>
    <row r="158" s="14" customFormat="1">
      <c r="A158" s="14"/>
      <c r="B158" s="253"/>
      <c r="C158" s="254"/>
      <c r="D158" s="244" t="s">
        <v>326</v>
      </c>
      <c r="E158" s="255" t="s">
        <v>1</v>
      </c>
      <c r="F158" s="256" t="s">
        <v>417</v>
      </c>
      <c r="G158" s="254"/>
      <c r="H158" s="257">
        <v>170.22999999999999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326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313</v>
      </c>
    </row>
    <row r="159" s="15" customFormat="1">
      <c r="A159" s="15"/>
      <c r="B159" s="264"/>
      <c r="C159" s="265"/>
      <c r="D159" s="244" t="s">
        <v>326</v>
      </c>
      <c r="E159" s="266" t="s">
        <v>1</v>
      </c>
      <c r="F159" s="267" t="s">
        <v>331</v>
      </c>
      <c r="G159" s="265"/>
      <c r="H159" s="268">
        <v>315.92999999999995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326</v>
      </c>
      <c r="AU159" s="274" t="s">
        <v>85</v>
      </c>
      <c r="AV159" s="15" t="s">
        <v>320</v>
      </c>
      <c r="AW159" s="15" t="s">
        <v>32</v>
      </c>
      <c r="AX159" s="15" t="s">
        <v>83</v>
      </c>
      <c r="AY159" s="274" t="s">
        <v>313</v>
      </c>
    </row>
    <row r="160" s="2" customFormat="1" ht="33" customHeight="1">
      <c r="A160" s="39"/>
      <c r="B160" s="40"/>
      <c r="C160" s="229" t="s">
        <v>364</v>
      </c>
      <c r="D160" s="229" t="s">
        <v>315</v>
      </c>
      <c r="E160" s="230" t="s">
        <v>332</v>
      </c>
      <c r="F160" s="231" t="s">
        <v>333</v>
      </c>
      <c r="G160" s="232" t="s">
        <v>334</v>
      </c>
      <c r="H160" s="233">
        <v>265.39999999999998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418</v>
      </c>
    </row>
    <row r="161" s="13" customFormat="1">
      <c r="A161" s="13"/>
      <c r="B161" s="242"/>
      <c r="C161" s="243"/>
      <c r="D161" s="244" t="s">
        <v>326</v>
      </c>
      <c r="E161" s="245" t="s">
        <v>1</v>
      </c>
      <c r="F161" s="246" t="s">
        <v>419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326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313</v>
      </c>
    </row>
    <row r="162" s="14" customFormat="1">
      <c r="A162" s="14"/>
      <c r="B162" s="253"/>
      <c r="C162" s="254"/>
      <c r="D162" s="244" t="s">
        <v>326</v>
      </c>
      <c r="E162" s="255" t="s">
        <v>1</v>
      </c>
      <c r="F162" s="256" t="s">
        <v>420</v>
      </c>
      <c r="G162" s="254"/>
      <c r="H162" s="257">
        <v>265.39999999999998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326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313</v>
      </c>
    </row>
    <row r="163" s="2" customFormat="1" ht="37.8" customHeight="1">
      <c r="A163" s="39"/>
      <c r="B163" s="40"/>
      <c r="C163" s="229" t="s">
        <v>368</v>
      </c>
      <c r="D163" s="229" t="s">
        <v>315</v>
      </c>
      <c r="E163" s="230" t="s">
        <v>344</v>
      </c>
      <c r="F163" s="231" t="s">
        <v>345</v>
      </c>
      <c r="G163" s="232" t="s">
        <v>334</v>
      </c>
      <c r="H163" s="233">
        <v>336.44999999999999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421</v>
      </c>
    </row>
    <row r="164" s="13" customFormat="1">
      <c r="A164" s="13"/>
      <c r="B164" s="242"/>
      <c r="C164" s="243"/>
      <c r="D164" s="244" t="s">
        <v>326</v>
      </c>
      <c r="E164" s="245" t="s">
        <v>1</v>
      </c>
      <c r="F164" s="246" t="s">
        <v>407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326</v>
      </c>
      <c r="AU164" s="252" t="s">
        <v>85</v>
      </c>
      <c r="AV164" s="13" t="s">
        <v>83</v>
      </c>
      <c r="AW164" s="13" t="s">
        <v>32</v>
      </c>
      <c r="AX164" s="13" t="s">
        <v>76</v>
      </c>
      <c r="AY164" s="252" t="s">
        <v>313</v>
      </c>
    </row>
    <row r="165" s="14" customFormat="1">
      <c r="A165" s="14"/>
      <c r="B165" s="253"/>
      <c r="C165" s="254"/>
      <c r="D165" s="244" t="s">
        <v>326</v>
      </c>
      <c r="E165" s="255" t="s">
        <v>1</v>
      </c>
      <c r="F165" s="256" t="s">
        <v>408</v>
      </c>
      <c r="G165" s="254"/>
      <c r="H165" s="257">
        <v>71.049999999999997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326</v>
      </c>
      <c r="AU165" s="263" t="s">
        <v>85</v>
      </c>
      <c r="AV165" s="14" t="s">
        <v>85</v>
      </c>
      <c r="AW165" s="14" t="s">
        <v>32</v>
      </c>
      <c r="AX165" s="14" t="s">
        <v>76</v>
      </c>
      <c r="AY165" s="263" t="s">
        <v>313</v>
      </c>
    </row>
    <row r="166" s="13" customFormat="1">
      <c r="A166" s="13"/>
      <c r="B166" s="242"/>
      <c r="C166" s="243"/>
      <c r="D166" s="244" t="s">
        <v>326</v>
      </c>
      <c r="E166" s="245" t="s">
        <v>1</v>
      </c>
      <c r="F166" s="246" t="s">
        <v>419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326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313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420</v>
      </c>
      <c r="G167" s="254"/>
      <c r="H167" s="257">
        <v>265.39999999999998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313</v>
      </c>
    </row>
    <row r="168" s="15" customFormat="1">
      <c r="A168" s="15"/>
      <c r="B168" s="264"/>
      <c r="C168" s="265"/>
      <c r="D168" s="244" t="s">
        <v>326</v>
      </c>
      <c r="E168" s="266" t="s">
        <v>1</v>
      </c>
      <c r="F168" s="267" t="s">
        <v>331</v>
      </c>
      <c r="G168" s="265"/>
      <c r="H168" s="268">
        <v>336.44999999999999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326</v>
      </c>
      <c r="AU168" s="274" t="s">
        <v>85</v>
      </c>
      <c r="AV168" s="15" t="s">
        <v>320</v>
      </c>
      <c r="AW168" s="15" t="s">
        <v>32</v>
      </c>
      <c r="AX168" s="15" t="s">
        <v>83</v>
      </c>
      <c r="AY168" s="274" t="s">
        <v>313</v>
      </c>
    </row>
    <row r="169" s="2" customFormat="1" ht="37.8" customHeight="1">
      <c r="A169" s="39"/>
      <c r="B169" s="40"/>
      <c r="C169" s="229" t="s">
        <v>373</v>
      </c>
      <c r="D169" s="229" t="s">
        <v>315</v>
      </c>
      <c r="E169" s="230" t="s">
        <v>348</v>
      </c>
      <c r="F169" s="231" t="s">
        <v>349</v>
      </c>
      <c r="G169" s="232" t="s">
        <v>334</v>
      </c>
      <c r="H169" s="233">
        <v>415.68000000000001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320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320</v>
      </c>
      <c r="BM169" s="240" t="s">
        <v>422</v>
      </c>
    </row>
    <row r="170" s="14" customFormat="1">
      <c r="A170" s="14"/>
      <c r="B170" s="253"/>
      <c r="C170" s="254"/>
      <c r="D170" s="244" t="s">
        <v>326</v>
      </c>
      <c r="E170" s="255" t="s">
        <v>1</v>
      </c>
      <c r="F170" s="256" t="s">
        <v>423</v>
      </c>
      <c r="G170" s="254"/>
      <c r="H170" s="257">
        <v>415.68000000000001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326</v>
      </c>
      <c r="AU170" s="263" t="s">
        <v>85</v>
      </c>
      <c r="AV170" s="14" t="s">
        <v>85</v>
      </c>
      <c r="AW170" s="14" t="s">
        <v>32</v>
      </c>
      <c r="AX170" s="14" t="s">
        <v>83</v>
      </c>
      <c r="AY170" s="263" t="s">
        <v>313</v>
      </c>
    </row>
    <row r="171" s="2" customFormat="1" ht="33" customHeight="1">
      <c r="A171" s="39"/>
      <c r="B171" s="40"/>
      <c r="C171" s="229" t="s">
        <v>377</v>
      </c>
      <c r="D171" s="229" t="s">
        <v>315</v>
      </c>
      <c r="E171" s="230" t="s">
        <v>352</v>
      </c>
      <c r="F171" s="231" t="s">
        <v>353</v>
      </c>
      <c r="G171" s="232" t="s">
        <v>354</v>
      </c>
      <c r="H171" s="233">
        <v>632.14999999999998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320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424</v>
      </c>
    </row>
    <row r="172" s="13" customFormat="1">
      <c r="A172" s="13"/>
      <c r="B172" s="242"/>
      <c r="C172" s="243"/>
      <c r="D172" s="244" t="s">
        <v>326</v>
      </c>
      <c r="E172" s="245" t="s">
        <v>1</v>
      </c>
      <c r="F172" s="246" t="s">
        <v>407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326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313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425</v>
      </c>
      <c r="G173" s="254"/>
      <c r="H173" s="257">
        <v>127.89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313</v>
      </c>
    </row>
    <row r="174" s="13" customFormat="1">
      <c r="A174" s="13"/>
      <c r="B174" s="242"/>
      <c r="C174" s="243"/>
      <c r="D174" s="244" t="s">
        <v>326</v>
      </c>
      <c r="E174" s="245" t="s">
        <v>1</v>
      </c>
      <c r="F174" s="246" t="s">
        <v>419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326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313</v>
      </c>
    </row>
    <row r="175" s="14" customFormat="1">
      <c r="A175" s="14"/>
      <c r="B175" s="253"/>
      <c r="C175" s="254"/>
      <c r="D175" s="244" t="s">
        <v>326</v>
      </c>
      <c r="E175" s="255" t="s">
        <v>1</v>
      </c>
      <c r="F175" s="256" t="s">
        <v>426</v>
      </c>
      <c r="G175" s="254"/>
      <c r="H175" s="257">
        <v>504.25999999999999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326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313</v>
      </c>
    </row>
    <row r="176" s="15" customFormat="1">
      <c r="A176" s="15"/>
      <c r="B176" s="264"/>
      <c r="C176" s="265"/>
      <c r="D176" s="244" t="s">
        <v>326</v>
      </c>
      <c r="E176" s="266" t="s">
        <v>1</v>
      </c>
      <c r="F176" s="267" t="s">
        <v>331</v>
      </c>
      <c r="G176" s="265"/>
      <c r="H176" s="268">
        <v>632.14999999999998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326</v>
      </c>
      <c r="AU176" s="274" t="s">
        <v>85</v>
      </c>
      <c r="AV176" s="15" t="s">
        <v>320</v>
      </c>
      <c r="AW176" s="15" t="s">
        <v>32</v>
      </c>
      <c r="AX176" s="15" t="s">
        <v>83</v>
      </c>
      <c r="AY176" s="274" t="s">
        <v>313</v>
      </c>
    </row>
    <row r="177" s="2" customFormat="1" ht="16.5" customHeight="1">
      <c r="A177" s="39"/>
      <c r="B177" s="40"/>
      <c r="C177" s="229" t="s">
        <v>427</v>
      </c>
      <c r="D177" s="229" t="s">
        <v>315</v>
      </c>
      <c r="E177" s="230" t="s">
        <v>358</v>
      </c>
      <c r="F177" s="231" t="s">
        <v>359</v>
      </c>
      <c r="G177" s="232" t="s">
        <v>334</v>
      </c>
      <c r="H177" s="233">
        <v>752.13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320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320</v>
      </c>
      <c r="BM177" s="240" t="s">
        <v>428</v>
      </c>
    </row>
    <row r="178" s="14" customFormat="1">
      <c r="A178" s="14"/>
      <c r="B178" s="253"/>
      <c r="C178" s="254"/>
      <c r="D178" s="244" t="s">
        <v>326</v>
      </c>
      <c r="E178" s="255" t="s">
        <v>1</v>
      </c>
      <c r="F178" s="256" t="s">
        <v>429</v>
      </c>
      <c r="G178" s="254"/>
      <c r="H178" s="257">
        <v>752.13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326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313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362</v>
      </c>
      <c r="F179" s="227" t="s">
        <v>363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SUM(P180:P184)</f>
        <v>0</v>
      </c>
      <c r="Q179" s="221"/>
      <c r="R179" s="222">
        <f>SUM(R180:R184)</f>
        <v>0</v>
      </c>
      <c r="S179" s="221"/>
      <c r="T179" s="223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83</v>
      </c>
      <c r="AY179" s="224" t="s">
        <v>313</v>
      </c>
      <c r="BK179" s="226">
        <f>SUM(BK180:BK184)</f>
        <v>0</v>
      </c>
    </row>
    <row r="180" s="2" customFormat="1" ht="21.75" customHeight="1">
      <c r="A180" s="39"/>
      <c r="B180" s="40"/>
      <c r="C180" s="229" t="s">
        <v>430</v>
      </c>
      <c r="D180" s="229" t="s">
        <v>315</v>
      </c>
      <c r="E180" s="230" t="s">
        <v>365</v>
      </c>
      <c r="F180" s="231" t="s">
        <v>366</v>
      </c>
      <c r="G180" s="232" t="s">
        <v>354</v>
      </c>
      <c r="H180" s="233">
        <v>431.79000000000002</v>
      </c>
      <c r="I180" s="234"/>
      <c r="J180" s="235">
        <f>ROUND(I180*H180,2)</f>
        <v>0</v>
      </c>
      <c r="K180" s="231" t="s">
        <v>319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320</v>
      </c>
      <c r="AT180" s="240" t="s">
        <v>315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320</v>
      </c>
      <c r="BM180" s="240" t="s">
        <v>431</v>
      </c>
    </row>
    <row r="181" s="2" customFormat="1" ht="24.15" customHeight="1">
      <c r="A181" s="39"/>
      <c r="B181" s="40"/>
      <c r="C181" s="229" t="s">
        <v>8</v>
      </c>
      <c r="D181" s="229" t="s">
        <v>315</v>
      </c>
      <c r="E181" s="230" t="s">
        <v>369</v>
      </c>
      <c r="F181" s="231" t="s">
        <v>370</v>
      </c>
      <c r="G181" s="232" t="s">
        <v>354</v>
      </c>
      <c r="H181" s="233">
        <v>1727.1600000000001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320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320</v>
      </c>
      <c r="BM181" s="240" t="s">
        <v>432</v>
      </c>
    </row>
    <row r="182" s="14" customFormat="1">
      <c r="A182" s="14"/>
      <c r="B182" s="253"/>
      <c r="C182" s="254"/>
      <c r="D182" s="244" t="s">
        <v>326</v>
      </c>
      <c r="E182" s="254"/>
      <c r="F182" s="256" t="s">
        <v>433</v>
      </c>
      <c r="G182" s="254"/>
      <c r="H182" s="257">
        <v>1727.1600000000001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326</v>
      </c>
      <c r="AU182" s="263" t="s">
        <v>85</v>
      </c>
      <c r="AV182" s="14" t="s">
        <v>85</v>
      </c>
      <c r="AW182" s="14" t="s">
        <v>4</v>
      </c>
      <c r="AX182" s="14" t="s">
        <v>83</v>
      </c>
      <c r="AY182" s="263" t="s">
        <v>313</v>
      </c>
    </row>
    <row r="183" s="2" customFormat="1" ht="24.15" customHeight="1">
      <c r="A183" s="39"/>
      <c r="B183" s="40"/>
      <c r="C183" s="229" t="s">
        <v>434</v>
      </c>
      <c r="D183" s="229" t="s">
        <v>315</v>
      </c>
      <c r="E183" s="230" t="s">
        <v>374</v>
      </c>
      <c r="F183" s="231" t="s">
        <v>375</v>
      </c>
      <c r="G183" s="232" t="s">
        <v>354</v>
      </c>
      <c r="H183" s="233">
        <v>431.79000000000002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320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320</v>
      </c>
      <c r="BM183" s="240" t="s">
        <v>435</v>
      </c>
    </row>
    <row r="184" s="2" customFormat="1" ht="37.8" customHeight="1">
      <c r="A184" s="39"/>
      <c r="B184" s="40"/>
      <c r="C184" s="229" t="s">
        <v>436</v>
      </c>
      <c r="D184" s="229" t="s">
        <v>315</v>
      </c>
      <c r="E184" s="230" t="s">
        <v>378</v>
      </c>
      <c r="F184" s="231" t="s">
        <v>379</v>
      </c>
      <c r="G184" s="232" t="s">
        <v>354</v>
      </c>
      <c r="H184" s="233">
        <v>299.06999999999999</v>
      </c>
      <c r="I184" s="234"/>
      <c r="J184" s="235">
        <f>ROUND(I184*H184,2)</f>
        <v>0</v>
      </c>
      <c r="K184" s="231" t="s">
        <v>319</v>
      </c>
      <c r="L184" s="45"/>
      <c r="M184" s="278" t="s">
        <v>1</v>
      </c>
      <c r="N184" s="279" t="s">
        <v>41</v>
      </c>
      <c r="O184" s="280"/>
      <c r="P184" s="281">
        <f>O184*H184</f>
        <v>0</v>
      </c>
      <c r="Q184" s="281">
        <v>0</v>
      </c>
      <c r="R184" s="281">
        <f>Q184*H184</f>
        <v>0</v>
      </c>
      <c r="S184" s="281">
        <v>0</v>
      </c>
      <c r="T184" s="28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320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320</v>
      </c>
      <c r="BM184" s="240" t="s">
        <v>437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rcEIc3xHB5BaNSa0low07Zlw/08KSyZR4M/tjWL32p2GOJzeV/096Kj0/yINrnl9FNcFlYlkEsMkT9ENDdAbng==" hashValue="W5Fo1mri1lBxhLb7/1QK+lFFRsWh/Q7ngqZt5u70/3sbXlhxpDQNPAdMLQ9qag5uKH/klU04LReGnru9IETP6g==" algorithmName="SHA-512" password="CC35"/>
  <autoFilter ref="C126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ROUND((SUM(BE127:BE153)),  2)</f>
        <v>0</v>
      </c>
      <c r="G37" s="39"/>
      <c r="H37" s="39"/>
      <c r="I37" s="166">
        <v>0.20999999999999999</v>
      </c>
      <c r="J37" s="165">
        <f>ROUND(((SUM(BE127:BE153))*I37),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ROUND((SUM(BF127:BF153)),  2)</f>
        <v>0</v>
      </c>
      <c r="G38" s="39"/>
      <c r="H38" s="39"/>
      <c r="I38" s="166">
        <v>0.14999999999999999</v>
      </c>
      <c r="J38" s="165">
        <f>ROUND(((SUM(BF127:BF153))*I38),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001c - Příprava  území , demolice stávajících zpevněných ploch ( chodníku ,pro objekt SO 102b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J148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001c - Příprava  území , demolice stávajících zpevněných ploch ( chodníku ,pro objekt SO 102b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9.6899999999999995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P129+P148</f>
        <v>0</v>
      </c>
      <c r="Q128" s="221"/>
      <c r="R128" s="222">
        <f>R129+R148</f>
        <v>0</v>
      </c>
      <c r="S128" s="221"/>
      <c r="T128" s="223">
        <f>T129+T148</f>
        <v>9.6899999999999995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BK129+BK148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SUM(P130:P147)</f>
        <v>0</v>
      </c>
      <c r="Q129" s="221"/>
      <c r="R129" s="222">
        <f>SUM(R130:R147)</f>
        <v>0</v>
      </c>
      <c r="S129" s="221"/>
      <c r="T129" s="223">
        <f>SUM(T130:T147)</f>
        <v>9.6899999999999995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SUM(BK130:BK147)</f>
        <v>0</v>
      </c>
    </row>
    <row r="130" s="2" customFormat="1" ht="24.15" customHeight="1">
      <c r="A130" s="39"/>
      <c r="B130" s="40"/>
      <c r="C130" s="229" t="s">
        <v>83</v>
      </c>
      <c r="D130" s="229" t="s">
        <v>315</v>
      </c>
      <c r="E130" s="230" t="s">
        <v>389</v>
      </c>
      <c r="F130" s="231" t="s">
        <v>390</v>
      </c>
      <c r="G130" s="232" t="s">
        <v>318</v>
      </c>
      <c r="H130" s="233">
        <v>38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0.255</v>
      </c>
      <c r="T130" s="239">
        <f>S130*H130</f>
        <v>9.6899999999999995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439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392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440</v>
      </c>
      <c r="G132" s="254"/>
      <c r="H132" s="257">
        <v>38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33" customHeight="1">
      <c r="A133" s="39"/>
      <c r="B133" s="40"/>
      <c r="C133" s="229" t="s">
        <v>85</v>
      </c>
      <c r="D133" s="229" t="s">
        <v>315</v>
      </c>
      <c r="E133" s="230" t="s">
        <v>441</v>
      </c>
      <c r="F133" s="231" t="s">
        <v>442</v>
      </c>
      <c r="G133" s="232" t="s">
        <v>334</v>
      </c>
      <c r="H133" s="233">
        <v>12.539999999999999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443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444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445</v>
      </c>
      <c r="G135" s="254"/>
      <c r="H135" s="257">
        <v>12.539999999999999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33" customHeight="1">
      <c r="A136" s="39"/>
      <c r="B136" s="40"/>
      <c r="C136" s="229" t="s">
        <v>93</v>
      </c>
      <c r="D136" s="229" t="s">
        <v>315</v>
      </c>
      <c r="E136" s="230" t="s">
        <v>441</v>
      </c>
      <c r="F136" s="231" t="s">
        <v>442</v>
      </c>
      <c r="G136" s="232" t="s">
        <v>334</v>
      </c>
      <c r="H136" s="233">
        <v>7.5999999999999996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446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447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448</v>
      </c>
      <c r="G138" s="254"/>
      <c r="H138" s="257">
        <v>7.5999999999999996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37.8" customHeight="1">
      <c r="A139" s="39"/>
      <c r="B139" s="40"/>
      <c r="C139" s="229" t="s">
        <v>320</v>
      </c>
      <c r="D139" s="229" t="s">
        <v>315</v>
      </c>
      <c r="E139" s="230" t="s">
        <v>344</v>
      </c>
      <c r="F139" s="231" t="s">
        <v>345</v>
      </c>
      <c r="G139" s="232" t="s">
        <v>334</v>
      </c>
      <c r="H139" s="233">
        <v>7.5999999999999996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449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447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448</v>
      </c>
      <c r="G141" s="254"/>
      <c r="H141" s="257">
        <v>7.5999999999999996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37.8" customHeight="1">
      <c r="A142" s="39"/>
      <c r="B142" s="40"/>
      <c r="C142" s="229" t="s">
        <v>343</v>
      </c>
      <c r="D142" s="229" t="s">
        <v>315</v>
      </c>
      <c r="E142" s="230" t="s">
        <v>348</v>
      </c>
      <c r="F142" s="231" t="s">
        <v>349</v>
      </c>
      <c r="G142" s="232" t="s">
        <v>334</v>
      </c>
      <c r="H142" s="233">
        <v>12.539999999999999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450</v>
      </c>
    </row>
    <row r="143" s="2" customFormat="1" ht="33" customHeight="1">
      <c r="A143" s="39"/>
      <c r="B143" s="40"/>
      <c r="C143" s="229" t="s">
        <v>347</v>
      </c>
      <c r="D143" s="229" t="s">
        <v>315</v>
      </c>
      <c r="E143" s="230" t="s">
        <v>352</v>
      </c>
      <c r="F143" s="231" t="s">
        <v>353</v>
      </c>
      <c r="G143" s="232" t="s">
        <v>354</v>
      </c>
      <c r="H143" s="233">
        <v>14.44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451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447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452</v>
      </c>
      <c r="G145" s="254"/>
      <c r="H145" s="257">
        <v>14.44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16.5" customHeight="1">
      <c r="A146" s="39"/>
      <c r="B146" s="40"/>
      <c r="C146" s="229" t="s">
        <v>351</v>
      </c>
      <c r="D146" s="229" t="s">
        <v>315</v>
      </c>
      <c r="E146" s="230" t="s">
        <v>358</v>
      </c>
      <c r="F146" s="231" t="s">
        <v>359</v>
      </c>
      <c r="G146" s="232" t="s">
        <v>334</v>
      </c>
      <c r="H146" s="233">
        <v>20.140000000000001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453</v>
      </c>
    </row>
    <row r="147" s="14" customFormat="1">
      <c r="A147" s="14"/>
      <c r="B147" s="253"/>
      <c r="C147" s="254"/>
      <c r="D147" s="244" t="s">
        <v>326</v>
      </c>
      <c r="E147" s="255" t="s">
        <v>1</v>
      </c>
      <c r="F147" s="256" t="s">
        <v>454</v>
      </c>
      <c r="G147" s="254"/>
      <c r="H147" s="257">
        <v>20.140000000000001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313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362</v>
      </c>
      <c r="F148" s="227" t="s">
        <v>363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SUM(P149:P153)</f>
        <v>0</v>
      </c>
      <c r="Q148" s="221"/>
      <c r="R148" s="222">
        <f>SUM(R149:R153)</f>
        <v>0</v>
      </c>
      <c r="S148" s="221"/>
      <c r="T148" s="223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313</v>
      </c>
      <c r="BK148" s="226">
        <f>SUM(BK149:BK153)</f>
        <v>0</v>
      </c>
    </row>
    <row r="149" s="2" customFormat="1" ht="21.75" customHeight="1">
      <c r="A149" s="39"/>
      <c r="B149" s="40"/>
      <c r="C149" s="229" t="s">
        <v>357</v>
      </c>
      <c r="D149" s="229" t="s">
        <v>315</v>
      </c>
      <c r="E149" s="230" t="s">
        <v>365</v>
      </c>
      <c r="F149" s="231" t="s">
        <v>366</v>
      </c>
      <c r="G149" s="232" t="s">
        <v>354</v>
      </c>
      <c r="H149" s="233">
        <v>9.6899999999999995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455</v>
      </c>
    </row>
    <row r="150" s="2" customFormat="1" ht="24.15" customHeight="1">
      <c r="A150" s="39"/>
      <c r="B150" s="40"/>
      <c r="C150" s="229" t="s">
        <v>364</v>
      </c>
      <c r="D150" s="229" t="s">
        <v>315</v>
      </c>
      <c r="E150" s="230" t="s">
        <v>369</v>
      </c>
      <c r="F150" s="231" t="s">
        <v>370</v>
      </c>
      <c r="G150" s="232" t="s">
        <v>354</v>
      </c>
      <c r="H150" s="233">
        <v>38.759999999999998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456</v>
      </c>
    </row>
    <row r="151" s="14" customFormat="1">
      <c r="A151" s="14"/>
      <c r="B151" s="253"/>
      <c r="C151" s="254"/>
      <c r="D151" s="244" t="s">
        <v>326</v>
      </c>
      <c r="E151" s="254"/>
      <c r="F151" s="256" t="s">
        <v>457</v>
      </c>
      <c r="G151" s="254"/>
      <c r="H151" s="257">
        <v>38.759999999999998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326</v>
      </c>
      <c r="AU151" s="263" t="s">
        <v>85</v>
      </c>
      <c r="AV151" s="14" t="s">
        <v>85</v>
      </c>
      <c r="AW151" s="14" t="s">
        <v>4</v>
      </c>
      <c r="AX151" s="14" t="s">
        <v>83</v>
      </c>
      <c r="AY151" s="263" t="s">
        <v>313</v>
      </c>
    </row>
    <row r="152" s="2" customFormat="1" ht="24.15" customHeight="1">
      <c r="A152" s="39"/>
      <c r="B152" s="40"/>
      <c r="C152" s="229" t="s">
        <v>368</v>
      </c>
      <c r="D152" s="229" t="s">
        <v>315</v>
      </c>
      <c r="E152" s="230" t="s">
        <v>374</v>
      </c>
      <c r="F152" s="231" t="s">
        <v>375</v>
      </c>
      <c r="G152" s="232" t="s">
        <v>354</v>
      </c>
      <c r="H152" s="233">
        <v>9.6899999999999995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458</v>
      </c>
    </row>
    <row r="153" s="2" customFormat="1" ht="37.8" customHeight="1">
      <c r="A153" s="39"/>
      <c r="B153" s="40"/>
      <c r="C153" s="229" t="s">
        <v>373</v>
      </c>
      <c r="D153" s="229" t="s">
        <v>315</v>
      </c>
      <c r="E153" s="230" t="s">
        <v>378</v>
      </c>
      <c r="F153" s="231" t="s">
        <v>379</v>
      </c>
      <c r="G153" s="232" t="s">
        <v>354</v>
      </c>
      <c r="H153" s="233">
        <v>4.1799999999999997</v>
      </c>
      <c r="I153" s="234"/>
      <c r="J153" s="235">
        <f>ROUND(I153*H153,2)</f>
        <v>0</v>
      </c>
      <c r="K153" s="231" t="s">
        <v>319</v>
      </c>
      <c r="L153" s="45"/>
      <c r="M153" s="278" t="s">
        <v>1</v>
      </c>
      <c r="N153" s="279" t="s">
        <v>41</v>
      </c>
      <c r="O153" s="280"/>
      <c r="P153" s="281">
        <f>O153*H153</f>
        <v>0</v>
      </c>
      <c r="Q153" s="281">
        <v>0</v>
      </c>
      <c r="R153" s="281">
        <f>Q153*H153</f>
        <v>0</v>
      </c>
      <c r="S153" s="281">
        <v>0</v>
      </c>
      <c r="T153" s="28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459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ffHuYU5gPGf3+SE29uOf+K0i9Ttvdw9GNOr7n74riE58BeLD0HbnEXSzZ2RVHtZc5AQ22Nogyn66sb9RzKOJoA==" hashValue="h79S0U80Y6pos49aJXPIWtvisdKkaYpQiTrzFyeHSu47QIlZPbzKJMoxR36Z67vd2KlQWPRmL2Eu3QlnlBeQeQ==" algorithmName="SHA-512" password="CC35"/>
  <autoFilter ref="C126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ROUND((SUM(BE127:BE157)),  2)</f>
        <v>0</v>
      </c>
      <c r="G37" s="39"/>
      <c r="H37" s="39"/>
      <c r="I37" s="166">
        <v>0.20999999999999999</v>
      </c>
      <c r="J37" s="165">
        <f>ROUND(((SUM(BE127:BE157))*I37),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ROUND((SUM(BF127:BF157)),  2)</f>
        <v>0</v>
      </c>
      <c r="G38" s="39"/>
      <c r="H38" s="39"/>
      <c r="I38" s="166">
        <v>0.14999999999999999</v>
      </c>
      <c r="J38" s="165">
        <f>ROUND(((SUM(BF127:BF157))*I38),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001d - Příprava  území , demolice stávajících zpevněných ploch ( sjezdy ,pro objekt SO 103 )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001d - Příprava  území , demolice stávajících zpevněných ploch ( sjezdy ,pro objekt SO 103 )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42.525000000000006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P129+P152</f>
        <v>0</v>
      </c>
      <c r="Q128" s="221"/>
      <c r="R128" s="222">
        <f>R129+R152</f>
        <v>0</v>
      </c>
      <c r="S128" s="221"/>
      <c r="T128" s="223">
        <f>T129+T152</f>
        <v>42.525000000000006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BK129+BK152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SUM(P130:P151)</f>
        <v>0</v>
      </c>
      <c r="Q129" s="221"/>
      <c r="R129" s="222">
        <f>SUM(R130:R151)</f>
        <v>0</v>
      </c>
      <c r="S129" s="221"/>
      <c r="T129" s="223">
        <f>SUM(T130:T151)</f>
        <v>42.525000000000006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SUM(BK130:BK151)</f>
        <v>0</v>
      </c>
    </row>
    <row r="130" s="2" customFormat="1" ht="24.15" customHeight="1">
      <c r="A130" s="39"/>
      <c r="B130" s="40"/>
      <c r="C130" s="229" t="s">
        <v>83</v>
      </c>
      <c r="D130" s="229" t="s">
        <v>315</v>
      </c>
      <c r="E130" s="230" t="s">
        <v>389</v>
      </c>
      <c r="F130" s="231" t="s">
        <v>390</v>
      </c>
      <c r="G130" s="232" t="s">
        <v>318</v>
      </c>
      <c r="H130" s="233">
        <v>75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0.255</v>
      </c>
      <c r="T130" s="239">
        <f>S130*H130</f>
        <v>19.125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461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392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401</v>
      </c>
      <c r="G132" s="254"/>
      <c r="H132" s="257">
        <v>75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394</v>
      </c>
      <c r="F133" s="231" t="s">
        <v>395</v>
      </c>
      <c r="G133" s="232" t="s">
        <v>318</v>
      </c>
      <c r="H133" s="233">
        <v>90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0.26000000000000001</v>
      </c>
      <c r="T133" s="239">
        <f>S133*H133</f>
        <v>23.400000000000002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462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397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463</v>
      </c>
      <c r="G135" s="254"/>
      <c r="H135" s="257">
        <v>90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33" customHeight="1">
      <c r="A136" s="39"/>
      <c r="B136" s="40"/>
      <c r="C136" s="229" t="s">
        <v>93</v>
      </c>
      <c r="D136" s="229" t="s">
        <v>315</v>
      </c>
      <c r="E136" s="230" t="s">
        <v>441</v>
      </c>
      <c r="F136" s="231" t="s">
        <v>442</v>
      </c>
      <c r="G136" s="232" t="s">
        <v>334</v>
      </c>
      <c r="H136" s="233">
        <v>52.649999999999999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464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444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392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465</v>
      </c>
      <c r="G139" s="254"/>
      <c r="H139" s="257">
        <v>24.75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397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466</v>
      </c>
      <c r="G141" s="254"/>
      <c r="H141" s="257">
        <v>27.899999999999999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52.649999999999999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33" customHeight="1">
      <c r="A143" s="39"/>
      <c r="B143" s="40"/>
      <c r="C143" s="229" t="s">
        <v>320</v>
      </c>
      <c r="D143" s="229" t="s">
        <v>315</v>
      </c>
      <c r="E143" s="230" t="s">
        <v>467</v>
      </c>
      <c r="F143" s="231" t="s">
        <v>468</v>
      </c>
      <c r="G143" s="232" t="s">
        <v>334</v>
      </c>
      <c r="H143" s="233">
        <v>33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469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470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471</v>
      </c>
      <c r="G145" s="254"/>
      <c r="H145" s="257">
        <v>33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37.8" customHeight="1">
      <c r="A146" s="39"/>
      <c r="B146" s="40"/>
      <c r="C146" s="229" t="s">
        <v>343</v>
      </c>
      <c r="D146" s="229" t="s">
        <v>315</v>
      </c>
      <c r="E146" s="230" t="s">
        <v>344</v>
      </c>
      <c r="F146" s="231" t="s">
        <v>345</v>
      </c>
      <c r="G146" s="232" t="s">
        <v>334</v>
      </c>
      <c r="H146" s="233">
        <v>33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472</v>
      </c>
    </row>
    <row r="147" s="2" customFormat="1" ht="37.8" customHeight="1">
      <c r="A147" s="39"/>
      <c r="B147" s="40"/>
      <c r="C147" s="229" t="s">
        <v>347</v>
      </c>
      <c r="D147" s="229" t="s">
        <v>315</v>
      </c>
      <c r="E147" s="230" t="s">
        <v>348</v>
      </c>
      <c r="F147" s="231" t="s">
        <v>349</v>
      </c>
      <c r="G147" s="232" t="s">
        <v>334</v>
      </c>
      <c r="H147" s="233">
        <v>52.649999999999999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473</v>
      </c>
    </row>
    <row r="148" s="2" customFormat="1" ht="33" customHeight="1">
      <c r="A148" s="39"/>
      <c r="B148" s="40"/>
      <c r="C148" s="229" t="s">
        <v>351</v>
      </c>
      <c r="D148" s="229" t="s">
        <v>315</v>
      </c>
      <c r="E148" s="230" t="s">
        <v>352</v>
      </c>
      <c r="F148" s="231" t="s">
        <v>353</v>
      </c>
      <c r="G148" s="232" t="s">
        <v>354</v>
      </c>
      <c r="H148" s="233">
        <v>62.700000000000003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474</v>
      </c>
    </row>
    <row r="149" s="14" customFormat="1">
      <c r="A149" s="14"/>
      <c r="B149" s="253"/>
      <c r="C149" s="254"/>
      <c r="D149" s="244" t="s">
        <v>326</v>
      </c>
      <c r="E149" s="254"/>
      <c r="F149" s="256" t="s">
        <v>475</v>
      </c>
      <c r="G149" s="254"/>
      <c r="H149" s="257">
        <v>62.700000000000003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4</v>
      </c>
      <c r="AX149" s="14" t="s">
        <v>83</v>
      </c>
      <c r="AY149" s="263" t="s">
        <v>313</v>
      </c>
    </row>
    <row r="150" s="2" customFormat="1" ht="16.5" customHeight="1">
      <c r="A150" s="39"/>
      <c r="B150" s="40"/>
      <c r="C150" s="229" t="s">
        <v>357</v>
      </c>
      <c r="D150" s="229" t="s">
        <v>315</v>
      </c>
      <c r="E150" s="230" t="s">
        <v>358</v>
      </c>
      <c r="F150" s="231" t="s">
        <v>359</v>
      </c>
      <c r="G150" s="232" t="s">
        <v>334</v>
      </c>
      <c r="H150" s="233">
        <v>85.650000000000006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476</v>
      </c>
    </row>
    <row r="151" s="14" customFormat="1">
      <c r="A151" s="14"/>
      <c r="B151" s="253"/>
      <c r="C151" s="254"/>
      <c r="D151" s="244" t="s">
        <v>326</v>
      </c>
      <c r="E151" s="255" t="s">
        <v>1</v>
      </c>
      <c r="F151" s="256" t="s">
        <v>477</v>
      </c>
      <c r="G151" s="254"/>
      <c r="H151" s="257">
        <v>85.650000000000006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326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313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362</v>
      </c>
      <c r="F152" s="227" t="s">
        <v>363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SUM(P153:P157)</f>
        <v>0</v>
      </c>
      <c r="Q152" s="221"/>
      <c r="R152" s="222">
        <f>SUM(R153:R157)</f>
        <v>0</v>
      </c>
      <c r="S152" s="221"/>
      <c r="T152" s="22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313</v>
      </c>
      <c r="BK152" s="226">
        <f>SUM(BK153:BK157)</f>
        <v>0</v>
      </c>
    </row>
    <row r="153" s="2" customFormat="1" ht="21.75" customHeight="1">
      <c r="A153" s="39"/>
      <c r="B153" s="40"/>
      <c r="C153" s="229" t="s">
        <v>364</v>
      </c>
      <c r="D153" s="229" t="s">
        <v>315</v>
      </c>
      <c r="E153" s="230" t="s">
        <v>365</v>
      </c>
      <c r="F153" s="231" t="s">
        <v>366</v>
      </c>
      <c r="G153" s="232" t="s">
        <v>354</v>
      </c>
      <c r="H153" s="233">
        <v>42.524999999999999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478</v>
      </c>
    </row>
    <row r="154" s="2" customFormat="1" ht="24.15" customHeight="1">
      <c r="A154" s="39"/>
      <c r="B154" s="40"/>
      <c r="C154" s="229" t="s">
        <v>368</v>
      </c>
      <c r="D154" s="229" t="s">
        <v>315</v>
      </c>
      <c r="E154" s="230" t="s">
        <v>369</v>
      </c>
      <c r="F154" s="231" t="s">
        <v>370</v>
      </c>
      <c r="G154" s="232" t="s">
        <v>354</v>
      </c>
      <c r="H154" s="233">
        <v>170.09999999999999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479</v>
      </c>
    </row>
    <row r="155" s="14" customFormat="1">
      <c r="A155" s="14"/>
      <c r="B155" s="253"/>
      <c r="C155" s="254"/>
      <c r="D155" s="244" t="s">
        <v>326</v>
      </c>
      <c r="E155" s="254"/>
      <c r="F155" s="256" t="s">
        <v>480</v>
      </c>
      <c r="G155" s="254"/>
      <c r="H155" s="257">
        <v>170.09999999999999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4</v>
      </c>
      <c r="AX155" s="14" t="s">
        <v>83</v>
      </c>
      <c r="AY155" s="263" t="s">
        <v>313</v>
      </c>
    </row>
    <row r="156" s="2" customFormat="1" ht="24.15" customHeight="1">
      <c r="A156" s="39"/>
      <c r="B156" s="40"/>
      <c r="C156" s="229" t="s">
        <v>373</v>
      </c>
      <c r="D156" s="229" t="s">
        <v>315</v>
      </c>
      <c r="E156" s="230" t="s">
        <v>374</v>
      </c>
      <c r="F156" s="231" t="s">
        <v>375</v>
      </c>
      <c r="G156" s="232" t="s">
        <v>354</v>
      </c>
      <c r="H156" s="233">
        <v>42.524999999999999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481</v>
      </c>
    </row>
    <row r="157" s="2" customFormat="1" ht="37.8" customHeight="1">
      <c r="A157" s="39"/>
      <c r="B157" s="40"/>
      <c r="C157" s="229" t="s">
        <v>377</v>
      </c>
      <c r="D157" s="229" t="s">
        <v>315</v>
      </c>
      <c r="E157" s="230" t="s">
        <v>378</v>
      </c>
      <c r="F157" s="231" t="s">
        <v>379</v>
      </c>
      <c r="G157" s="232" t="s">
        <v>354</v>
      </c>
      <c r="H157" s="233">
        <v>21.75</v>
      </c>
      <c r="I157" s="234"/>
      <c r="J157" s="235">
        <f>ROUND(I157*H157,2)</f>
        <v>0</v>
      </c>
      <c r="K157" s="231" t="s">
        <v>319</v>
      </c>
      <c r="L157" s="45"/>
      <c r="M157" s="278" t="s">
        <v>1</v>
      </c>
      <c r="N157" s="279" t="s">
        <v>41</v>
      </c>
      <c r="O157" s="280"/>
      <c r="P157" s="281">
        <f>O157*H157</f>
        <v>0</v>
      </c>
      <c r="Q157" s="281">
        <v>0</v>
      </c>
      <c r="R157" s="281">
        <f>Q157*H157</f>
        <v>0</v>
      </c>
      <c r="S157" s="281">
        <v>0</v>
      </c>
      <c r="T157" s="28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482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/3vw1WSLra7W8o6fH05PVqhV8kbXoaMDJU4yWcsW0enCtVm0AfMj4rDTXmBVncH9ioNhN4fRSCE/k+8sAgHW7A==" hashValue="vQOWIShwtm4BgajoOQhqNayT2N835bmCwUiljaORxrQHzd09RObMMcgC2v1ug5r3iw8n2R80gdpZ4RFhxJnz9Q==" algorithmName="SHA-512" password="CC35"/>
  <autoFilter ref="C126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ROUND((SUM(BE127:BE175)),  2)</f>
        <v>0</v>
      </c>
      <c r="G37" s="39"/>
      <c r="H37" s="39"/>
      <c r="I37" s="166">
        <v>0.20999999999999999</v>
      </c>
      <c r="J37" s="165">
        <f>ROUND(((SUM(BE127:BE175))*I37),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ROUND((SUM(BF127:BF175)),  2)</f>
        <v>0</v>
      </c>
      <c r="G38" s="39"/>
      <c r="H38" s="39"/>
      <c r="I38" s="166">
        <v>0.14999999999999999</v>
      </c>
      <c r="J38" s="165">
        <f>ROUND(((SUM(BF127:BF175))*I38),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ROUND((SUM(BH127:BH175)),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001e - Příprava  území , demolice stávajících zpevněných ploch ( centrální plocha ,pro objekt SO 104 )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J168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001e - Příprava  území , demolice stávajících zpevněných ploch ( centrální plocha ,pro objekt SO 104 )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0.07110000000000001</v>
      </c>
      <c r="S127" s="105"/>
      <c r="T127" s="211">
        <f>T128</f>
        <v>613.52999999999997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P129+P168</f>
        <v>0</v>
      </c>
      <c r="Q128" s="221"/>
      <c r="R128" s="222">
        <f>R129+R168</f>
        <v>0.07110000000000001</v>
      </c>
      <c r="S128" s="221"/>
      <c r="T128" s="223">
        <f>T129+T168</f>
        <v>613.52999999999997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BK129+BK168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SUM(P130:P167)</f>
        <v>0</v>
      </c>
      <c r="Q129" s="221"/>
      <c r="R129" s="222">
        <f>SUM(R130:R167)</f>
        <v>0.07110000000000001</v>
      </c>
      <c r="S129" s="221"/>
      <c r="T129" s="223">
        <f>SUM(T130:T167)</f>
        <v>613.52999999999997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SUM(BK130:BK167)</f>
        <v>0</v>
      </c>
    </row>
    <row r="130" s="2" customFormat="1" ht="21.75" customHeight="1">
      <c r="A130" s="39"/>
      <c r="B130" s="40"/>
      <c r="C130" s="229" t="s">
        <v>83</v>
      </c>
      <c r="D130" s="229" t="s">
        <v>315</v>
      </c>
      <c r="E130" s="230" t="s">
        <v>384</v>
      </c>
      <c r="F130" s="231" t="s">
        <v>385</v>
      </c>
      <c r="G130" s="232" t="s">
        <v>318</v>
      </c>
      <c r="H130" s="233">
        <v>230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0.28100000000000003</v>
      </c>
      <c r="T130" s="239">
        <f>S130*H130</f>
        <v>64.63000000000001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484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387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485</v>
      </c>
      <c r="G132" s="254"/>
      <c r="H132" s="257">
        <v>230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389</v>
      </c>
      <c r="F133" s="231" t="s">
        <v>390</v>
      </c>
      <c r="G133" s="232" t="s">
        <v>318</v>
      </c>
      <c r="H133" s="233">
        <v>1440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0.255</v>
      </c>
      <c r="T133" s="239">
        <f>S133*H133</f>
        <v>367.19999999999999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486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392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487</v>
      </c>
      <c r="G135" s="254"/>
      <c r="H135" s="257">
        <v>1440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33" customHeight="1">
      <c r="A136" s="39"/>
      <c r="B136" s="40"/>
      <c r="C136" s="229" t="s">
        <v>93</v>
      </c>
      <c r="D136" s="229" t="s">
        <v>315</v>
      </c>
      <c r="E136" s="230" t="s">
        <v>488</v>
      </c>
      <c r="F136" s="231" t="s">
        <v>489</v>
      </c>
      <c r="G136" s="232" t="s">
        <v>318</v>
      </c>
      <c r="H136" s="233">
        <v>790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9.0000000000000006E-05</v>
      </c>
      <c r="R136" s="238">
        <f>Q136*H136</f>
        <v>0.07110000000000001</v>
      </c>
      <c r="S136" s="238">
        <v>0.23000000000000001</v>
      </c>
      <c r="T136" s="239">
        <f>S136*H136</f>
        <v>181.70000000000002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490</v>
      </c>
    </row>
    <row r="137" s="2" customFormat="1" ht="33" customHeight="1">
      <c r="A137" s="39"/>
      <c r="B137" s="40"/>
      <c r="C137" s="229" t="s">
        <v>320</v>
      </c>
      <c r="D137" s="229" t="s">
        <v>315</v>
      </c>
      <c r="E137" s="230" t="s">
        <v>491</v>
      </c>
      <c r="F137" s="231" t="s">
        <v>492</v>
      </c>
      <c r="G137" s="232" t="s">
        <v>334</v>
      </c>
      <c r="H137" s="233">
        <v>192.40000000000001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493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407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494</v>
      </c>
      <c r="G139" s="254"/>
      <c r="H139" s="257">
        <v>192.40000000000001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2" customFormat="1" ht="33" customHeight="1">
      <c r="A140" s="39"/>
      <c r="B140" s="40"/>
      <c r="C140" s="229" t="s">
        <v>343</v>
      </c>
      <c r="D140" s="229" t="s">
        <v>315</v>
      </c>
      <c r="E140" s="230" t="s">
        <v>409</v>
      </c>
      <c r="F140" s="231" t="s">
        <v>410</v>
      </c>
      <c r="G140" s="232" t="s">
        <v>334</v>
      </c>
      <c r="H140" s="233">
        <v>73.599999999999994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495</v>
      </c>
    </row>
    <row r="141" s="13" customFormat="1">
      <c r="A141" s="13"/>
      <c r="B141" s="242"/>
      <c r="C141" s="243"/>
      <c r="D141" s="244" t="s">
        <v>326</v>
      </c>
      <c r="E141" s="245" t="s">
        <v>1</v>
      </c>
      <c r="F141" s="246" t="s">
        <v>412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326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313</v>
      </c>
    </row>
    <row r="142" s="14" customFormat="1">
      <c r="A142" s="14"/>
      <c r="B142" s="253"/>
      <c r="C142" s="254"/>
      <c r="D142" s="244" t="s">
        <v>326</v>
      </c>
      <c r="E142" s="255" t="s">
        <v>1</v>
      </c>
      <c r="F142" s="256" t="s">
        <v>496</v>
      </c>
      <c r="G142" s="254"/>
      <c r="H142" s="257">
        <v>73.599999999999994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326</v>
      </c>
      <c r="AU142" s="263" t="s">
        <v>85</v>
      </c>
      <c r="AV142" s="14" t="s">
        <v>85</v>
      </c>
      <c r="AW142" s="14" t="s">
        <v>32</v>
      </c>
      <c r="AX142" s="14" t="s">
        <v>83</v>
      </c>
      <c r="AY142" s="263" t="s">
        <v>313</v>
      </c>
    </row>
    <row r="143" s="2" customFormat="1" ht="33" customHeight="1">
      <c r="A143" s="39"/>
      <c r="B143" s="40"/>
      <c r="C143" s="229" t="s">
        <v>347</v>
      </c>
      <c r="D143" s="229" t="s">
        <v>315</v>
      </c>
      <c r="E143" s="230" t="s">
        <v>338</v>
      </c>
      <c r="F143" s="231" t="s">
        <v>339</v>
      </c>
      <c r="G143" s="232" t="s">
        <v>334</v>
      </c>
      <c r="H143" s="233">
        <v>688.5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497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498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499</v>
      </c>
      <c r="G145" s="254"/>
      <c r="H145" s="257">
        <v>475.19999999999999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313</v>
      </c>
    </row>
    <row r="146" s="13" customFormat="1">
      <c r="A146" s="13"/>
      <c r="B146" s="242"/>
      <c r="C146" s="243"/>
      <c r="D146" s="244" t="s">
        <v>326</v>
      </c>
      <c r="E146" s="245" t="s">
        <v>1</v>
      </c>
      <c r="F146" s="246" t="s">
        <v>500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326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313</v>
      </c>
    </row>
    <row r="147" s="14" customFormat="1">
      <c r="A147" s="14"/>
      <c r="B147" s="253"/>
      <c r="C147" s="254"/>
      <c r="D147" s="244" t="s">
        <v>326</v>
      </c>
      <c r="E147" s="255" t="s">
        <v>1</v>
      </c>
      <c r="F147" s="256" t="s">
        <v>501</v>
      </c>
      <c r="G147" s="254"/>
      <c r="H147" s="257">
        <v>213.30000000000001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313</v>
      </c>
    </row>
    <row r="148" s="15" customFormat="1">
      <c r="A148" s="15"/>
      <c r="B148" s="264"/>
      <c r="C148" s="265"/>
      <c r="D148" s="244" t="s">
        <v>326</v>
      </c>
      <c r="E148" s="266" t="s">
        <v>1</v>
      </c>
      <c r="F148" s="267" t="s">
        <v>331</v>
      </c>
      <c r="G148" s="265"/>
      <c r="H148" s="268">
        <v>688.5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4" t="s">
        <v>326</v>
      </c>
      <c r="AU148" s="274" t="s">
        <v>85</v>
      </c>
      <c r="AV148" s="15" t="s">
        <v>320</v>
      </c>
      <c r="AW148" s="15" t="s">
        <v>32</v>
      </c>
      <c r="AX148" s="15" t="s">
        <v>83</v>
      </c>
      <c r="AY148" s="274" t="s">
        <v>313</v>
      </c>
    </row>
    <row r="149" s="2" customFormat="1" ht="33" customHeight="1">
      <c r="A149" s="39"/>
      <c r="B149" s="40"/>
      <c r="C149" s="229" t="s">
        <v>351</v>
      </c>
      <c r="D149" s="229" t="s">
        <v>315</v>
      </c>
      <c r="E149" s="230" t="s">
        <v>338</v>
      </c>
      <c r="F149" s="231" t="s">
        <v>339</v>
      </c>
      <c r="G149" s="232" t="s">
        <v>334</v>
      </c>
      <c r="H149" s="233">
        <v>596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502</v>
      </c>
    </row>
    <row r="150" s="13" customFormat="1">
      <c r="A150" s="13"/>
      <c r="B150" s="242"/>
      <c r="C150" s="243"/>
      <c r="D150" s="244" t="s">
        <v>326</v>
      </c>
      <c r="E150" s="245" t="s">
        <v>1</v>
      </c>
      <c r="F150" s="246" t="s">
        <v>470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326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313</v>
      </c>
    </row>
    <row r="151" s="14" customFormat="1">
      <c r="A151" s="14"/>
      <c r="B151" s="253"/>
      <c r="C151" s="254"/>
      <c r="D151" s="244" t="s">
        <v>326</v>
      </c>
      <c r="E151" s="255" t="s">
        <v>1</v>
      </c>
      <c r="F151" s="256" t="s">
        <v>503</v>
      </c>
      <c r="G151" s="254"/>
      <c r="H151" s="257">
        <v>596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326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313</v>
      </c>
    </row>
    <row r="152" s="2" customFormat="1" ht="37.8" customHeight="1">
      <c r="A152" s="39"/>
      <c r="B152" s="40"/>
      <c r="C152" s="229" t="s">
        <v>357</v>
      </c>
      <c r="D152" s="229" t="s">
        <v>315</v>
      </c>
      <c r="E152" s="230" t="s">
        <v>344</v>
      </c>
      <c r="F152" s="231" t="s">
        <v>345</v>
      </c>
      <c r="G152" s="232" t="s">
        <v>334</v>
      </c>
      <c r="H152" s="233">
        <v>788.39999999999998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504</v>
      </c>
    </row>
    <row r="153" s="13" customFormat="1">
      <c r="A153" s="13"/>
      <c r="B153" s="242"/>
      <c r="C153" s="243"/>
      <c r="D153" s="244" t="s">
        <v>326</v>
      </c>
      <c r="E153" s="245" t="s">
        <v>1</v>
      </c>
      <c r="F153" s="246" t="s">
        <v>407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326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313</v>
      </c>
    </row>
    <row r="154" s="14" customFormat="1">
      <c r="A154" s="14"/>
      <c r="B154" s="253"/>
      <c r="C154" s="254"/>
      <c r="D154" s="244" t="s">
        <v>326</v>
      </c>
      <c r="E154" s="255" t="s">
        <v>1</v>
      </c>
      <c r="F154" s="256" t="s">
        <v>494</v>
      </c>
      <c r="G154" s="254"/>
      <c r="H154" s="257">
        <v>192.40000000000001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326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313</v>
      </c>
    </row>
    <row r="155" s="13" customFormat="1">
      <c r="A155" s="13"/>
      <c r="B155" s="242"/>
      <c r="C155" s="243"/>
      <c r="D155" s="244" t="s">
        <v>326</v>
      </c>
      <c r="E155" s="245" t="s">
        <v>1</v>
      </c>
      <c r="F155" s="246" t="s">
        <v>470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326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313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503</v>
      </c>
      <c r="G156" s="254"/>
      <c r="H156" s="257">
        <v>596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313</v>
      </c>
    </row>
    <row r="157" s="15" customFormat="1">
      <c r="A157" s="15"/>
      <c r="B157" s="264"/>
      <c r="C157" s="265"/>
      <c r="D157" s="244" t="s">
        <v>326</v>
      </c>
      <c r="E157" s="266" t="s">
        <v>1</v>
      </c>
      <c r="F157" s="267" t="s">
        <v>331</v>
      </c>
      <c r="G157" s="265"/>
      <c r="H157" s="268">
        <v>788.39999999999998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326</v>
      </c>
      <c r="AU157" s="274" t="s">
        <v>85</v>
      </c>
      <c r="AV157" s="15" t="s">
        <v>320</v>
      </c>
      <c r="AW157" s="15" t="s">
        <v>32</v>
      </c>
      <c r="AX157" s="15" t="s">
        <v>83</v>
      </c>
      <c r="AY157" s="274" t="s">
        <v>313</v>
      </c>
    </row>
    <row r="158" s="2" customFormat="1" ht="37.8" customHeight="1">
      <c r="A158" s="39"/>
      <c r="B158" s="40"/>
      <c r="C158" s="229" t="s">
        <v>364</v>
      </c>
      <c r="D158" s="229" t="s">
        <v>315</v>
      </c>
      <c r="E158" s="230" t="s">
        <v>348</v>
      </c>
      <c r="F158" s="231" t="s">
        <v>349</v>
      </c>
      <c r="G158" s="232" t="s">
        <v>334</v>
      </c>
      <c r="H158" s="233">
        <v>762.10000000000002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505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506</v>
      </c>
      <c r="G159" s="254"/>
      <c r="H159" s="257">
        <v>762.10000000000002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313</v>
      </c>
    </row>
    <row r="160" s="2" customFormat="1" ht="33" customHeight="1">
      <c r="A160" s="39"/>
      <c r="B160" s="40"/>
      <c r="C160" s="229" t="s">
        <v>368</v>
      </c>
      <c r="D160" s="229" t="s">
        <v>315</v>
      </c>
      <c r="E160" s="230" t="s">
        <v>352</v>
      </c>
      <c r="F160" s="231" t="s">
        <v>353</v>
      </c>
      <c r="G160" s="232" t="s">
        <v>354</v>
      </c>
      <c r="H160" s="233">
        <v>1478.72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507</v>
      </c>
    </row>
    <row r="161" s="13" customFormat="1">
      <c r="A161" s="13"/>
      <c r="B161" s="242"/>
      <c r="C161" s="243"/>
      <c r="D161" s="244" t="s">
        <v>326</v>
      </c>
      <c r="E161" s="245" t="s">
        <v>1</v>
      </c>
      <c r="F161" s="246" t="s">
        <v>407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326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313</v>
      </c>
    </row>
    <row r="162" s="14" customFormat="1">
      <c r="A162" s="14"/>
      <c r="B162" s="253"/>
      <c r="C162" s="254"/>
      <c r="D162" s="244" t="s">
        <v>326</v>
      </c>
      <c r="E162" s="255" t="s">
        <v>1</v>
      </c>
      <c r="F162" s="256" t="s">
        <v>508</v>
      </c>
      <c r="G162" s="254"/>
      <c r="H162" s="257">
        <v>346.31999999999999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326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313</v>
      </c>
    </row>
    <row r="163" s="13" customFormat="1">
      <c r="A163" s="13"/>
      <c r="B163" s="242"/>
      <c r="C163" s="243"/>
      <c r="D163" s="244" t="s">
        <v>326</v>
      </c>
      <c r="E163" s="245" t="s">
        <v>1</v>
      </c>
      <c r="F163" s="246" t="s">
        <v>470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326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313</v>
      </c>
    </row>
    <row r="164" s="14" customFormat="1">
      <c r="A164" s="14"/>
      <c r="B164" s="253"/>
      <c r="C164" s="254"/>
      <c r="D164" s="244" t="s">
        <v>326</v>
      </c>
      <c r="E164" s="255" t="s">
        <v>1</v>
      </c>
      <c r="F164" s="256" t="s">
        <v>509</v>
      </c>
      <c r="G164" s="254"/>
      <c r="H164" s="257">
        <v>1132.4000000000001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313</v>
      </c>
    </row>
    <row r="165" s="15" customFormat="1">
      <c r="A165" s="15"/>
      <c r="B165" s="264"/>
      <c r="C165" s="265"/>
      <c r="D165" s="244" t="s">
        <v>326</v>
      </c>
      <c r="E165" s="266" t="s">
        <v>1</v>
      </c>
      <c r="F165" s="267" t="s">
        <v>331</v>
      </c>
      <c r="G165" s="265"/>
      <c r="H165" s="268">
        <v>1478.72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326</v>
      </c>
      <c r="AU165" s="274" t="s">
        <v>85</v>
      </c>
      <c r="AV165" s="15" t="s">
        <v>320</v>
      </c>
      <c r="AW165" s="15" t="s">
        <v>32</v>
      </c>
      <c r="AX165" s="15" t="s">
        <v>83</v>
      </c>
      <c r="AY165" s="274" t="s">
        <v>313</v>
      </c>
    </row>
    <row r="166" s="2" customFormat="1" ht="16.5" customHeight="1">
      <c r="A166" s="39"/>
      <c r="B166" s="40"/>
      <c r="C166" s="229" t="s">
        <v>373</v>
      </c>
      <c r="D166" s="229" t="s">
        <v>315</v>
      </c>
      <c r="E166" s="230" t="s">
        <v>358</v>
      </c>
      <c r="F166" s="231" t="s">
        <v>359</v>
      </c>
      <c r="G166" s="232" t="s">
        <v>334</v>
      </c>
      <c r="H166" s="233">
        <v>1550.5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510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511</v>
      </c>
      <c r="G167" s="254"/>
      <c r="H167" s="257">
        <v>1550.5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313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362</v>
      </c>
      <c r="F168" s="227" t="s">
        <v>363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SUM(P169:P175)</f>
        <v>0</v>
      </c>
      <c r="Q168" s="221"/>
      <c r="R168" s="222">
        <f>SUM(R169:R175)</f>
        <v>0</v>
      </c>
      <c r="S168" s="221"/>
      <c r="T168" s="223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313</v>
      </c>
      <c r="BK168" s="226">
        <f>SUM(BK169:BK175)</f>
        <v>0</v>
      </c>
    </row>
    <row r="169" s="2" customFormat="1" ht="21.75" customHeight="1">
      <c r="A169" s="39"/>
      <c r="B169" s="40"/>
      <c r="C169" s="229" t="s">
        <v>377</v>
      </c>
      <c r="D169" s="229" t="s">
        <v>315</v>
      </c>
      <c r="E169" s="230" t="s">
        <v>365</v>
      </c>
      <c r="F169" s="231" t="s">
        <v>366</v>
      </c>
      <c r="G169" s="232" t="s">
        <v>354</v>
      </c>
      <c r="H169" s="233">
        <v>613.52999999999997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320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320</v>
      </c>
      <c r="BM169" s="240" t="s">
        <v>512</v>
      </c>
    </row>
    <row r="170" s="2" customFormat="1" ht="24.15" customHeight="1">
      <c r="A170" s="39"/>
      <c r="B170" s="40"/>
      <c r="C170" s="229" t="s">
        <v>427</v>
      </c>
      <c r="D170" s="229" t="s">
        <v>315</v>
      </c>
      <c r="E170" s="230" t="s">
        <v>369</v>
      </c>
      <c r="F170" s="231" t="s">
        <v>370</v>
      </c>
      <c r="G170" s="232" t="s">
        <v>354</v>
      </c>
      <c r="H170" s="233">
        <v>5521.7700000000004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320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320</v>
      </c>
      <c r="BM170" s="240" t="s">
        <v>513</v>
      </c>
    </row>
    <row r="171" s="14" customFormat="1">
      <c r="A171" s="14"/>
      <c r="B171" s="253"/>
      <c r="C171" s="254"/>
      <c r="D171" s="244" t="s">
        <v>326</v>
      </c>
      <c r="E171" s="254"/>
      <c r="F171" s="256" t="s">
        <v>514</v>
      </c>
      <c r="G171" s="254"/>
      <c r="H171" s="257">
        <v>5521.7700000000004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326</v>
      </c>
      <c r="AU171" s="263" t="s">
        <v>85</v>
      </c>
      <c r="AV171" s="14" t="s">
        <v>85</v>
      </c>
      <c r="AW171" s="14" t="s">
        <v>4</v>
      </c>
      <c r="AX171" s="14" t="s">
        <v>83</v>
      </c>
      <c r="AY171" s="263" t="s">
        <v>313</v>
      </c>
    </row>
    <row r="172" s="2" customFormat="1" ht="24.15" customHeight="1">
      <c r="A172" s="39"/>
      <c r="B172" s="40"/>
      <c r="C172" s="229" t="s">
        <v>430</v>
      </c>
      <c r="D172" s="229" t="s">
        <v>315</v>
      </c>
      <c r="E172" s="230" t="s">
        <v>374</v>
      </c>
      <c r="F172" s="231" t="s">
        <v>375</v>
      </c>
      <c r="G172" s="232" t="s">
        <v>354</v>
      </c>
      <c r="H172" s="233">
        <v>613.52999999999997</v>
      </c>
      <c r="I172" s="234"/>
      <c r="J172" s="235">
        <f>ROUND(I172*H172,2)</f>
        <v>0</v>
      </c>
      <c r="K172" s="231" t="s">
        <v>319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320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320</v>
      </c>
      <c r="BM172" s="240" t="s">
        <v>515</v>
      </c>
    </row>
    <row r="173" s="2" customFormat="1" ht="37.8" customHeight="1">
      <c r="A173" s="39"/>
      <c r="B173" s="40"/>
      <c r="C173" s="229" t="s">
        <v>8</v>
      </c>
      <c r="D173" s="229" t="s">
        <v>315</v>
      </c>
      <c r="E173" s="230" t="s">
        <v>378</v>
      </c>
      <c r="F173" s="231" t="s">
        <v>379</v>
      </c>
      <c r="G173" s="232" t="s">
        <v>354</v>
      </c>
      <c r="H173" s="233">
        <v>223.03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320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320</v>
      </c>
      <c r="BM173" s="240" t="s">
        <v>516</v>
      </c>
    </row>
    <row r="174" s="14" customFormat="1">
      <c r="A174" s="14"/>
      <c r="B174" s="253"/>
      <c r="C174" s="254"/>
      <c r="D174" s="244" t="s">
        <v>326</v>
      </c>
      <c r="E174" s="255" t="s">
        <v>1</v>
      </c>
      <c r="F174" s="256" t="s">
        <v>517</v>
      </c>
      <c r="G174" s="254"/>
      <c r="H174" s="257">
        <v>223.03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326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313</v>
      </c>
    </row>
    <row r="175" s="2" customFormat="1" ht="44.25" customHeight="1">
      <c r="A175" s="39"/>
      <c r="B175" s="40"/>
      <c r="C175" s="229" t="s">
        <v>434</v>
      </c>
      <c r="D175" s="229" t="s">
        <v>315</v>
      </c>
      <c r="E175" s="230" t="s">
        <v>518</v>
      </c>
      <c r="F175" s="231" t="s">
        <v>519</v>
      </c>
      <c r="G175" s="232" t="s">
        <v>354</v>
      </c>
      <c r="H175" s="233">
        <v>181.69999999999999</v>
      </c>
      <c r="I175" s="234"/>
      <c r="J175" s="235">
        <f>ROUND(I175*H175,2)</f>
        <v>0</v>
      </c>
      <c r="K175" s="231" t="s">
        <v>319</v>
      </c>
      <c r="L175" s="45"/>
      <c r="M175" s="278" t="s">
        <v>1</v>
      </c>
      <c r="N175" s="279" t="s">
        <v>41</v>
      </c>
      <c r="O175" s="280"/>
      <c r="P175" s="281">
        <f>O175*H175</f>
        <v>0</v>
      </c>
      <c r="Q175" s="281">
        <v>0</v>
      </c>
      <c r="R175" s="281">
        <f>Q175*H175</f>
        <v>0</v>
      </c>
      <c r="S175" s="281">
        <v>0</v>
      </c>
      <c r="T175" s="28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320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320</v>
      </c>
      <c r="BM175" s="240" t="s">
        <v>520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u+5nPHClE5ZQF0nn2ajiGmqXgZlD2fF1YxPaCH4bHBVg5LOS7RXUNuV2+tuTYdXf4go+YnEitytPr2NNpYEmBQ==" hashValue="gxVuNRgyOqvBFggtXx1iF/R7AZcuL9wzU5249vOCx+/PsL6dyD5vbYQnybzvmmPAa2Ign5OBsn6r8liDb92Nhg==" algorithmName="SHA-512" password="CC35"/>
  <autoFilter ref="C126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521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ROUND((SUM(BE127:BE184)),  2)</f>
        <v>0</v>
      </c>
      <c r="G37" s="39"/>
      <c r="H37" s="39"/>
      <c r="I37" s="166">
        <v>0.20999999999999999</v>
      </c>
      <c r="J37" s="165">
        <f>ROUND(((SUM(BE127:BE184))*I37),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ROUND((SUM(BF127:BF184)),  2)</f>
        <v>0</v>
      </c>
      <c r="G38" s="39"/>
      <c r="H38" s="39"/>
      <c r="I38" s="166">
        <v>0.14999999999999999</v>
      </c>
      <c r="J38" s="165">
        <f>ROUND(((SUM(BF127:BF184))*I38),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001f - Příprava  území , demolice stávajících zpevněných ploch ( parkoviště ,pro objekt SO 105a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J177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001f - Příprava  území , demolice stávajících zpevněných ploch ( parkoviště ,pro objekt SO 105a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0.026100000000000002</v>
      </c>
      <c r="S127" s="105"/>
      <c r="T127" s="211">
        <f>T128</f>
        <v>165.05000000000001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P129+P177</f>
        <v>0</v>
      </c>
      <c r="Q128" s="221"/>
      <c r="R128" s="222">
        <f>R129+R177</f>
        <v>0.026100000000000002</v>
      </c>
      <c r="S128" s="221"/>
      <c r="T128" s="223">
        <f>T129+T177</f>
        <v>165.05000000000001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BK129+BK177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SUM(P130:P176)</f>
        <v>0</v>
      </c>
      <c r="Q129" s="221"/>
      <c r="R129" s="222">
        <f>SUM(R130:R176)</f>
        <v>0.026100000000000002</v>
      </c>
      <c r="S129" s="221"/>
      <c r="T129" s="223">
        <f>SUM(T130:T176)</f>
        <v>165.05000000000001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SUM(BK130:BK176)</f>
        <v>0</v>
      </c>
    </row>
    <row r="130" s="2" customFormat="1" ht="21.75" customHeight="1">
      <c r="A130" s="39"/>
      <c r="B130" s="40"/>
      <c r="C130" s="229" t="s">
        <v>83</v>
      </c>
      <c r="D130" s="229" t="s">
        <v>315</v>
      </c>
      <c r="E130" s="230" t="s">
        <v>384</v>
      </c>
      <c r="F130" s="231" t="s">
        <v>385</v>
      </c>
      <c r="G130" s="232" t="s">
        <v>318</v>
      </c>
      <c r="H130" s="233">
        <v>350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0.28100000000000003</v>
      </c>
      <c r="T130" s="239">
        <f>S130*H130</f>
        <v>98.350000000000009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522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387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523</v>
      </c>
      <c r="G132" s="254"/>
      <c r="H132" s="257">
        <v>350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33" customHeight="1">
      <c r="A133" s="39"/>
      <c r="B133" s="40"/>
      <c r="C133" s="229" t="s">
        <v>85</v>
      </c>
      <c r="D133" s="229" t="s">
        <v>315</v>
      </c>
      <c r="E133" s="230" t="s">
        <v>524</v>
      </c>
      <c r="F133" s="231" t="s">
        <v>525</v>
      </c>
      <c r="G133" s="232" t="s">
        <v>318</v>
      </c>
      <c r="H133" s="233">
        <v>290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9.0000000000000006E-05</v>
      </c>
      <c r="R133" s="238">
        <f>Q133*H133</f>
        <v>0.026100000000000002</v>
      </c>
      <c r="S133" s="238">
        <v>0.23000000000000001</v>
      </c>
      <c r="T133" s="239">
        <f>S133*H133</f>
        <v>66.700000000000003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526</v>
      </c>
    </row>
    <row r="134" s="2" customFormat="1" ht="33" customHeight="1">
      <c r="A134" s="39"/>
      <c r="B134" s="40"/>
      <c r="C134" s="229" t="s">
        <v>93</v>
      </c>
      <c r="D134" s="229" t="s">
        <v>315</v>
      </c>
      <c r="E134" s="230" t="s">
        <v>404</v>
      </c>
      <c r="F134" s="231" t="s">
        <v>405</v>
      </c>
      <c r="G134" s="232" t="s">
        <v>334</v>
      </c>
      <c r="H134" s="233">
        <v>67.599999999999994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527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407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528</v>
      </c>
      <c r="G136" s="254"/>
      <c r="H136" s="257">
        <v>67.599999999999994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33" customHeight="1">
      <c r="A137" s="39"/>
      <c r="B137" s="40"/>
      <c r="C137" s="229" t="s">
        <v>320</v>
      </c>
      <c r="D137" s="229" t="s">
        <v>315</v>
      </c>
      <c r="E137" s="230" t="s">
        <v>409</v>
      </c>
      <c r="F137" s="231" t="s">
        <v>410</v>
      </c>
      <c r="G137" s="232" t="s">
        <v>334</v>
      </c>
      <c r="H137" s="233">
        <v>286.30000000000001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529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412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530</v>
      </c>
      <c r="G139" s="254"/>
      <c r="H139" s="257">
        <v>164.5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500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531</v>
      </c>
      <c r="G141" s="254"/>
      <c r="H141" s="257">
        <v>121.8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286.30000000000001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33" customHeight="1">
      <c r="A143" s="39"/>
      <c r="B143" s="40"/>
      <c r="C143" s="229" t="s">
        <v>343</v>
      </c>
      <c r="D143" s="229" t="s">
        <v>315</v>
      </c>
      <c r="E143" s="230" t="s">
        <v>332</v>
      </c>
      <c r="F143" s="231" t="s">
        <v>333</v>
      </c>
      <c r="G143" s="232" t="s">
        <v>334</v>
      </c>
      <c r="H143" s="233">
        <v>154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532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470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3" customFormat="1">
      <c r="A145" s="13"/>
      <c r="B145" s="242"/>
      <c r="C145" s="243"/>
      <c r="D145" s="244" t="s">
        <v>326</v>
      </c>
      <c r="E145" s="245" t="s">
        <v>1</v>
      </c>
      <c r="F145" s="246" t="s">
        <v>407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326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313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533</v>
      </c>
      <c r="G146" s="254"/>
      <c r="H146" s="257">
        <v>26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313</v>
      </c>
    </row>
    <row r="147" s="13" customFormat="1">
      <c r="A147" s="13"/>
      <c r="B147" s="242"/>
      <c r="C147" s="243"/>
      <c r="D147" s="244" t="s">
        <v>326</v>
      </c>
      <c r="E147" s="245" t="s">
        <v>1</v>
      </c>
      <c r="F147" s="246" t="s">
        <v>412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326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313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534</v>
      </c>
      <c r="G148" s="254"/>
      <c r="H148" s="257">
        <v>70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500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535</v>
      </c>
      <c r="G150" s="254"/>
      <c r="H150" s="257">
        <v>58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5" customFormat="1">
      <c r="A151" s="15"/>
      <c r="B151" s="264"/>
      <c r="C151" s="265"/>
      <c r="D151" s="244" t="s">
        <v>326</v>
      </c>
      <c r="E151" s="266" t="s">
        <v>1</v>
      </c>
      <c r="F151" s="267" t="s">
        <v>331</v>
      </c>
      <c r="G151" s="265"/>
      <c r="H151" s="268">
        <v>154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326</v>
      </c>
      <c r="AU151" s="274" t="s">
        <v>85</v>
      </c>
      <c r="AV151" s="15" t="s">
        <v>320</v>
      </c>
      <c r="AW151" s="15" t="s">
        <v>32</v>
      </c>
      <c r="AX151" s="15" t="s">
        <v>83</v>
      </c>
      <c r="AY151" s="274" t="s">
        <v>313</v>
      </c>
    </row>
    <row r="152" s="2" customFormat="1" ht="37.8" customHeight="1">
      <c r="A152" s="39"/>
      <c r="B152" s="40"/>
      <c r="C152" s="229" t="s">
        <v>347</v>
      </c>
      <c r="D152" s="229" t="s">
        <v>315</v>
      </c>
      <c r="E152" s="230" t="s">
        <v>344</v>
      </c>
      <c r="F152" s="231" t="s">
        <v>345</v>
      </c>
      <c r="G152" s="232" t="s">
        <v>334</v>
      </c>
      <c r="H152" s="233">
        <v>221.59999999999999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536</v>
      </c>
    </row>
    <row r="153" s="13" customFormat="1">
      <c r="A153" s="13"/>
      <c r="B153" s="242"/>
      <c r="C153" s="243"/>
      <c r="D153" s="244" t="s">
        <v>326</v>
      </c>
      <c r="E153" s="245" t="s">
        <v>1</v>
      </c>
      <c r="F153" s="246" t="s">
        <v>407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326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313</v>
      </c>
    </row>
    <row r="154" s="14" customFormat="1">
      <c r="A154" s="14"/>
      <c r="B154" s="253"/>
      <c r="C154" s="254"/>
      <c r="D154" s="244" t="s">
        <v>326</v>
      </c>
      <c r="E154" s="255" t="s">
        <v>1</v>
      </c>
      <c r="F154" s="256" t="s">
        <v>528</v>
      </c>
      <c r="G154" s="254"/>
      <c r="H154" s="257">
        <v>67.599999999999994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326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313</v>
      </c>
    </row>
    <row r="155" s="13" customFormat="1">
      <c r="A155" s="13"/>
      <c r="B155" s="242"/>
      <c r="C155" s="243"/>
      <c r="D155" s="244" t="s">
        <v>326</v>
      </c>
      <c r="E155" s="245" t="s">
        <v>1</v>
      </c>
      <c r="F155" s="246" t="s">
        <v>470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326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313</v>
      </c>
    </row>
    <row r="156" s="13" customFormat="1">
      <c r="A156" s="13"/>
      <c r="B156" s="242"/>
      <c r="C156" s="243"/>
      <c r="D156" s="244" t="s">
        <v>326</v>
      </c>
      <c r="E156" s="245" t="s">
        <v>1</v>
      </c>
      <c r="F156" s="246" t="s">
        <v>407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326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533</v>
      </c>
      <c r="G157" s="254"/>
      <c r="H157" s="257">
        <v>26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3" customFormat="1">
      <c r="A158" s="13"/>
      <c r="B158" s="242"/>
      <c r="C158" s="243"/>
      <c r="D158" s="244" t="s">
        <v>326</v>
      </c>
      <c r="E158" s="245" t="s">
        <v>1</v>
      </c>
      <c r="F158" s="246" t="s">
        <v>412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326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313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534</v>
      </c>
      <c r="G159" s="254"/>
      <c r="H159" s="257">
        <v>70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313</v>
      </c>
    </row>
    <row r="160" s="13" customFormat="1">
      <c r="A160" s="13"/>
      <c r="B160" s="242"/>
      <c r="C160" s="243"/>
      <c r="D160" s="244" t="s">
        <v>326</v>
      </c>
      <c r="E160" s="245" t="s">
        <v>1</v>
      </c>
      <c r="F160" s="246" t="s">
        <v>500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326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313</v>
      </c>
    </row>
    <row r="161" s="14" customFormat="1">
      <c r="A161" s="14"/>
      <c r="B161" s="253"/>
      <c r="C161" s="254"/>
      <c r="D161" s="244" t="s">
        <v>326</v>
      </c>
      <c r="E161" s="255" t="s">
        <v>1</v>
      </c>
      <c r="F161" s="256" t="s">
        <v>535</v>
      </c>
      <c r="G161" s="254"/>
      <c r="H161" s="257">
        <v>58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326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313</v>
      </c>
    </row>
    <row r="162" s="15" customFormat="1">
      <c r="A162" s="15"/>
      <c r="B162" s="264"/>
      <c r="C162" s="265"/>
      <c r="D162" s="244" t="s">
        <v>326</v>
      </c>
      <c r="E162" s="266" t="s">
        <v>1</v>
      </c>
      <c r="F162" s="267" t="s">
        <v>331</v>
      </c>
      <c r="G162" s="265"/>
      <c r="H162" s="268">
        <v>221.59999999999999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326</v>
      </c>
      <c r="AU162" s="274" t="s">
        <v>85</v>
      </c>
      <c r="AV162" s="15" t="s">
        <v>320</v>
      </c>
      <c r="AW162" s="15" t="s">
        <v>32</v>
      </c>
      <c r="AX162" s="15" t="s">
        <v>83</v>
      </c>
      <c r="AY162" s="274" t="s">
        <v>313</v>
      </c>
    </row>
    <row r="163" s="2" customFormat="1" ht="37.8" customHeight="1">
      <c r="A163" s="39"/>
      <c r="B163" s="40"/>
      <c r="C163" s="229" t="s">
        <v>351</v>
      </c>
      <c r="D163" s="229" t="s">
        <v>315</v>
      </c>
      <c r="E163" s="230" t="s">
        <v>348</v>
      </c>
      <c r="F163" s="231" t="s">
        <v>349</v>
      </c>
      <c r="G163" s="232" t="s">
        <v>334</v>
      </c>
      <c r="H163" s="233">
        <v>286.30000000000001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537</v>
      </c>
    </row>
    <row r="164" s="2" customFormat="1" ht="33" customHeight="1">
      <c r="A164" s="39"/>
      <c r="B164" s="40"/>
      <c r="C164" s="229" t="s">
        <v>357</v>
      </c>
      <c r="D164" s="229" t="s">
        <v>315</v>
      </c>
      <c r="E164" s="230" t="s">
        <v>352</v>
      </c>
      <c r="F164" s="231" t="s">
        <v>353</v>
      </c>
      <c r="G164" s="232" t="s">
        <v>354</v>
      </c>
      <c r="H164" s="233">
        <v>414.27999999999997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320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538</v>
      </c>
    </row>
    <row r="165" s="13" customFormat="1">
      <c r="A165" s="13"/>
      <c r="B165" s="242"/>
      <c r="C165" s="243"/>
      <c r="D165" s="244" t="s">
        <v>326</v>
      </c>
      <c r="E165" s="245" t="s">
        <v>1</v>
      </c>
      <c r="F165" s="246" t="s">
        <v>407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326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313</v>
      </c>
    </row>
    <row r="166" s="14" customFormat="1">
      <c r="A166" s="14"/>
      <c r="B166" s="253"/>
      <c r="C166" s="254"/>
      <c r="D166" s="244" t="s">
        <v>326</v>
      </c>
      <c r="E166" s="255" t="s">
        <v>1</v>
      </c>
      <c r="F166" s="256" t="s">
        <v>539</v>
      </c>
      <c r="G166" s="254"/>
      <c r="H166" s="257">
        <v>121.68000000000001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326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313</v>
      </c>
    </row>
    <row r="167" s="13" customFormat="1">
      <c r="A167" s="13"/>
      <c r="B167" s="242"/>
      <c r="C167" s="243"/>
      <c r="D167" s="244" t="s">
        <v>326</v>
      </c>
      <c r="E167" s="245" t="s">
        <v>1</v>
      </c>
      <c r="F167" s="246" t="s">
        <v>470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326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313</v>
      </c>
    </row>
    <row r="168" s="13" customFormat="1">
      <c r="A168" s="13"/>
      <c r="B168" s="242"/>
      <c r="C168" s="243"/>
      <c r="D168" s="244" t="s">
        <v>326</v>
      </c>
      <c r="E168" s="245" t="s">
        <v>1</v>
      </c>
      <c r="F168" s="246" t="s">
        <v>407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326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313</v>
      </c>
    </row>
    <row r="169" s="14" customFormat="1">
      <c r="A169" s="14"/>
      <c r="B169" s="253"/>
      <c r="C169" s="254"/>
      <c r="D169" s="244" t="s">
        <v>326</v>
      </c>
      <c r="E169" s="255" t="s">
        <v>1</v>
      </c>
      <c r="F169" s="256" t="s">
        <v>540</v>
      </c>
      <c r="G169" s="254"/>
      <c r="H169" s="257">
        <v>49.399999999999999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326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313</v>
      </c>
    </row>
    <row r="170" s="13" customFormat="1">
      <c r="A170" s="13"/>
      <c r="B170" s="242"/>
      <c r="C170" s="243"/>
      <c r="D170" s="244" t="s">
        <v>326</v>
      </c>
      <c r="E170" s="245" t="s">
        <v>1</v>
      </c>
      <c r="F170" s="246" t="s">
        <v>412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326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313</v>
      </c>
    </row>
    <row r="171" s="14" customFormat="1">
      <c r="A171" s="14"/>
      <c r="B171" s="253"/>
      <c r="C171" s="254"/>
      <c r="D171" s="244" t="s">
        <v>326</v>
      </c>
      <c r="E171" s="255" t="s">
        <v>1</v>
      </c>
      <c r="F171" s="256" t="s">
        <v>541</v>
      </c>
      <c r="G171" s="254"/>
      <c r="H171" s="257">
        <v>133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326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313</v>
      </c>
    </row>
    <row r="172" s="13" customFormat="1">
      <c r="A172" s="13"/>
      <c r="B172" s="242"/>
      <c r="C172" s="243"/>
      <c r="D172" s="244" t="s">
        <v>326</v>
      </c>
      <c r="E172" s="245" t="s">
        <v>1</v>
      </c>
      <c r="F172" s="246" t="s">
        <v>500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326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313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542</v>
      </c>
      <c r="G173" s="254"/>
      <c r="H173" s="257">
        <v>110.2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313</v>
      </c>
    </row>
    <row r="174" s="15" customFormat="1">
      <c r="A174" s="15"/>
      <c r="B174" s="264"/>
      <c r="C174" s="265"/>
      <c r="D174" s="244" t="s">
        <v>326</v>
      </c>
      <c r="E174" s="266" t="s">
        <v>1</v>
      </c>
      <c r="F174" s="267" t="s">
        <v>331</v>
      </c>
      <c r="G174" s="265"/>
      <c r="H174" s="268">
        <v>414.28000000000003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326</v>
      </c>
      <c r="AU174" s="274" t="s">
        <v>85</v>
      </c>
      <c r="AV174" s="15" t="s">
        <v>320</v>
      </c>
      <c r="AW174" s="15" t="s">
        <v>32</v>
      </c>
      <c r="AX174" s="15" t="s">
        <v>83</v>
      </c>
      <c r="AY174" s="274" t="s">
        <v>313</v>
      </c>
    </row>
    <row r="175" s="2" customFormat="1" ht="16.5" customHeight="1">
      <c r="A175" s="39"/>
      <c r="B175" s="40"/>
      <c r="C175" s="229" t="s">
        <v>364</v>
      </c>
      <c r="D175" s="229" t="s">
        <v>315</v>
      </c>
      <c r="E175" s="230" t="s">
        <v>358</v>
      </c>
      <c r="F175" s="231" t="s">
        <v>359</v>
      </c>
      <c r="G175" s="232" t="s">
        <v>334</v>
      </c>
      <c r="H175" s="233">
        <v>507.89999999999998</v>
      </c>
      <c r="I175" s="234"/>
      <c r="J175" s="235">
        <f>ROUND(I175*H175,2)</f>
        <v>0</v>
      </c>
      <c r="K175" s="231" t="s">
        <v>319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320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320</v>
      </c>
      <c r="BM175" s="240" t="s">
        <v>543</v>
      </c>
    </row>
    <row r="176" s="14" customFormat="1">
      <c r="A176" s="14"/>
      <c r="B176" s="253"/>
      <c r="C176" s="254"/>
      <c r="D176" s="244" t="s">
        <v>326</v>
      </c>
      <c r="E176" s="255" t="s">
        <v>1</v>
      </c>
      <c r="F176" s="256" t="s">
        <v>544</v>
      </c>
      <c r="G176" s="254"/>
      <c r="H176" s="257">
        <v>507.89999999999998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326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313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362</v>
      </c>
      <c r="F177" s="227" t="s">
        <v>363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SUM(P178:P184)</f>
        <v>0</v>
      </c>
      <c r="Q177" s="221"/>
      <c r="R177" s="222">
        <f>SUM(R178:R184)</f>
        <v>0</v>
      </c>
      <c r="S177" s="221"/>
      <c r="T177" s="223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313</v>
      </c>
      <c r="BK177" s="226">
        <f>SUM(BK178:BK184)</f>
        <v>0</v>
      </c>
    </row>
    <row r="178" s="2" customFormat="1" ht="21.75" customHeight="1">
      <c r="A178" s="39"/>
      <c r="B178" s="40"/>
      <c r="C178" s="229" t="s">
        <v>368</v>
      </c>
      <c r="D178" s="229" t="s">
        <v>315</v>
      </c>
      <c r="E178" s="230" t="s">
        <v>365</v>
      </c>
      <c r="F178" s="231" t="s">
        <v>366</v>
      </c>
      <c r="G178" s="232" t="s">
        <v>354</v>
      </c>
      <c r="H178" s="233">
        <v>165.05000000000001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320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320</v>
      </c>
      <c r="BM178" s="240" t="s">
        <v>545</v>
      </c>
    </row>
    <row r="179" s="2" customFormat="1" ht="24.15" customHeight="1">
      <c r="A179" s="39"/>
      <c r="B179" s="40"/>
      <c r="C179" s="229" t="s">
        <v>373</v>
      </c>
      <c r="D179" s="229" t="s">
        <v>315</v>
      </c>
      <c r="E179" s="230" t="s">
        <v>369</v>
      </c>
      <c r="F179" s="231" t="s">
        <v>370</v>
      </c>
      <c r="G179" s="232" t="s">
        <v>354</v>
      </c>
      <c r="H179" s="233">
        <v>1485.4500000000001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320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320</v>
      </c>
      <c r="BM179" s="240" t="s">
        <v>546</v>
      </c>
    </row>
    <row r="180" s="14" customFormat="1">
      <c r="A180" s="14"/>
      <c r="B180" s="253"/>
      <c r="C180" s="254"/>
      <c r="D180" s="244" t="s">
        <v>326</v>
      </c>
      <c r="E180" s="254"/>
      <c r="F180" s="256" t="s">
        <v>547</v>
      </c>
      <c r="G180" s="254"/>
      <c r="H180" s="257">
        <v>1485.4500000000001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326</v>
      </c>
      <c r="AU180" s="263" t="s">
        <v>85</v>
      </c>
      <c r="AV180" s="14" t="s">
        <v>85</v>
      </c>
      <c r="AW180" s="14" t="s">
        <v>4</v>
      </c>
      <c r="AX180" s="14" t="s">
        <v>83</v>
      </c>
      <c r="AY180" s="263" t="s">
        <v>313</v>
      </c>
    </row>
    <row r="181" s="2" customFormat="1" ht="24.15" customHeight="1">
      <c r="A181" s="39"/>
      <c r="B181" s="40"/>
      <c r="C181" s="229" t="s">
        <v>377</v>
      </c>
      <c r="D181" s="229" t="s">
        <v>315</v>
      </c>
      <c r="E181" s="230" t="s">
        <v>374</v>
      </c>
      <c r="F181" s="231" t="s">
        <v>375</v>
      </c>
      <c r="G181" s="232" t="s">
        <v>354</v>
      </c>
      <c r="H181" s="233">
        <v>165.05000000000001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320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320</v>
      </c>
      <c r="BM181" s="240" t="s">
        <v>548</v>
      </c>
    </row>
    <row r="182" s="2" customFormat="1" ht="37.8" customHeight="1">
      <c r="A182" s="39"/>
      <c r="B182" s="40"/>
      <c r="C182" s="229" t="s">
        <v>427</v>
      </c>
      <c r="D182" s="229" t="s">
        <v>315</v>
      </c>
      <c r="E182" s="230" t="s">
        <v>378</v>
      </c>
      <c r="F182" s="231" t="s">
        <v>379</v>
      </c>
      <c r="G182" s="232" t="s">
        <v>354</v>
      </c>
      <c r="H182" s="233">
        <v>98.349999999999994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320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320</v>
      </c>
      <c r="BM182" s="240" t="s">
        <v>549</v>
      </c>
    </row>
    <row r="183" s="14" customFormat="1">
      <c r="A183" s="14"/>
      <c r="B183" s="253"/>
      <c r="C183" s="254"/>
      <c r="D183" s="244" t="s">
        <v>326</v>
      </c>
      <c r="E183" s="255" t="s">
        <v>1</v>
      </c>
      <c r="F183" s="256" t="s">
        <v>550</v>
      </c>
      <c r="G183" s="254"/>
      <c r="H183" s="257">
        <v>98.349999999999994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326</v>
      </c>
      <c r="AU183" s="263" t="s">
        <v>85</v>
      </c>
      <c r="AV183" s="14" t="s">
        <v>85</v>
      </c>
      <c r="AW183" s="14" t="s">
        <v>32</v>
      </c>
      <c r="AX183" s="14" t="s">
        <v>83</v>
      </c>
      <c r="AY183" s="263" t="s">
        <v>313</v>
      </c>
    </row>
    <row r="184" s="2" customFormat="1" ht="44.25" customHeight="1">
      <c r="A184" s="39"/>
      <c r="B184" s="40"/>
      <c r="C184" s="229" t="s">
        <v>430</v>
      </c>
      <c r="D184" s="229" t="s">
        <v>315</v>
      </c>
      <c r="E184" s="230" t="s">
        <v>518</v>
      </c>
      <c r="F184" s="231" t="s">
        <v>519</v>
      </c>
      <c r="G184" s="232" t="s">
        <v>354</v>
      </c>
      <c r="H184" s="233">
        <v>66.700000000000003</v>
      </c>
      <c r="I184" s="234"/>
      <c r="J184" s="235">
        <f>ROUND(I184*H184,2)</f>
        <v>0</v>
      </c>
      <c r="K184" s="231" t="s">
        <v>319</v>
      </c>
      <c r="L184" s="45"/>
      <c r="M184" s="278" t="s">
        <v>1</v>
      </c>
      <c r="N184" s="279" t="s">
        <v>41</v>
      </c>
      <c r="O184" s="280"/>
      <c r="P184" s="281">
        <f>O184*H184</f>
        <v>0</v>
      </c>
      <c r="Q184" s="281">
        <v>0</v>
      </c>
      <c r="R184" s="281">
        <f>Q184*H184</f>
        <v>0</v>
      </c>
      <c r="S184" s="281">
        <v>0</v>
      </c>
      <c r="T184" s="28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320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320</v>
      </c>
      <c r="BM184" s="240" t="s">
        <v>551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P8kvzz8o2R//yfvzc7Ww5hcl8Y2Io59U+4OGm1c5RMxcdPP6sGXIJY4RUzoy1ZTpJOEt29JrBZyOscwaQcuePg==" hashValue="R6TilHb+XoIBnwmx50KEYj/0qYukwy3wqBK7+3Dk8Q111aYsku5KtWwJkGql1//WQ+2AqNaahmBL+nLpEQe+Zw==" algorithmName="SHA-512" password="CC35"/>
  <autoFilter ref="C126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552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ROUND((SUM(BE127:BE168)),  2)</f>
        <v>0</v>
      </c>
      <c r="G37" s="39"/>
      <c r="H37" s="39"/>
      <c r="I37" s="166">
        <v>0.20999999999999999</v>
      </c>
      <c r="J37" s="165">
        <f>ROUND(((SUM(BE127:BE168))*I37),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ROUND((SUM(BF127:BF168)),  2)</f>
        <v>0</v>
      </c>
      <c r="G38" s="39"/>
      <c r="H38" s="39"/>
      <c r="I38" s="166">
        <v>0.14999999999999999</v>
      </c>
      <c r="J38" s="165">
        <f>ROUND(((SUM(BF127:BF168))*I38),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001g - Příprava  území , demolice stávajících zpevněných ploch ( parkoviště ,pro objekt SO 105b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J161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001g - Příprava  území , demolice stávajících zpevněných ploch ( parkoviště ,pro objekt SO 105b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0.0016000000000000001</v>
      </c>
      <c r="S127" s="105"/>
      <c r="T127" s="211">
        <f>T128</f>
        <v>10.220000000000002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P129+P161</f>
        <v>0</v>
      </c>
      <c r="Q128" s="221"/>
      <c r="R128" s="222">
        <f>R129+R161</f>
        <v>0.0016000000000000001</v>
      </c>
      <c r="S128" s="221"/>
      <c r="T128" s="223">
        <f>T129+T161</f>
        <v>10.220000000000002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BK129+BK161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SUM(P130:P160)</f>
        <v>0</v>
      </c>
      <c r="Q129" s="221"/>
      <c r="R129" s="222">
        <f>SUM(R130:R160)</f>
        <v>0.0016000000000000001</v>
      </c>
      <c r="S129" s="221"/>
      <c r="T129" s="223">
        <f>SUM(T130:T160)</f>
        <v>10.220000000000002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SUM(BK130:BK160)</f>
        <v>0</v>
      </c>
    </row>
    <row r="130" s="2" customFormat="1" ht="21.75" customHeight="1">
      <c r="A130" s="39"/>
      <c r="B130" s="40"/>
      <c r="C130" s="229" t="s">
        <v>83</v>
      </c>
      <c r="D130" s="229" t="s">
        <v>315</v>
      </c>
      <c r="E130" s="230" t="s">
        <v>384</v>
      </c>
      <c r="F130" s="231" t="s">
        <v>385</v>
      </c>
      <c r="G130" s="232" t="s">
        <v>318</v>
      </c>
      <c r="H130" s="233">
        <v>20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0.28100000000000003</v>
      </c>
      <c r="T130" s="239">
        <f>S130*H130</f>
        <v>5.620000000000001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553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387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554</v>
      </c>
      <c r="G132" s="254"/>
      <c r="H132" s="257">
        <v>20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555</v>
      </c>
      <c r="F133" s="231" t="s">
        <v>556</v>
      </c>
      <c r="G133" s="232" t="s">
        <v>318</v>
      </c>
      <c r="H133" s="233">
        <v>20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8.0000000000000007E-05</v>
      </c>
      <c r="R133" s="238">
        <f>Q133*H133</f>
        <v>0.0016000000000000001</v>
      </c>
      <c r="S133" s="238">
        <v>0.23000000000000001</v>
      </c>
      <c r="T133" s="239">
        <f>S133*H133</f>
        <v>4.6000000000000005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557</v>
      </c>
    </row>
    <row r="134" s="2" customFormat="1" ht="33" customHeight="1">
      <c r="A134" s="39"/>
      <c r="B134" s="40"/>
      <c r="C134" s="229" t="s">
        <v>93</v>
      </c>
      <c r="D134" s="229" t="s">
        <v>315</v>
      </c>
      <c r="E134" s="230" t="s">
        <v>404</v>
      </c>
      <c r="F134" s="231" t="s">
        <v>405</v>
      </c>
      <c r="G134" s="232" t="s">
        <v>334</v>
      </c>
      <c r="H134" s="233">
        <v>62.399999999999999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558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407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559</v>
      </c>
      <c r="G136" s="254"/>
      <c r="H136" s="257">
        <v>62.399999999999999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33" customHeight="1">
      <c r="A137" s="39"/>
      <c r="B137" s="40"/>
      <c r="C137" s="229" t="s">
        <v>320</v>
      </c>
      <c r="D137" s="229" t="s">
        <v>315</v>
      </c>
      <c r="E137" s="230" t="s">
        <v>441</v>
      </c>
      <c r="F137" s="231" t="s">
        <v>442</v>
      </c>
      <c r="G137" s="232" t="s">
        <v>334</v>
      </c>
      <c r="H137" s="233">
        <v>17.800000000000001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560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412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561</v>
      </c>
      <c r="G139" s="254"/>
      <c r="H139" s="257">
        <v>9.4000000000000004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500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562</v>
      </c>
      <c r="G141" s="254"/>
      <c r="H141" s="257">
        <v>8.4000000000000004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17.800000000000001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33" customHeight="1">
      <c r="A143" s="39"/>
      <c r="B143" s="40"/>
      <c r="C143" s="229" t="s">
        <v>343</v>
      </c>
      <c r="D143" s="229" t="s">
        <v>315</v>
      </c>
      <c r="E143" s="230" t="s">
        <v>467</v>
      </c>
      <c r="F143" s="231" t="s">
        <v>468</v>
      </c>
      <c r="G143" s="232" t="s">
        <v>334</v>
      </c>
      <c r="H143" s="233">
        <v>32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563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470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564</v>
      </c>
      <c r="G145" s="254"/>
      <c r="H145" s="257">
        <v>32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37.8" customHeight="1">
      <c r="A146" s="39"/>
      <c r="B146" s="40"/>
      <c r="C146" s="229" t="s">
        <v>347</v>
      </c>
      <c r="D146" s="229" t="s">
        <v>315</v>
      </c>
      <c r="E146" s="230" t="s">
        <v>344</v>
      </c>
      <c r="F146" s="231" t="s">
        <v>345</v>
      </c>
      <c r="G146" s="232" t="s">
        <v>334</v>
      </c>
      <c r="H146" s="233">
        <v>94.400000000000006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565</v>
      </c>
    </row>
    <row r="147" s="13" customFormat="1">
      <c r="A147" s="13"/>
      <c r="B147" s="242"/>
      <c r="C147" s="243"/>
      <c r="D147" s="244" t="s">
        <v>326</v>
      </c>
      <c r="E147" s="245" t="s">
        <v>1</v>
      </c>
      <c r="F147" s="246" t="s">
        <v>407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326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313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566</v>
      </c>
      <c r="G148" s="254"/>
      <c r="H148" s="257">
        <v>62.399999999999999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470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564</v>
      </c>
      <c r="G150" s="254"/>
      <c r="H150" s="257">
        <v>32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5" customFormat="1">
      <c r="A151" s="15"/>
      <c r="B151" s="264"/>
      <c r="C151" s="265"/>
      <c r="D151" s="244" t="s">
        <v>326</v>
      </c>
      <c r="E151" s="266" t="s">
        <v>1</v>
      </c>
      <c r="F151" s="267" t="s">
        <v>331</v>
      </c>
      <c r="G151" s="265"/>
      <c r="H151" s="268">
        <v>94.400000000000006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326</v>
      </c>
      <c r="AU151" s="274" t="s">
        <v>85</v>
      </c>
      <c r="AV151" s="15" t="s">
        <v>320</v>
      </c>
      <c r="AW151" s="15" t="s">
        <v>32</v>
      </c>
      <c r="AX151" s="15" t="s">
        <v>83</v>
      </c>
      <c r="AY151" s="274" t="s">
        <v>313</v>
      </c>
    </row>
    <row r="152" s="2" customFormat="1" ht="37.8" customHeight="1">
      <c r="A152" s="39"/>
      <c r="B152" s="40"/>
      <c r="C152" s="229" t="s">
        <v>351</v>
      </c>
      <c r="D152" s="229" t="s">
        <v>315</v>
      </c>
      <c r="E152" s="230" t="s">
        <v>348</v>
      </c>
      <c r="F152" s="231" t="s">
        <v>349</v>
      </c>
      <c r="G152" s="232" t="s">
        <v>334</v>
      </c>
      <c r="H152" s="233">
        <v>17.800000000000001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567</v>
      </c>
    </row>
    <row r="153" s="2" customFormat="1" ht="33" customHeight="1">
      <c r="A153" s="39"/>
      <c r="B153" s="40"/>
      <c r="C153" s="229" t="s">
        <v>357</v>
      </c>
      <c r="D153" s="229" t="s">
        <v>315</v>
      </c>
      <c r="E153" s="230" t="s">
        <v>352</v>
      </c>
      <c r="F153" s="231" t="s">
        <v>353</v>
      </c>
      <c r="G153" s="232" t="s">
        <v>354</v>
      </c>
      <c r="H153" s="233">
        <v>173.12000000000001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568</v>
      </c>
    </row>
    <row r="154" s="13" customFormat="1">
      <c r="A154" s="13"/>
      <c r="B154" s="242"/>
      <c r="C154" s="243"/>
      <c r="D154" s="244" t="s">
        <v>326</v>
      </c>
      <c r="E154" s="245" t="s">
        <v>1</v>
      </c>
      <c r="F154" s="246" t="s">
        <v>407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326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313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569</v>
      </c>
      <c r="G155" s="254"/>
      <c r="H155" s="257">
        <v>112.31999999999999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313</v>
      </c>
    </row>
    <row r="156" s="13" customFormat="1">
      <c r="A156" s="13"/>
      <c r="B156" s="242"/>
      <c r="C156" s="243"/>
      <c r="D156" s="244" t="s">
        <v>326</v>
      </c>
      <c r="E156" s="245" t="s">
        <v>1</v>
      </c>
      <c r="F156" s="246" t="s">
        <v>470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326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570</v>
      </c>
      <c r="G157" s="254"/>
      <c r="H157" s="257">
        <v>60.799999999999997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5" customFormat="1">
      <c r="A158" s="15"/>
      <c r="B158" s="264"/>
      <c r="C158" s="265"/>
      <c r="D158" s="244" t="s">
        <v>326</v>
      </c>
      <c r="E158" s="266" t="s">
        <v>1</v>
      </c>
      <c r="F158" s="267" t="s">
        <v>331</v>
      </c>
      <c r="G158" s="265"/>
      <c r="H158" s="268">
        <v>173.12000000000001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326</v>
      </c>
      <c r="AU158" s="274" t="s">
        <v>85</v>
      </c>
      <c r="AV158" s="15" t="s">
        <v>320</v>
      </c>
      <c r="AW158" s="15" t="s">
        <v>32</v>
      </c>
      <c r="AX158" s="15" t="s">
        <v>83</v>
      </c>
      <c r="AY158" s="274" t="s">
        <v>313</v>
      </c>
    </row>
    <row r="159" s="2" customFormat="1" ht="16.5" customHeight="1">
      <c r="A159" s="39"/>
      <c r="B159" s="40"/>
      <c r="C159" s="229" t="s">
        <v>364</v>
      </c>
      <c r="D159" s="229" t="s">
        <v>315</v>
      </c>
      <c r="E159" s="230" t="s">
        <v>358</v>
      </c>
      <c r="F159" s="231" t="s">
        <v>359</v>
      </c>
      <c r="G159" s="232" t="s">
        <v>334</v>
      </c>
      <c r="H159" s="233">
        <v>112.2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571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572</v>
      </c>
      <c r="G160" s="254"/>
      <c r="H160" s="257">
        <v>112.2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362</v>
      </c>
      <c r="F161" s="227" t="s">
        <v>363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SUM(P162:P168)</f>
        <v>0</v>
      </c>
      <c r="Q161" s="221"/>
      <c r="R161" s="222">
        <f>SUM(R162:R168)</f>
        <v>0</v>
      </c>
      <c r="S161" s="221"/>
      <c r="T161" s="22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313</v>
      </c>
      <c r="BK161" s="226">
        <f>SUM(BK162:BK168)</f>
        <v>0</v>
      </c>
    </row>
    <row r="162" s="2" customFormat="1" ht="21.75" customHeight="1">
      <c r="A162" s="39"/>
      <c r="B162" s="40"/>
      <c r="C162" s="229" t="s">
        <v>368</v>
      </c>
      <c r="D162" s="229" t="s">
        <v>315</v>
      </c>
      <c r="E162" s="230" t="s">
        <v>365</v>
      </c>
      <c r="F162" s="231" t="s">
        <v>366</v>
      </c>
      <c r="G162" s="232" t="s">
        <v>354</v>
      </c>
      <c r="H162" s="233">
        <v>10.220000000000001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573</v>
      </c>
    </row>
    <row r="163" s="2" customFormat="1" ht="24.15" customHeight="1">
      <c r="A163" s="39"/>
      <c r="B163" s="40"/>
      <c r="C163" s="229" t="s">
        <v>373</v>
      </c>
      <c r="D163" s="229" t="s">
        <v>315</v>
      </c>
      <c r="E163" s="230" t="s">
        <v>369</v>
      </c>
      <c r="F163" s="231" t="s">
        <v>370</v>
      </c>
      <c r="G163" s="232" t="s">
        <v>354</v>
      </c>
      <c r="H163" s="233">
        <v>91.980000000000004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574</v>
      </c>
    </row>
    <row r="164" s="14" customFormat="1">
      <c r="A164" s="14"/>
      <c r="B164" s="253"/>
      <c r="C164" s="254"/>
      <c r="D164" s="244" t="s">
        <v>326</v>
      </c>
      <c r="E164" s="254"/>
      <c r="F164" s="256" t="s">
        <v>575</v>
      </c>
      <c r="G164" s="254"/>
      <c r="H164" s="257">
        <v>91.980000000000004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4</v>
      </c>
      <c r="AX164" s="14" t="s">
        <v>83</v>
      </c>
      <c r="AY164" s="263" t="s">
        <v>313</v>
      </c>
    </row>
    <row r="165" s="2" customFormat="1" ht="24.15" customHeight="1">
      <c r="A165" s="39"/>
      <c r="B165" s="40"/>
      <c r="C165" s="229" t="s">
        <v>377</v>
      </c>
      <c r="D165" s="229" t="s">
        <v>315</v>
      </c>
      <c r="E165" s="230" t="s">
        <v>374</v>
      </c>
      <c r="F165" s="231" t="s">
        <v>375</v>
      </c>
      <c r="G165" s="232" t="s">
        <v>354</v>
      </c>
      <c r="H165" s="233">
        <v>10.220000000000001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320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576</v>
      </c>
    </row>
    <row r="166" s="2" customFormat="1" ht="37.8" customHeight="1">
      <c r="A166" s="39"/>
      <c r="B166" s="40"/>
      <c r="C166" s="229" t="s">
        <v>427</v>
      </c>
      <c r="D166" s="229" t="s">
        <v>315</v>
      </c>
      <c r="E166" s="230" t="s">
        <v>378</v>
      </c>
      <c r="F166" s="231" t="s">
        <v>379</v>
      </c>
      <c r="G166" s="232" t="s">
        <v>354</v>
      </c>
      <c r="H166" s="233">
        <v>5.6200000000000001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577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578</v>
      </c>
      <c r="G167" s="254"/>
      <c r="H167" s="257">
        <v>5.6200000000000001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313</v>
      </c>
    </row>
    <row r="168" s="2" customFormat="1" ht="44.25" customHeight="1">
      <c r="A168" s="39"/>
      <c r="B168" s="40"/>
      <c r="C168" s="229" t="s">
        <v>430</v>
      </c>
      <c r="D168" s="229" t="s">
        <v>315</v>
      </c>
      <c r="E168" s="230" t="s">
        <v>518</v>
      </c>
      <c r="F168" s="231" t="s">
        <v>519</v>
      </c>
      <c r="G168" s="232" t="s">
        <v>354</v>
      </c>
      <c r="H168" s="233">
        <v>4.5999999999999996</v>
      </c>
      <c r="I168" s="234"/>
      <c r="J168" s="235">
        <f>ROUND(I168*H168,2)</f>
        <v>0</v>
      </c>
      <c r="K168" s="231" t="s">
        <v>319</v>
      </c>
      <c r="L168" s="45"/>
      <c r="M168" s="278" t="s">
        <v>1</v>
      </c>
      <c r="N168" s="279" t="s">
        <v>41</v>
      </c>
      <c r="O168" s="280"/>
      <c r="P168" s="281">
        <f>O168*H168</f>
        <v>0</v>
      </c>
      <c r="Q168" s="281">
        <v>0</v>
      </c>
      <c r="R168" s="281">
        <f>Q168*H168</f>
        <v>0</v>
      </c>
      <c r="S168" s="281">
        <v>0</v>
      </c>
      <c r="T168" s="28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579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wCoCAqYtxac5/HbPebAlCJ0xLB0kf76PpBhwZrLIHjmgjVnm2tPAjy3zZxxXssovjC4Qrrh7WBukvwIP9GfR8A==" hashValue="wbecWPnP99Af6pWly9mE9kTp7hWaJBq2PqUDb/6+8OW6NgEUlb00X1Il74PYqt+c4IZsIPIp3MgRxeRXwq6WXQ==" algorithmName="SHA-512" password="CC35"/>
  <autoFilter ref="C126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580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ROUND((SUM(BE127:BE168)),  2)</f>
        <v>0</v>
      </c>
      <c r="G37" s="39"/>
      <c r="H37" s="39"/>
      <c r="I37" s="166">
        <v>0.20999999999999999</v>
      </c>
      <c r="J37" s="165">
        <f>ROUND(((SUM(BE127:BE168))*I37),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ROUND((SUM(BF127:BF168)),  2)</f>
        <v>0</v>
      </c>
      <c r="G38" s="39"/>
      <c r="H38" s="39"/>
      <c r="I38" s="166">
        <v>0.14999999999999999</v>
      </c>
      <c r="J38" s="165">
        <f>ROUND(((SUM(BF127:BF168))*I38),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001h - Příprava  území , demolice stávajících zpevněných ploch ( parkoviště ,pro objekt SO 105c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J161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001h - Příprava  území , demolice stávajících zpevněných ploch ( parkoviště ,pro objekt SO 105c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0.002</v>
      </c>
      <c r="S127" s="105"/>
      <c r="T127" s="211">
        <f>T128</f>
        <v>12.775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P129+P161</f>
        <v>0</v>
      </c>
      <c r="Q128" s="221"/>
      <c r="R128" s="222">
        <f>R129+R161</f>
        <v>0.002</v>
      </c>
      <c r="S128" s="221"/>
      <c r="T128" s="223">
        <f>T129+T161</f>
        <v>12.775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BK129+BK161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SUM(P130:P160)</f>
        <v>0</v>
      </c>
      <c r="Q129" s="221"/>
      <c r="R129" s="222">
        <f>SUM(R130:R160)</f>
        <v>0.002</v>
      </c>
      <c r="S129" s="221"/>
      <c r="T129" s="223">
        <f>SUM(T130:T160)</f>
        <v>12.775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SUM(BK130:BK160)</f>
        <v>0</v>
      </c>
    </row>
    <row r="130" s="2" customFormat="1" ht="21.75" customHeight="1">
      <c r="A130" s="39"/>
      <c r="B130" s="40"/>
      <c r="C130" s="229" t="s">
        <v>83</v>
      </c>
      <c r="D130" s="229" t="s">
        <v>315</v>
      </c>
      <c r="E130" s="230" t="s">
        <v>384</v>
      </c>
      <c r="F130" s="231" t="s">
        <v>385</v>
      </c>
      <c r="G130" s="232" t="s">
        <v>318</v>
      </c>
      <c r="H130" s="233">
        <v>25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0.28100000000000003</v>
      </c>
      <c r="T130" s="239">
        <f>S130*H130</f>
        <v>7.0250000000000004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581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387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582</v>
      </c>
      <c r="G132" s="254"/>
      <c r="H132" s="257">
        <v>25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555</v>
      </c>
      <c r="F133" s="231" t="s">
        <v>556</v>
      </c>
      <c r="G133" s="232" t="s">
        <v>318</v>
      </c>
      <c r="H133" s="233">
        <v>25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8.0000000000000007E-05</v>
      </c>
      <c r="R133" s="238">
        <f>Q133*H133</f>
        <v>0.002</v>
      </c>
      <c r="S133" s="238">
        <v>0.23000000000000001</v>
      </c>
      <c r="T133" s="239">
        <f>S133*H133</f>
        <v>5.75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583</v>
      </c>
    </row>
    <row r="134" s="2" customFormat="1" ht="33" customHeight="1">
      <c r="A134" s="39"/>
      <c r="B134" s="40"/>
      <c r="C134" s="229" t="s">
        <v>93</v>
      </c>
      <c r="D134" s="229" t="s">
        <v>315</v>
      </c>
      <c r="E134" s="230" t="s">
        <v>584</v>
      </c>
      <c r="F134" s="231" t="s">
        <v>585</v>
      </c>
      <c r="G134" s="232" t="s">
        <v>334</v>
      </c>
      <c r="H134" s="233">
        <v>188.80000000000001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586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407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587</v>
      </c>
      <c r="G136" s="254"/>
      <c r="H136" s="257">
        <v>188.80000000000001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33" customHeight="1">
      <c r="A137" s="39"/>
      <c r="B137" s="40"/>
      <c r="C137" s="229" t="s">
        <v>320</v>
      </c>
      <c r="D137" s="229" t="s">
        <v>315</v>
      </c>
      <c r="E137" s="230" t="s">
        <v>441</v>
      </c>
      <c r="F137" s="231" t="s">
        <v>442</v>
      </c>
      <c r="G137" s="232" t="s">
        <v>334</v>
      </c>
      <c r="H137" s="233">
        <v>25.75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588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412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589</v>
      </c>
      <c r="G139" s="254"/>
      <c r="H139" s="257">
        <v>13.5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500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590</v>
      </c>
      <c r="G141" s="254"/>
      <c r="H141" s="257">
        <v>12.25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25.75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33" customHeight="1">
      <c r="A143" s="39"/>
      <c r="B143" s="40"/>
      <c r="C143" s="229" t="s">
        <v>343</v>
      </c>
      <c r="D143" s="229" t="s">
        <v>315</v>
      </c>
      <c r="E143" s="230" t="s">
        <v>409</v>
      </c>
      <c r="F143" s="231" t="s">
        <v>410</v>
      </c>
      <c r="G143" s="232" t="s">
        <v>334</v>
      </c>
      <c r="H143" s="233">
        <v>74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591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592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593</v>
      </c>
      <c r="G145" s="254"/>
      <c r="H145" s="257">
        <v>74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37.8" customHeight="1">
      <c r="A146" s="39"/>
      <c r="B146" s="40"/>
      <c r="C146" s="229" t="s">
        <v>347</v>
      </c>
      <c r="D146" s="229" t="s">
        <v>315</v>
      </c>
      <c r="E146" s="230" t="s">
        <v>344</v>
      </c>
      <c r="F146" s="231" t="s">
        <v>345</v>
      </c>
      <c r="G146" s="232" t="s">
        <v>334</v>
      </c>
      <c r="H146" s="233">
        <v>262.80000000000001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594</v>
      </c>
    </row>
    <row r="147" s="13" customFormat="1">
      <c r="A147" s="13"/>
      <c r="B147" s="242"/>
      <c r="C147" s="243"/>
      <c r="D147" s="244" t="s">
        <v>326</v>
      </c>
      <c r="E147" s="245" t="s">
        <v>1</v>
      </c>
      <c r="F147" s="246" t="s">
        <v>407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326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313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587</v>
      </c>
      <c r="G148" s="254"/>
      <c r="H148" s="257">
        <v>188.80000000000001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592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593</v>
      </c>
      <c r="G150" s="254"/>
      <c r="H150" s="257">
        <v>74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5" customFormat="1">
      <c r="A151" s="15"/>
      <c r="B151" s="264"/>
      <c r="C151" s="265"/>
      <c r="D151" s="244" t="s">
        <v>326</v>
      </c>
      <c r="E151" s="266" t="s">
        <v>1</v>
      </c>
      <c r="F151" s="267" t="s">
        <v>331</v>
      </c>
      <c r="G151" s="265"/>
      <c r="H151" s="268">
        <v>262.80000000000001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326</v>
      </c>
      <c r="AU151" s="274" t="s">
        <v>85</v>
      </c>
      <c r="AV151" s="15" t="s">
        <v>320</v>
      </c>
      <c r="AW151" s="15" t="s">
        <v>32</v>
      </c>
      <c r="AX151" s="15" t="s">
        <v>83</v>
      </c>
      <c r="AY151" s="274" t="s">
        <v>313</v>
      </c>
    </row>
    <row r="152" s="2" customFormat="1" ht="37.8" customHeight="1">
      <c r="A152" s="39"/>
      <c r="B152" s="40"/>
      <c r="C152" s="229" t="s">
        <v>351</v>
      </c>
      <c r="D152" s="229" t="s">
        <v>315</v>
      </c>
      <c r="E152" s="230" t="s">
        <v>348</v>
      </c>
      <c r="F152" s="231" t="s">
        <v>349</v>
      </c>
      <c r="G152" s="232" t="s">
        <v>334</v>
      </c>
      <c r="H152" s="233">
        <v>25.75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595</v>
      </c>
    </row>
    <row r="153" s="2" customFormat="1" ht="33" customHeight="1">
      <c r="A153" s="39"/>
      <c r="B153" s="40"/>
      <c r="C153" s="229" t="s">
        <v>357</v>
      </c>
      <c r="D153" s="229" t="s">
        <v>315</v>
      </c>
      <c r="E153" s="230" t="s">
        <v>352</v>
      </c>
      <c r="F153" s="231" t="s">
        <v>353</v>
      </c>
      <c r="G153" s="232" t="s">
        <v>354</v>
      </c>
      <c r="H153" s="233">
        <v>480.44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596</v>
      </c>
    </row>
    <row r="154" s="13" customFormat="1">
      <c r="A154" s="13"/>
      <c r="B154" s="242"/>
      <c r="C154" s="243"/>
      <c r="D154" s="244" t="s">
        <v>326</v>
      </c>
      <c r="E154" s="245" t="s">
        <v>1</v>
      </c>
      <c r="F154" s="246" t="s">
        <v>407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326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313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597</v>
      </c>
      <c r="G155" s="254"/>
      <c r="H155" s="257">
        <v>339.83999999999997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313</v>
      </c>
    </row>
    <row r="156" s="13" customFormat="1">
      <c r="A156" s="13"/>
      <c r="B156" s="242"/>
      <c r="C156" s="243"/>
      <c r="D156" s="244" t="s">
        <v>326</v>
      </c>
      <c r="E156" s="245" t="s">
        <v>1</v>
      </c>
      <c r="F156" s="246" t="s">
        <v>592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326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598</v>
      </c>
      <c r="G157" s="254"/>
      <c r="H157" s="257">
        <v>140.59999999999999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5" customFormat="1">
      <c r="A158" s="15"/>
      <c r="B158" s="264"/>
      <c r="C158" s="265"/>
      <c r="D158" s="244" t="s">
        <v>326</v>
      </c>
      <c r="E158" s="266" t="s">
        <v>1</v>
      </c>
      <c r="F158" s="267" t="s">
        <v>331</v>
      </c>
      <c r="G158" s="265"/>
      <c r="H158" s="268">
        <v>480.43999999999994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326</v>
      </c>
      <c r="AU158" s="274" t="s">
        <v>85</v>
      </c>
      <c r="AV158" s="15" t="s">
        <v>320</v>
      </c>
      <c r="AW158" s="15" t="s">
        <v>32</v>
      </c>
      <c r="AX158" s="15" t="s">
        <v>83</v>
      </c>
      <c r="AY158" s="274" t="s">
        <v>313</v>
      </c>
    </row>
    <row r="159" s="2" customFormat="1" ht="16.5" customHeight="1">
      <c r="A159" s="39"/>
      <c r="B159" s="40"/>
      <c r="C159" s="229" t="s">
        <v>364</v>
      </c>
      <c r="D159" s="229" t="s">
        <v>315</v>
      </c>
      <c r="E159" s="230" t="s">
        <v>358</v>
      </c>
      <c r="F159" s="231" t="s">
        <v>359</v>
      </c>
      <c r="G159" s="232" t="s">
        <v>334</v>
      </c>
      <c r="H159" s="233">
        <v>288.55000000000001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599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600</v>
      </c>
      <c r="G160" s="254"/>
      <c r="H160" s="257">
        <v>288.55000000000001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362</v>
      </c>
      <c r="F161" s="227" t="s">
        <v>363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SUM(P162:P168)</f>
        <v>0</v>
      </c>
      <c r="Q161" s="221"/>
      <c r="R161" s="222">
        <f>SUM(R162:R168)</f>
        <v>0</v>
      </c>
      <c r="S161" s="221"/>
      <c r="T161" s="22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313</v>
      </c>
      <c r="BK161" s="226">
        <f>SUM(BK162:BK168)</f>
        <v>0</v>
      </c>
    </row>
    <row r="162" s="2" customFormat="1" ht="21.75" customHeight="1">
      <c r="A162" s="39"/>
      <c r="B162" s="40"/>
      <c r="C162" s="229" t="s">
        <v>368</v>
      </c>
      <c r="D162" s="229" t="s">
        <v>315</v>
      </c>
      <c r="E162" s="230" t="s">
        <v>365</v>
      </c>
      <c r="F162" s="231" t="s">
        <v>366</v>
      </c>
      <c r="G162" s="232" t="s">
        <v>354</v>
      </c>
      <c r="H162" s="233">
        <v>12.775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601</v>
      </c>
    </row>
    <row r="163" s="2" customFormat="1" ht="24.15" customHeight="1">
      <c r="A163" s="39"/>
      <c r="B163" s="40"/>
      <c r="C163" s="229" t="s">
        <v>373</v>
      </c>
      <c r="D163" s="229" t="s">
        <v>315</v>
      </c>
      <c r="E163" s="230" t="s">
        <v>369</v>
      </c>
      <c r="F163" s="231" t="s">
        <v>370</v>
      </c>
      <c r="G163" s="232" t="s">
        <v>354</v>
      </c>
      <c r="H163" s="233">
        <v>114.97499999999999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602</v>
      </c>
    </row>
    <row r="164" s="14" customFormat="1">
      <c r="A164" s="14"/>
      <c r="B164" s="253"/>
      <c r="C164" s="254"/>
      <c r="D164" s="244" t="s">
        <v>326</v>
      </c>
      <c r="E164" s="254"/>
      <c r="F164" s="256" t="s">
        <v>603</v>
      </c>
      <c r="G164" s="254"/>
      <c r="H164" s="257">
        <v>114.97499999999999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4</v>
      </c>
      <c r="AX164" s="14" t="s">
        <v>83</v>
      </c>
      <c r="AY164" s="263" t="s">
        <v>313</v>
      </c>
    </row>
    <row r="165" s="2" customFormat="1" ht="24.15" customHeight="1">
      <c r="A165" s="39"/>
      <c r="B165" s="40"/>
      <c r="C165" s="229" t="s">
        <v>377</v>
      </c>
      <c r="D165" s="229" t="s">
        <v>315</v>
      </c>
      <c r="E165" s="230" t="s">
        <v>374</v>
      </c>
      <c r="F165" s="231" t="s">
        <v>375</v>
      </c>
      <c r="G165" s="232" t="s">
        <v>354</v>
      </c>
      <c r="H165" s="233">
        <v>12.775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320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604</v>
      </c>
    </row>
    <row r="166" s="2" customFormat="1" ht="37.8" customHeight="1">
      <c r="A166" s="39"/>
      <c r="B166" s="40"/>
      <c r="C166" s="229" t="s">
        <v>427</v>
      </c>
      <c r="D166" s="229" t="s">
        <v>315</v>
      </c>
      <c r="E166" s="230" t="s">
        <v>378</v>
      </c>
      <c r="F166" s="231" t="s">
        <v>379</v>
      </c>
      <c r="G166" s="232" t="s">
        <v>354</v>
      </c>
      <c r="H166" s="233">
        <v>7.0250000000000004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605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606</v>
      </c>
      <c r="G167" s="254"/>
      <c r="H167" s="257">
        <v>7.0250000000000004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313</v>
      </c>
    </row>
    <row r="168" s="2" customFormat="1" ht="44.25" customHeight="1">
      <c r="A168" s="39"/>
      <c r="B168" s="40"/>
      <c r="C168" s="229" t="s">
        <v>430</v>
      </c>
      <c r="D168" s="229" t="s">
        <v>315</v>
      </c>
      <c r="E168" s="230" t="s">
        <v>518</v>
      </c>
      <c r="F168" s="231" t="s">
        <v>519</v>
      </c>
      <c r="G168" s="232" t="s">
        <v>354</v>
      </c>
      <c r="H168" s="233">
        <v>5.75</v>
      </c>
      <c r="I168" s="234"/>
      <c r="J168" s="235">
        <f>ROUND(I168*H168,2)</f>
        <v>0</v>
      </c>
      <c r="K168" s="231" t="s">
        <v>319</v>
      </c>
      <c r="L168" s="45"/>
      <c r="M168" s="278" t="s">
        <v>1</v>
      </c>
      <c r="N168" s="279" t="s">
        <v>41</v>
      </c>
      <c r="O168" s="280"/>
      <c r="P168" s="281">
        <f>O168*H168</f>
        <v>0</v>
      </c>
      <c r="Q168" s="281">
        <v>0</v>
      </c>
      <c r="R168" s="281">
        <f>Q168*H168</f>
        <v>0</v>
      </c>
      <c r="S168" s="281">
        <v>0</v>
      </c>
      <c r="T168" s="28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607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7IzV4oYWY/wvlc/hKh4tKhLR6bbW7oFjCX0Vc6NjD+jj866Njud8EKDquJV8NmVUUedGCvk0yozYuuvujFMGCg==" hashValue="y8D3UfSibcoA3u/8mvH2tLIxMVS5tS+07UC9zSX/fjbvSzQzqctYy6phP3+mtjLam5fNT7DJwWGkRkGqCrDsrw==" algorithmName="SHA-512" password="CC35"/>
  <autoFilter ref="C126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608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ROUND((SUM(BE127:BE168)),  2)</f>
        <v>0</v>
      </c>
      <c r="G37" s="39"/>
      <c r="H37" s="39"/>
      <c r="I37" s="166">
        <v>0.20999999999999999</v>
      </c>
      <c r="J37" s="165">
        <f>ROUND(((SUM(BE127:BE168))*I37),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ROUND((SUM(BF127:BF168)),  2)</f>
        <v>0</v>
      </c>
      <c r="G38" s="39"/>
      <c r="H38" s="39"/>
      <c r="I38" s="166">
        <v>0.14999999999999999</v>
      </c>
      <c r="J38" s="165">
        <f>ROUND(((SUM(BF127:BF168))*I38),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001ch - Příprava  území , demolice stávajících zpevněných ploch ( parkoviště ,pro objekt SO 105d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J161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001ch - Příprava  území , demolice stávajících zpevněných ploch ( parkoviště ,pro objekt SO 105d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0.00040000000000000002</v>
      </c>
      <c r="S127" s="105"/>
      <c r="T127" s="211">
        <f>T128</f>
        <v>2.5550000000000006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P129+P161</f>
        <v>0</v>
      </c>
      <c r="Q128" s="221"/>
      <c r="R128" s="222">
        <f>R129+R161</f>
        <v>0.00040000000000000002</v>
      </c>
      <c r="S128" s="221"/>
      <c r="T128" s="223">
        <f>T129+T161</f>
        <v>2.5550000000000006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BK129+BK161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SUM(P130:P160)</f>
        <v>0</v>
      </c>
      <c r="Q129" s="221"/>
      <c r="R129" s="222">
        <f>SUM(R130:R160)</f>
        <v>0.00040000000000000002</v>
      </c>
      <c r="S129" s="221"/>
      <c r="T129" s="223">
        <f>SUM(T130:T160)</f>
        <v>2.5550000000000006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SUM(BK130:BK160)</f>
        <v>0</v>
      </c>
    </row>
    <row r="130" s="2" customFormat="1" ht="21.75" customHeight="1">
      <c r="A130" s="39"/>
      <c r="B130" s="40"/>
      <c r="C130" s="229" t="s">
        <v>83</v>
      </c>
      <c r="D130" s="229" t="s">
        <v>315</v>
      </c>
      <c r="E130" s="230" t="s">
        <v>384</v>
      </c>
      <c r="F130" s="231" t="s">
        <v>385</v>
      </c>
      <c r="G130" s="232" t="s">
        <v>318</v>
      </c>
      <c r="H130" s="233">
        <v>5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0.28100000000000003</v>
      </c>
      <c r="T130" s="239">
        <f>S130*H130</f>
        <v>1.4050000000000003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609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387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343</v>
      </c>
      <c r="G132" s="254"/>
      <c r="H132" s="257">
        <v>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555</v>
      </c>
      <c r="F133" s="231" t="s">
        <v>556</v>
      </c>
      <c r="G133" s="232" t="s">
        <v>318</v>
      </c>
      <c r="H133" s="233">
        <v>5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8.0000000000000007E-05</v>
      </c>
      <c r="R133" s="238">
        <f>Q133*H133</f>
        <v>0.00040000000000000002</v>
      </c>
      <c r="S133" s="238">
        <v>0.23000000000000001</v>
      </c>
      <c r="T133" s="239">
        <f>S133*H133</f>
        <v>1.1500000000000001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610</v>
      </c>
    </row>
    <row r="134" s="2" customFormat="1" ht="33" customHeight="1">
      <c r="A134" s="39"/>
      <c r="B134" s="40"/>
      <c r="C134" s="229" t="s">
        <v>93</v>
      </c>
      <c r="D134" s="229" t="s">
        <v>315</v>
      </c>
      <c r="E134" s="230" t="s">
        <v>611</v>
      </c>
      <c r="F134" s="231" t="s">
        <v>612</v>
      </c>
      <c r="G134" s="232" t="s">
        <v>334</v>
      </c>
      <c r="H134" s="233">
        <v>2.6000000000000001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613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407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614</v>
      </c>
      <c r="G136" s="254"/>
      <c r="H136" s="257">
        <v>2.6000000000000001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33" customHeight="1">
      <c r="A137" s="39"/>
      <c r="B137" s="40"/>
      <c r="C137" s="229" t="s">
        <v>320</v>
      </c>
      <c r="D137" s="229" t="s">
        <v>315</v>
      </c>
      <c r="E137" s="230" t="s">
        <v>441</v>
      </c>
      <c r="F137" s="231" t="s">
        <v>442</v>
      </c>
      <c r="G137" s="232" t="s">
        <v>334</v>
      </c>
      <c r="H137" s="233">
        <v>4.4500000000000002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615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412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616</v>
      </c>
      <c r="G139" s="254"/>
      <c r="H139" s="257">
        <v>2.3500000000000001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500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617</v>
      </c>
      <c r="G141" s="254"/>
      <c r="H141" s="257">
        <v>2.1000000000000001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4.4500000000000002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33" customHeight="1">
      <c r="A143" s="39"/>
      <c r="B143" s="40"/>
      <c r="C143" s="229" t="s">
        <v>343</v>
      </c>
      <c r="D143" s="229" t="s">
        <v>315</v>
      </c>
      <c r="E143" s="230" t="s">
        <v>441</v>
      </c>
      <c r="F143" s="231" t="s">
        <v>442</v>
      </c>
      <c r="G143" s="232" t="s">
        <v>334</v>
      </c>
      <c r="H143" s="233">
        <v>3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618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470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619</v>
      </c>
      <c r="G145" s="254"/>
      <c r="H145" s="257">
        <v>3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37.8" customHeight="1">
      <c r="A146" s="39"/>
      <c r="B146" s="40"/>
      <c r="C146" s="229" t="s">
        <v>347</v>
      </c>
      <c r="D146" s="229" t="s">
        <v>315</v>
      </c>
      <c r="E146" s="230" t="s">
        <v>344</v>
      </c>
      <c r="F146" s="231" t="s">
        <v>345</v>
      </c>
      <c r="G146" s="232" t="s">
        <v>334</v>
      </c>
      <c r="H146" s="233">
        <v>5.5999999999999996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620</v>
      </c>
    </row>
    <row r="147" s="13" customFormat="1">
      <c r="A147" s="13"/>
      <c r="B147" s="242"/>
      <c r="C147" s="243"/>
      <c r="D147" s="244" t="s">
        <v>326</v>
      </c>
      <c r="E147" s="245" t="s">
        <v>1</v>
      </c>
      <c r="F147" s="246" t="s">
        <v>407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326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313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614</v>
      </c>
      <c r="G148" s="254"/>
      <c r="H148" s="257">
        <v>2.6000000000000001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470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619</v>
      </c>
      <c r="G150" s="254"/>
      <c r="H150" s="257">
        <v>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5" customFormat="1">
      <c r="A151" s="15"/>
      <c r="B151" s="264"/>
      <c r="C151" s="265"/>
      <c r="D151" s="244" t="s">
        <v>326</v>
      </c>
      <c r="E151" s="266" t="s">
        <v>1</v>
      </c>
      <c r="F151" s="267" t="s">
        <v>331</v>
      </c>
      <c r="G151" s="265"/>
      <c r="H151" s="268">
        <v>5.5999999999999996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326</v>
      </c>
      <c r="AU151" s="274" t="s">
        <v>85</v>
      </c>
      <c r="AV151" s="15" t="s">
        <v>320</v>
      </c>
      <c r="AW151" s="15" t="s">
        <v>32</v>
      </c>
      <c r="AX151" s="15" t="s">
        <v>83</v>
      </c>
      <c r="AY151" s="274" t="s">
        <v>313</v>
      </c>
    </row>
    <row r="152" s="2" customFormat="1" ht="37.8" customHeight="1">
      <c r="A152" s="39"/>
      <c r="B152" s="40"/>
      <c r="C152" s="229" t="s">
        <v>351</v>
      </c>
      <c r="D152" s="229" t="s">
        <v>315</v>
      </c>
      <c r="E152" s="230" t="s">
        <v>348</v>
      </c>
      <c r="F152" s="231" t="s">
        <v>349</v>
      </c>
      <c r="G152" s="232" t="s">
        <v>334</v>
      </c>
      <c r="H152" s="233">
        <v>4.4500000000000002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621</v>
      </c>
    </row>
    <row r="153" s="2" customFormat="1" ht="33" customHeight="1">
      <c r="A153" s="39"/>
      <c r="B153" s="40"/>
      <c r="C153" s="229" t="s">
        <v>357</v>
      </c>
      <c r="D153" s="229" t="s">
        <v>315</v>
      </c>
      <c r="E153" s="230" t="s">
        <v>352</v>
      </c>
      <c r="F153" s="231" t="s">
        <v>353</v>
      </c>
      <c r="G153" s="232" t="s">
        <v>354</v>
      </c>
      <c r="H153" s="233">
        <v>10.380000000000001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622</v>
      </c>
    </row>
    <row r="154" s="13" customFormat="1">
      <c r="A154" s="13"/>
      <c r="B154" s="242"/>
      <c r="C154" s="243"/>
      <c r="D154" s="244" t="s">
        <v>326</v>
      </c>
      <c r="E154" s="245" t="s">
        <v>1</v>
      </c>
      <c r="F154" s="246" t="s">
        <v>407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326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313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623</v>
      </c>
      <c r="G155" s="254"/>
      <c r="H155" s="257">
        <v>4.6799999999999997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313</v>
      </c>
    </row>
    <row r="156" s="13" customFormat="1">
      <c r="A156" s="13"/>
      <c r="B156" s="242"/>
      <c r="C156" s="243"/>
      <c r="D156" s="244" t="s">
        <v>326</v>
      </c>
      <c r="E156" s="245" t="s">
        <v>1</v>
      </c>
      <c r="F156" s="246" t="s">
        <v>470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326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624</v>
      </c>
      <c r="G157" s="254"/>
      <c r="H157" s="257">
        <v>5.7000000000000002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5" customFormat="1">
      <c r="A158" s="15"/>
      <c r="B158" s="264"/>
      <c r="C158" s="265"/>
      <c r="D158" s="244" t="s">
        <v>326</v>
      </c>
      <c r="E158" s="266" t="s">
        <v>1</v>
      </c>
      <c r="F158" s="267" t="s">
        <v>331</v>
      </c>
      <c r="G158" s="265"/>
      <c r="H158" s="268">
        <v>10.379999999999999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326</v>
      </c>
      <c r="AU158" s="274" t="s">
        <v>85</v>
      </c>
      <c r="AV158" s="15" t="s">
        <v>320</v>
      </c>
      <c r="AW158" s="15" t="s">
        <v>32</v>
      </c>
      <c r="AX158" s="15" t="s">
        <v>83</v>
      </c>
      <c r="AY158" s="274" t="s">
        <v>313</v>
      </c>
    </row>
    <row r="159" s="2" customFormat="1" ht="16.5" customHeight="1">
      <c r="A159" s="39"/>
      <c r="B159" s="40"/>
      <c r="C159" s="229" t="s">
        <v>364</v>
      </c>
      <c r="D159" s="229" t="s">
        <v>315</v>
      </c>
      <c r="E159" s="230" t="s">
        <v>358</v>
      </c>
      <c r="F159" s="231" t="s">
        <v>359</v>
      </c>
      <c r="G159" s="232" t="s">
        <v>334</v>
      </c>
      <c r="H159" s="233">
        <v>10.050000000000001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625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626</v>
      </c>
      <c r="G160" s="254"/>
      <c r="H160" s="257">
        <v>10.050000000000001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362</v>
      </c>
      <c r="F161" s="227" t="s">
        <v>363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SUM(P162:P168)</f>
        <v>0</v>
      </c>
      <c r="Q161" s="221"/>
      <c r="R161" s="222">
        <f>SUM(R162:R168)</f>
        <v>0</v>
      </c>
      <c r="S161" s="221"/>
      <c r="T161" s="22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313</v>
      </c>
      <c r="BK161" s="226">
        <f>SUM(BK162:BK168)</f>
        <v>0</v>
      </c>
    </row>
    <row r="162" s="2" customFormat="1" ht="21.75" customHeight="1">
      <c r="A162" s="39"/>
      <c r="B162" s="40"/>
      <c r="C162" s="229" t="s">
        <v>368</v>
      </c>
      <c r="D162" s="229" t="s">
        <v>315</v>
      </c>
      <c r="E162" s="230" t="s">
        <v>365</v>
      </c>
      <c r="F162" s="231" t="s">
        <v>366</v>
      </c>
      <c r="G162" s="232" t="s">
        <v>354</v>
      </c>
      <c r="H162" s="233">
        <v>2.5550000000000002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627</v>
      </c>
    </row>
    <row r="163" s="2" customFormat="1" ht="24.15" customHeight="1">
      <c r="A163" s="39"/>
      <c r="B163" s="40"/>
      <c r="C163" s="229" t="s">
        <v>373</v>
      </c>
      <c r="D163" s="229" t="s">
        <v>315</v>
      </c>
      <c r="E163" s="230" t="s">
        <v>369</v>
      </c>
      <c r="F163" s="231" t="s">
        <v>370</v>
      </c>
      <c r="G163" s="232" t="s">
        <v>354</v>
      </c>
      <c r="H163" s="233">
        <v>22.995000000000001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628</v>
      </c>
    </row>
    <row r="164" s="14" customFormat="1">
      <c r="A164" s="14"/>
      <c r="B164" s="253"/>
      <c r="C164" s="254"/>
      <c r="D164" s="244" t="s">
        <v>326</v>
      </c>
      <c r="E164" s="254"/>
      <c r="F164" s="256" t="s">
        <v>629</v>
      </c>
      <c r="G164" s="254"/>
      <c r="H164" s="257">
        <v>22.995000000000001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4</v>
      </c>
      <c r="AX164" s="14" t="s">
        <v>83</v>
      </c>
      <c r="AY164" s="263" t="s">
        <v>313</v>
      </c>
    </row>
    <row r="165" s="2" customFormat="1" ht="24.15" customHeight="1">
      <c r="A165" s="39"/>
      <c r="B165" s="40"/>
      <c r="C165" s="229" t="s">
        <v>377</v>
      </c>
      <c r="D165" s="229" t="s">
        <v>315</v>
      </c>
      <c r="E165" s="230" t="s">
        <v>374</v>
      </c>
      <c r="F165" s="231" t="s">
        <v>375</v>
      </c>
      <c r="G165" s="232" t="s">
        <v>354</v>
      </c>
      <c r="H165" s="233">
        <v>2.5550000000000002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320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630</v>
      </c>
    </row>
    <row r="166" s="2" customFormat="1" ht="37.8" customHeight="1">
      <c r="A166" s="39"/>
      <c r="B166" s="40"/>
      <c r="C166" s="229" t="s">
        <v>427</v>
      </c>
      <c r="D166" s="229" t="s">
        <v>315</v>
      </c>
      <c r="E166" s="230" t="s">
        <v>378</v>
      </c>
      <c r="F166" s="231" t="s">
        <v>379</v>
      </c>
      <c r="G166" s="232" t="s">
        <v>354</v>
      </c>
      <c r="H166" s="233">
        <v>1.405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631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632</v>
      </c>
      <c r="G167" s="254"/>
      <c r="H167" s="257">
        <v>1.405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313</v>
      </c>
    </row>
    <row r="168" s="2" customFormat="1" ht="44.25" customHeight="1">
      <c r="A168" s="39"/>
      <c r="B168" s="40"/>
      <c r="C168" s="229" t="s">
        <v>430</v>
      </c>
      <c r="D168" s="229" t="s">
        <v>315</v>
      </c>
      <c r="E168" s="230" t="s">
        <v>518</v>
      </c>
      <c r="F168" s="231" t="s">
        <v>519</v>
      </c>
      <c r="G168" s="232" t="s">
        <v>354</v>
      </c>
      <c r="H168" s="233">
        <v>1.1499999999999999</v>
      </c>
      <c r="I168" s="234"/>
      <c r="J168" s="235">
        <f>ROUND(I168*H168,2)</f>
        <v>0</v>
      </c>
      <c r="K168" s="231" t="s">
        <v>319</v>
      </c>
      <c r="L168" s="45"/>
      <c r="M168" s="278" t="s">
        <v>1</v>
      </c>
      <c r="N168" s="279" t="s">
        <v>41</v>
      </c>
      <c r="O168" s="280"/>
      <c r="P168" s="281">
        <f>O168*H168</f>
        <v>0</v>
      </c>
      <c r="Q168" s="281">
        <v>0</v>
      </c>
      <c r="R168" s="281">
        <f>Q168*H168</f>
        <v>0</v>
      </c>
      <c r="S168" s="281">
        <v>0</v>
      </c>
      <c r="T168" s="28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633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Jx0J8HkeauJ98+J1nBn4XLv7WCX0cJ+wQpm2xiZsoQ42q618ZkUulcDUkzzGBYciAuSeJWoC+PHOD0Mmav452A==" hashValue="SHyJph4DUvJhJx5pM0AzJvN1ZBRyfdaWnJs49jSLOYS25ClPrKn7MOeip/Sj7rT1iMB1Crz/0UcXyX2JrtDK2A==" algorithmName="SHA-512" password="CC35"/>
  <autoFilter ref="C126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634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ROUND((SUM(BE127:BE152)),  2)</f>
        <v>0</v>
      </c>
      <c r="G37" s="39"/>
      <c r="H37" s="39"/>
      <c r="I37" s="166">
        <v>0.20999999999999999</v>
      </c>
      <c r="J37" s="165">
        <f>ROUND(((SUM(BE127:BE152))*I37),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ROUND((SUM(BF127:BF152)),  2)</f>
        <v>0</v>
      </c>
      <c r="G38" s="39"/>
      <c r="H38" s="39"/>
      <c r="I38" s="166">
        <v>0.14999999999999999</v>
      </c>
      <c r="J38" s="165">
        <f>ROUND(((SUM(BF127:BF152))*I38),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001i - Příprava  území , demolice stávajících zpevněných ploch (chodníku ,pro objekt SO 106 )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J147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287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E13</f>
        <v xml:space="preserve">SO 001i - Příprava  území , demolice stávajících zpevněných ploch (chodníku ,pro objekt SO 106 )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15.08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P129+P147</f>
        <v>0</v>
      </c>
      <c r="Q128" s="221"/>
      <c r="R128" s="222">
        <f>R129+R147</f>
        <v>0</v>
      </c>
      <c r="S128" s="221"/>
      <c r="T128" s="223">
        <f>T129+T147</f>
        <v>15.08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BK129+BK147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SUM(P130:P146)</f>
        <v>0</v>
      </c>
      <c r="Q129" s="221"/>
      <c r="R129" s="222">
        <f>SUM(R130:R146)</f>
        <v>0</v>
      </c>
      <c r="S129" s="221"/>
      <c r="T129" s="223">
        <f>SUM(T130:T146)</f>
        <v>15.08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SUM(BK130:BK146)</f>
        <v>0</v>
      </c>
    </row>
    <row r="130" s="2" customFormat="1" ht="24.15" customHeight="1">
      <c r="A130" s="39"/>
      <c r="B130" s="40"/>
      <c r="C130" s="229" t="s">
        <v>83</v>
      </c>
      <c r="D130" s="229" t="s">
        <v>315</v>
      </c>
      <c r="E130" s="230" t="s">
        <v>394</v>
      </c>
      <c r="F130" s="231" t="s">
        <v>395</v>
      </c>
      <c r="G130" s="232" t="s">
        <v>318</v>
      </c>
      <c r="H130" s="233">
        <v>58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15.08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462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397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635</v>
      </c>
      <c r="G132" s="254"/>
      <c r="H132" s="257">
        <v>58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33" customHeight="1">
      <c r="A133" s="39"/>
      <c r="B133" s="40"/>
      <c r="C133" s="229" t="s">
        <v>85</v>
      </c>
      <c r="D133" s="229" t="s">
        <v>315</v>
      </c>
      <c r="E133" s="230" t="s">
        <v>441</v>
      </c>
      <c r="F133" s="231" t="s">
        <v>442</v>
      </c>
      <c r="G133" s="232" t="s">
        <v>334</v>
      </c>
      <c r="H133" s="233">
        <v>17.98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464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444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397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636</v>
      </c>
      <c r="G136" s="254"/>
      <c r="H136" s="257">
        <v>17.98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33" customHeight="1">
      <c r="A137" s="39"/>
      <c r="B137" s="40"/>
      <c r="C137" s="229" t="s">
        <v>93</v>
      </c>
      <c r="D137" s="229" t="s">
        <v>315</v>
      </c>
      <c r="E137" s="230" t="s">
        <v>441</v>
      </c>
      <c r="F137" s="231" t="s">
        <v>442</v>
      </c>
      <c r="G137" s="232" t="s">
        <v>334</v>
      </c>
      <c r="H137" s="233">
        <v>11.6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637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470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638</v>
      </c>
      <c r="G139" s="254"/>
      <c r="H139" s="257">
        <v>11.6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2" customFormat="1" ht="37.8" customHeight="1">
      <c r="A140" s="39"/>
      <c r="B140" s="40"/>
      <c r="C140" s="229" t="s">
        <v>320</v>
      </c>
      <c r="D140" s="229" t="s">
        <v>315</v>
      </c>
      <c r="E140" s="230" t="s">
        <v>344</v>
      </c>
      <c r="F140" s="231" t="s">
        <v>345</v>
      </c>
      <c r="G140" s="232" t="s">
        <v>334</v>
      </c>
      <c r="H140" s="233">
        <v>11.6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639</v>
      </c>
    </row>
    <row r="141" s="2" customFormat="1" ht="37.8" customHeight="1">
      <c r="A141" s="39"/>
      <c r="B141" s="40"/>
      <c r="C141" s="229" t="s">
        <v>343</v>
      </c>
      <c r="D141" s="229" t="s">
        <v>315</v>
      </c>
      <c r="E141" s="230" t="s">
        <v>348</v>
      </c>
      <c r="F141" s="231" t="s">
        <v>349</v>
      </c>
      <c r="G141" s="232" t="s">
        <v>334</v>
      </c>
      <c r="H141" s="233">
        <v>17.98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473</v>
      </c>
    </row>
    <row r="142" s="2" customFormat="1" ht="33" customHeight="1">
      <c r="A142" s="39"/>
      <c r="B142" s="40"/>
      <c r="C142" s="229" t="s">
        <v>347</v>
      </c>
      <c r="D142" s="229" t="s">
        <v>315</v>
      </c>
      <c r="E142" s="230" t="s">
        <v>352</v>
      </c>
      <c r="F142" s="231" t="s">
        <v>353</v>
      </c>
      <c r="G142" s="232" t="s">
        <v>354</v>
      </c>
      <c r="H142" s="233">
        <v>22.039999999999999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640</v>
      </c>
    </row>
    <row r="143" s="13" customFormat="1">
      <c r="A143" s="13"/>
      <c r="B143" s="242"/>
      <c r="C143" s="243"/>
      <c r="D143" s="244" t="s">
        <v>326</v>
      </c>
      <c r="E143" s="245" t="s">
        <v>1</v>
      </c>
      <c r="F143" s="246" t="s">
        <v>470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326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313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641</v>
      </c>
      <c r="G144" s="254"/>
      <c r="H144" s="257">
        <v>22.039999999999999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2" customFormat="1" ht="16.5" customHeight="1">
      <c r="A145" s="39"/>
      <c r="B145" s="40"/>
      <c r="C145" s="229" t="s">
        <v>351</v>
      </c>
      <c r="D145" s="229" t="s">
        <v>315</v>
      </c>
      <c r="E145" s="230" t="s">
        <v>358</v>
      </c>
      <c r="F145" s="231" t="s">
        <v>359</v>
      </c>
      <c r="G145" s="232" t="s">
        <v>334</v>
      </c>
      <c r="H145" s="233">
        <v>29.579999999999998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476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642</v>
      </c>
      <c r="G146" s="254"/>
      <c r="H146" s="257">
        <v>29.579999999999998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313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362</v>
      </c>
      <c r="F147" s="227" t="s">
        <v>363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SUM(P148:P152)</f>
        <v>0</v>
      </c>
      <c r="Q147" s="221"/>
      <c r="R147" s="222">
        <f>SUM(R148:R152)</f>
        <v>0</v>
      </c>
      <c r="S147" s="221"/>
      <c r="T147" s="223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83</v>
      </c>
      <c r="AY147" s="224" t="s">
        <v>313</v>
      </c>
      <c r="BK147" s="226">
        <f>SUM(BK148:BK152)</f>
        <v>0</v>
      </c>
    </row>
    <row r="148" s="2" customFormat="1" ht="21.75" customHeight="1">
      <c r="A148" s="39"/>
      <c r="B148" s="40"/>
      <c r="C148" s="229" t="s">
        <v>357</v>
      </c>
      <c r="D148" s="229" t="s">
        <v>315</v>
      </c>
      <c r="E148" s="230" t="s">
        <v>365</v>
      </c>
      <c r="F148" s="231" t="s">
        <v>366</v>
      </c>
      <c r="G148" s="232" t="s">
        <v>354</v>
      </c>
      <c r="H148" s="233">
        <v>15.08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478</v>
      </c>
    </row>
    <row r="149" s="2" customFormat="1" ht="24.15" customHeight="1">
      <c r="A149" s="39"/>
      <c r="B149" s="40"/>
      <c r="C149" s="229" t="s">
        <v>364</v>
      </c>
      <c r="D149" s="229" t="s">
        <v>315</v>
      </c>
      <c r="E149" s="230" t="s">
        <v>369</v>
      </c>
      <c r="F149" s="231" t="s">
        <v>370</v>
      </c>
      <c r="G149" s="232" t="s">
        <v>354</v>
      </c>
      <c r="H149" s="233">
        <v>60.32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479</v>
      </c>
    </row>
    <row r="150" s="14" customFormat="1">
      <c r="A150" s="14"/>
      <c r="B150" s="253"/>
      <c r="C150" s="254"/>
      <c r="D150" s="244" t="s">
        <v>326</v>
      </c>
      <c r="E150" s="254"/>
      <c r="F150" s="256" t="s">
        <v>643</v>
      </c>
      <c r="G150" s="254"/>
      <c r="H150" s="257">
        <v>60.32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4</v>
      </c>
      <c r="AX150" s="14" t="s">
        <v>83</v>
      </c>
      <c r="AY150" s="263" t="s">
        <v>313</v>
      </c>
    </row>
    <row r="151" s="2" customFormat="1" ht="24.15" customHeight="1">
      <c r="A151" s="39"/>
      <c r="B151" s="40"/>
      <c r="C151" s="229" t="s">
        <v>368</v>
      </c>
      <c r="D151" s="229" t="s">
        <v>315</v>
      </c>
      <c r="E151" s="230" t="s">
        <v>374</v>
      </c>
      <c r="F151" s="231" t="s">
        <v>375</v>
      </c>
      <c r="G151" s="232" t="s">
        <v>354</v>
      </c>
      <c r="H151" s="233">
        <v>15.08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481</v>
      </c>
    </row>
    <row r="152" s="2" customFormat="1" ht="37.8" customHeight="1">
      <c r="A152" s="39"/>
      <c r="B152" s="40"/>
      <c r="C152" s="229" t="s">
        <v>373</v>
      </c>
      <c r="D152" s="229" t="s">
        <v>315</v>
      </c>
      <c r="E152" s="230" t="s">
        <v>378</v>
      </c>
      <c r="F152" s="231" t="s">
        <v>379</v>
      </c>
      <c r="G152" s="232" t="s">
        <v>354</v>
      </c>
      <c r="H152" s="233">
        <v>8.6999999999999993</v>
      </c>
      <c r="I152" s="234"/>
      <c r="J152" s="235">
        <f>ROUND(I152*H152,2)</f>
        <v>0</v>
      </c>
      <c r="K152" s="231" t="s">
        <v>319</v>
      </c>
      <c r="L152" s="45"/>
      <c r="M152" s="278" t="s">
        <v>1</v>
      </c>
      <c r="N152" s="279" t="s">
        <v>41</v>
      </c>
      <c r="O152" s="280"/>
      <c r="P152" s="281">
        <f>O152*H152</f>
        <v>0</v>
      </c>
      <c r="Q152" s="281">
        <v>0</v>
      </c>
      <c r="R152" s="281">
        <f>Q152*H152</f>
        <v>0</v>
      </c>
      <c r="S152" s="281">
        <v>0</v>
      </c>
      <c r="T152" s="28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482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965v+jRalGPZLpi18k2ANPhSvbomL+fsa1Dk9Oa/Fucqf2kKLCJ+y/LTyGVM5nBaEiDSrxOzxN4i/g9XNnGiyg==" hashValue="K01Lp7Nvil+/mwaVuGmwu/SiPvyWBzY6l+29KhoPq1BfkNwWVogzaA5e9ZktvwTxBNjMikEtf3HvAZA4MHJAEg==" algorithmName="SHA-512" password="CC35"/>
  <autoFilter ref="C126:K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645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ROUND((SUM(BE126:BE144)),  2)</f>
        <v>0</v>
      </c>
      <c r="G37" s="39"/>
      <c r="H37" s="39"/>
      <c r="I37" s="166">
        <v>0.20999999999999999</v>
      </c>
      <c r="J37" s="165">
        <f>ROUND(((SUM(BE126:BE144))*I37),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ROUND((SUM(BF126:BF144)),  2)</f>
        <v>0</v>
      </c>
      <c r="G38" s="39"/>
      <c r="H38" s="39"/>
      <c r="I38" s="166">
        <v>0.14999999999999999</v>
      </c>
      <c r="J38" s="165">
        <f>ROUND(((SUM(BF126:BF144))*I38),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001k - Příprava  území  pro výsadbu zeleně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 xml:space="preserve">Revitalizace  Masarykova náměstí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285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 001k - Příprava  území  pro výsadbu zeleně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Konice</v>
      </c>
      <c r="G120" s="41"/>
      <c r="H120" s="41"/>
      <c r="I120" s="33" t="s">
        <v>22</v>
      </c>
      <c r="J120" s="80" t="str">
        <f>IF(J16="","",J16)</f>
        <v>14. 12. 2023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město  Konice</v>
      </c>
      <c r="G122" s="41"/>
      <c r="H122" s="41"/>
      <c r="I122" s="33" t="s">
        <v>30</v>
      </c>
      <c r="J122" s="37" t="str">
        <f>E25</f>
        <v xml:space="preserve">Ing.Zdeněk  Vitásek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Martin  Pniok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299</v>
      </c>
      <c r="D125" s="205" t="s">
        <v>61</v>
      </c>
      <c r="E125" s="205" t="s">
        <v>57</v>
      </c>
      <c r="F125" s="205" t="s">
        <v>58</v>
      </c>
      <c r="G125" s="205" t="s">
        <v>300</v>
      </c>
      <c r="H125" s="205" t="s">
        <v>301</v>
      </c>
      <c r="I125" s="205" t="s">
        <v>302</v>
      </c>
      <c r="J125" s="205" t="s">
        <v>292</v>
      </c>
      <c r="K125" s="206" t="s">
        <v>303</v>
      </c>
      <c r="L125" s="207"/>
      <c r="M125" s="101" t="s">
        <v>1</v>
      </c>
      <c r="N125" s="102" t="s">
        <v>40</v>
      </c>
      <c r="O125" s="102" t="s">
        <v>304</v>
      </c>
      <c r="P125" s="102" t="s">
        <v>305</v>
      </c>
      <c r="Q125" s="102" t="s">
        <v>306</v>
      </c>
      <c r="R125" s="102" t="s">
        <v>307</v>
      </c>
      <c r="S125" s="102" t="s">
        <v>308</v>
      </c>
      <c r="T125" s="103" t="s">
        <v>309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310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294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311</v>
      </c>
      <c r="F127" s="216" t="s">
        <v>312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313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83</v>
      </c>
      <c r="F128" s="227" t="s">
        <v>314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SUM(P129:P144)</f>
        <v>0</v>
      </c>
      <c r="Q128" s="221"/>
      <c r="R128" s="222">
        <f>SUM(R129:R144)</f>
        <v>0</v>
      </c>
      <c r="S128" s="221"/>
      <c r="T128" s="223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83</v>
      </c>
      <c r="AY128" s="224" t="s">
        <v>313</v>
      </c>
      <c r="BK128" s="226">
        <f>SUM(BK129:BK144)</f>
        <v>0</v>
      </c>
    </row>
    <row r="129" s="2" customFormat="1" ht="24.15" customHeight="1">
      <c r="A129" s="39"/>
      <c r="B129" s="40"/>
      <c r="C129" s="229" t="s">
        <v>83</v>
      </c>
      <c r="D129" s="229" t="s">
        <v>315</v>
      </c>
      <c r="E129" s="230" t="s">
        <v>646</v>
      </c>
      <c r="F129" s="231" t="s">
        <v>647</v>
      </c>
      <c r="G129" s="232" t="s">
        <v>334</v>
      </c>
      <c r="H129" s="233">
        <v>225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648</v>
      </c>
    </row>
    <row r="130" s="14" customFormat="1">
      <c r="A130" s="14"/>
      <c r="B130" s="253"/>
      <c r="C130" s="254"/>
      <c r="D130" s="244" t="s">
        <v>326</v>
      </c>
      <c r="E130" s="255" t="s">
        <v>1</v>
      </c>
      <c r="F130" s="256" t="s">
        <v>649</v>
      </c>
      <c r="G130" s="254"/>
      <c r="H130" s="257">
        <v>225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326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313</v>
      </c>
    </row>
    <row r="131" s="2" customFormat="1" ht="33" customHeight="1">
      <c r="A131" s="39"/>
      <c r="B131" s="40"/>
      <c r="C131" s="229" t="s">
        <v>85</v>
      </c>
      <c r="D131" s="229" t="s">
        <v>315</v>
      </c>
      <c r="E131" s="230" t="s">
        <v>491</v>
      </c>
      <c r="F131" s="231" t="s">
        <v>492</v>
      </c>
      <c r="G131" s="232" t="s">
        <v>334</v>
      </c>
      <c r="H131" s="233">
        <v>465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650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651</v>
      </c>
      <c r="G132" s="254"/>
      <c r="H132" s="257">
        <v>90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76</v>
      </c>
      <c r="AY132" s="263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652</v>
      </c>
      <c r="G133" s="254"/>
      <c r="H133" s="257">
        <v>375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5" customFormat="1">
      <c r="A134" s="15"/>
      <c r="B134" s="264"/>
      <c r="C134" s="265"/>
      <c r="D134" s="244" t="s">
        <v>326</v>
      </c>
      <c r="E134" s="266" t="s">
        <v>1</v>
      </c>
      <c r="F134" s="267" t="s">
        <v>331</v>
      </c>
      <c r="G134" s="265"/>
      <c r="H134" s="268">
        <v>465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326</v>
      </c>
      <c r="AU134" s="274" t="s">
        <v>85</v>
      </c>
      <c r="AV134" s="15" t="s">
        <v>320</v>
      </c>
      <c r="AW134" s="15" t="s">
        <v>32</v>
      </c>
      <c r="AX134" s="15" t="s">
        <v>83</v>
      </c>
      <c r="AY134" s="274" t="s">
        <v>313</v>
      </c>
    </row>
    <row r="135" s="2" customFormat="1" ht="33" customHeight="1">
      <c r="A135" s="39"/>
      <c r="B135" s="40"/>
      <c r="C135" s="229" t="s">
        <v>93</v>
      </c>
      <c r="D135" s="229" t="s">
        <v>315</v>
      </c>
      <c r="E135" s="230" t="s">
        <v>332</v>
      </c>
      <c r="F135" s="231" t="s">
        <v>333</v>
      </c>
      <c r="G135" s="232" t="s">
        <v>334</v>
      </c>
      <c r="H135" s="233">
        <v>90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653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651</v>
      </c>
      <c r="G136" s="254"/>
      <c r="H136" s="257">
        <v>90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37.8" customHeight="1">
      <c r="A137" s="39"/>
      <c r="B137" s="40"/>
      <c r="C137" s="229" t="s">
        <v>320</v>
      </c>
      <c r="D137" s="229" t="s">
        <v>315</v>
      </c>
      <c r="E137" s="230" t="s">
        <v>344</v>
      </c>
      <c r="F137" s="231" t="s">
        <v>345</v>
      </c>
      <c r="G137" s="232" t="s">
        <v>334</v>
      </c>
      <c r="H137" s="233">
        <v>780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654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655</v>
      </c>
      <c r="G138" s="254"/>
      <c r="H138" s="257">
        <v>780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24.15" customHeight="1">
      <c r="A139" s="39"/>
      <c r="B139" s="40"/>
      <c r="C139" s="229" t="s">
        <v>343</v>
      </c>
      <c r="D139" s="229" t="s">
        <v>315</v>
      </c>
      <c r="E139" s="230" t="s">
        <v>656</v>
      </c>
      <c r="F139" s="231" t="s">
        <v>657</v>
      </c>
      <c r="G139" s="232" t="s">
        <v>334</v>
      </c>
      <c r="H139" s="233">
        <v>225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658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649</v>
      </c>
      <c r="G140" s="254"/>
      <c r="H140" s="257">
        <v>225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2" customFormat="1" ht="33" customHeight="1">
      <c r="A141" s="39"/>
      <c r="B141" s="40"/>
      <c r="C141" s="229" t="s">
        <v>347</v>
      </c>
      <c r="D141" s="229" t="s">
        <v>315</v>
      </c>
      <c r="E141" s="230" t="s">
        <v>352</v>
      </c>
      <c r="F141" s="231" t="s">
        <v>353</v>
      </c>
      <c r="G141" s="232" t="s">
        <v>354</v>
      </c>
      <c r="H141" s="233">
        <v>1404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659</v>
      </c>
    </row>
    <row r="142" s="14" customFormat="1">
      <c r="A142" s="14"/>
      <c r="B142" s="253"/>
      <c r="C142" s="254"/>
      <c r="D142" s="244" t="s">
        <v>326</v>
      </c>
      <c r="E142" s="254"/>
      <c r="F142" s="256" t="s">
        <v>660</v>
      </c>
      <c r="G142" s="254"/>
      <c r="H142" s="257">
        <v>1404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326</v>
      </c>
      <c r="AU142" s="263" t="s">
        <v>85</v>
      </c>
      <c r="AV142" s="14" t="s">
        <v>85</v>
      </c>
      <c r="AW142" s="14" t="s">
        <v>4</v>
      </c>
      <c r="AX142" s="14" t="s">
        <v>83</v>
      </c>
      <c r="AY142" s="263" t="s">
        <v>313</v>
      </c>
    </row>
    <row r="143" s="2" customFormat="1" ht="16.5" customHeight="1">
      <c r="A143" s="39"/>
      <c r="B143" s="40"/>
      <c r="C143" s="229" t="s">
        <v>351</v>
      </c>
      <c r="D143" s="229" t="s">
        <v>315</v>
      </c>
      <c r="E143" s="230" t="s">
        <v>358</v>
      </c>
      <c r="F143" s="231" t="s">
        <v>359</v>
      </c>
      <c r="G143" s="232" t="s">
        <v>334</v>
      </c>
      <c r="H143" s="233">
        <v>780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661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655</v>
      </c>
      <c r="G144" s="254"/>
      <c r="H144" s="257">
        <v>780</v>
      </c>
      <c r="I144" s="258"/>
      <c r="J144" s="254"/>
      <c r="K144" s="254"/>
      <c r="L144" s="259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1CZIEVD7uBcRAps3gNDz+drq1vD6Bw4DnuaxXRLJalEC+xlnw25GFSGW/yO0JZrOEhhNzNr1HwY5U5ZoJmLfhA==" hashValue="JLOc4SnlCLhnFV4G5QjJ1KvDqqP1jSK7FiOQdII9VONWFf3fds3mYhp84xiTW4KQvR3hTCyLJ9J6pqcEDVbtjw==" algorithmName="SHA-512" password="CC35"/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662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ROUND((SUM(BE129:BE146)),  2)</f>
        <v>0</v>
      </c>
      <c r="G37" s="39"/>
      <c r="H37" s="39"/>
      <c r="I37" s="166">
        <v>0.20999999999999999</v>
      </c>
      <c r="J37" s="165">
        <f>ROUND(((SUM(BE129:BE146))*I37),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ROUND((SUM(BF129:BF146)),  2)</f>
        <v>0</v>
      </c>
      <c r="G38" s="39"/>
      <c r="H38" s="39"/>
      <c r="I38" s="166">
        <v>0.14999999999999999</v>
      </c>
      <c r="J38" s="165">
        <f>ROUND(((SUM(BF129:BF146))*I38),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ROUND((SUM(BH129:BH146)),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 001L - Příprava území , demolice stávajícího vodního prvku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 xml:space="preserve">Ing.Zdeněk  Vitásek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J134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664</v>
      </c>
      <c r="E104" s="194"/>
      <c r="F104" s="194"/>
      <c r="G104" s="194"/>
      <c r="H104" s="194"/>
      <c r="I104" s="194"/>
      <c r="J104" s="195">
        <f>J139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665</v>
      </c>
      <c r="E105" s="199"/>
      <c r="F105" s="199"/>
      <c r="G105" s="199"/>
      <c r="H105" s="199"/>
      <c r="I105" s="199"/>
      <c r="J105" s="200">
        <f>J140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 xml:space="preserve">Revitalizace  Masarykova náměstí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285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287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288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30" customHeight="1">
      <c r="A121" s="39"/>
      <c r="B121" s="40"/>
      <c r="C121" s="41"/>
      <c r="D121" s="41"/>
      <c r="E121" s="77" t="str">
        <f>E13</f>
        <v>SO 001L - Příprava území , demolice stávajícího vodního prvku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Konice</v>
      </c>
      <c r="G123" s="41"/>
      <c r="H123" s="41"/>
      <c r="I123" s="33" t="s">
        <v>22</v>
      </c>
      <c r="J123" s="80" t="str">
        <f>IF(J16="","",J16)</f>
        <v>14. 12. 2023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 xml:space="preserve">město  Konice</v>
      </c>
      <c r="G125" s="41"/>
      <c r="H125" s="41"/>
      <c r="I125" s="33" t="s">
        <v>30</v>
      </c>
      <c r="J125" s="37" t="str">
        <f>E25</f>
        <v xml:space="preserve">Ing.Zdeněk  Vitásek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Martin  Pniok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299</v>
      </c>
      <c r="D128" s="205" t="s">
        <v>61</v>
      </c>
      <c r="E128" s="205" t="s">
        <v>57</v>
      </c>
      <c r="F128" s="205" t="s">
        <v>58</v>
      </c>
      <c r="G128" s="205" t="s">
        <v>300</v>
      </c>
      <c r="H128" s="205" t="s">
        <v>301</v>
      </c>
      <c r="I128" s="205" t="s">
        <v>302</v>
      </c>
      <c r="J128" s="205" t="s">
        <v>292</v>
      </c>
      <c r="K128" s="206" t="s">
        <v>303</v>
      </c>
      <c r="L128" s="207"/>
      <c r="M128" s="101" t="s">
        <v>1</v>
      </c>
      <c r="N128" s="102" t="s">
        <v>40</v>
      </c>
      <c r="O128" s="102" t="s">
        <v>304</v>
      </c>
      <c r="P128" s="102" t="s">
        <v>305</v>
      </c>
      <c r="Q128" s="102" t="s">
        <v>306</v>
      </c>
      <c r="R128" s="102" t="s">
        <v>307</v>
      </c>
      <c r="S128" s="102" t="s">
        <v>308</v>
      </c>
      <c r="T128" s="103" t="s">
        <v>309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310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P130+P139</f>
        <v>0</v>
      </c>
      <c r="Q129" s="105"/>
      <c r="R129" s="210">
        <f>R130+R139</f>
        <v>0.00080000000000000004</v>
      </c>
      <c r="S129" s="105"/>
      <c r="T129" s="211">
        <f>T130+T139</f>
        <v>71.482560000000007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294</v>
      </c>
      <c r="BK129" s="212">
        <f>BK130+BK139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311</v>
      </c>
      <c r="F130" s="216" t="s">
        <v>312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P131+P134</f>
        <v>0</v>
      </c>
      <c r="Q130" s="221"/>
      <c r="R130" s="222">
        <f>R131+R134</f>
        <v>0.00080000000000000004</v>
      </c>
      <c r="S130" s="221"/>
      <c r="T130" s="223">
        <f>T131+T134</f>
        <v>67.480000000000004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313</v>
      </c>
      <c r="BK130" s="226">
        <f>BK131+BK134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364</v>
      </c>
      <c r="F131" s="227" t="s">
        <v>666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0.00080000000000000004</v>
      </c>
      <c r="S131" s="221"/>
      <c r="T131" s="223">
        <f>SUM(T132:T133)</f>
        <v>67.480000000000004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83</v>
      </c>
      <c r="AY131" s="224" t="s">
        <v>313</v>
      </c>
      <c r="BK131" s="226">
        <f>SUM(BK132:BK133)</f>
        <v>0</v>
      </c>
    </row>
    <row r="132" s="2" customFormat="1" ht="24.15" customHeight="1">
      <c r="A132" s="39"/>
      <c r="B132" s="40"/>
      <c r="C132" s="229" t="s">
        <v>83</v>
      </c>
      <c r="D132" s="229" t="s">
        <v>315</v>
      </c>
      <c r="E132" s="230" t="s">
        <v>667</v>
      </c>
      <c r="F132" s="231" t="s">
        <v>668</v>
      </c>
      <c r="G132" s="232" t="s">
        <v>334</v>
      </c>
      <c r="H132" s="233">
        <v>8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0.00010000000000000001</v>
      </c>
      <c r="R132" s="238">
        <f>Q132*H132</f>
        <v>0.00080000000000000004</v>
      </c>
      <c r="S132" s="238">
        <v>2.4100000000000001</v>
      </c>
      <c r="T132" s="239">
        <f>S132*H132</f>
        <v>19.280000000000001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669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670</v>
      </c>
      <c r="F133" s="231" t="s">
        <v>671</v>
      </c>
      <c r="G133" s="232" t="s">
        <v>334</v>
      </c>
      <c r="H133" s="233">
        <v>20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2.4100000000000001</v>
      </c>
      <c r="T133" s="239">
        <f>S133*H133</f>
        <v>48.200000000000003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672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362</v>
      </c>
      <c r="F134" s="227" t="s">
        <v>363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SUM(P135:P138)</f>
        <v>0</v>
      </c>
      <c r="Q134" s="221"/>
      <c r="R134" s="222">
        <f>SUM(R135:R138)</f>
        <v>0</v>
      </c>
      <c r="S134" s="221"/>
      <c r="T134" s="22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313</v>
      </c>
      <c r="BK134" s="226">
        <f>SUM(BK135:BK138)</f>
        <v>0</v>
      </c>
    </row>
    <row r="135" s="2" customFormat="1" ht="24.15" customHeight="1">
      <c r="A135" s="39"/>
      <c r="B135" s="40"/>
      <c r="C135" s="229" t="s">
        <v>93</v>
      </c>
      <c r="D135" s="229" t="s">
        <v>315</v>
      </c>
      <c r="E135" s="230" t="s">
        <v>673</v>
      </c>
      <c r="F135" s="231" t="s">
        <v>674</v>
      </c>
      <c r="G135" s="232" t="s">
        <v>354</v>
      </c>
      <c r="H135" s="233">
        <v>71.483000000000004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675</v>
      </c>
    </row>
    <row r="136" s="2" customFormat="1" ht="24.15" customHeight="1">
      <c r="A136" s="39"/>
      <c r="B136" s="40"/>
      <c r="C136" s="229" t="s">
        <v>320</v>
      </c>
      <c r="D136" s="229" t="s">
        <v>315</v>
      </c>
      <c r="E136" s="230" t="s">
        <v>676</v>
      </c>
      <c r="F136" s="231" t="s">
        <v>677</v>
      </c>
      <c r="G136" s="232" t="s">
        <v>354</v>
      </c>
      <c r="H136" s="233">
        <v>643.34699999999998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678</v>
      </c>
    </row>
    <row r="137" s="14" customFormat="1">
      <c r="A137" s="14"/>
      <c r="B137" s="253"/>
      <c r="C137" s="254"/>
      <c r="D137" s="244" t="s">
        <v>326</v>
      </c>
      <c r="E137" s="254"/>
      <c r="F137" s="256" t="s">
        <v>679</v>
      </c>
      <c r="G137" s="254"/>
      <c r="H137" s="257">
        <v>643.34699999999998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4</v>
      </c>
      <c r="AX137" s="14" t="s">
        <v>83</v>
      </c>
      <c r="AY137" s="263" t="s">
        <v>313</v>
      </c>
    </row>
    <row r="138" s="2" customFormat="1" ht="37.8" customHeight="1">
      <c r="A138" s="39"/>
      <c r="B138" s="40"/>
      <c r="C138" s="229" t="s">
        <v>343</v>
      </c>
      <c r="D138" s="229" t="s">
        <v>315</v>
      </c>
      <c r="E138" s="230" t="s">
        <v>680</v>
      </c>
      <c r="F138" s="231" t="s">
        <v>681</v>
      </c>
      <c r="G138" s="232" t="s">
        <v>354</v>
      </c>
      <c r="H138" s="233">
        <v>71.483000000000004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682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683</v>
      </c>
      <c r="F139" s="216" t="s">
        <v>684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</f>
        <v>0</v>
      </c>
      <c r="Q139" s="221"/>
      <c r="R139" s="222">
        <f>R140</f>
        <v>0</v>
      </c>
      <c r="S139" s="221"/>
      <c r="T139" s="223">
        <f>T140</f>
        <v>4.0025599999999999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85</v>
      </c>
      <c r="AT139" s="225" t="s">
        <v>75</v>
      </c>
      <c r="AU139" s="225" t="s">
        <v>76</v>
      </c>
      <c r="AY139" s="224" t="s">
        <v>313</v>
      </c>
      <c r="BK139" s="226">
        <f>BK140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685</v>
      </c>
      <c r="F140" s="227" t="s">
        <v>686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SUM(P141:P146)</f>
        <v>0</v>
      </c>
      <c r="Q140" s="221"/>
      <c r="R140" s="222">
        <f>SUM(R141:R146)</f>
        <v>0</v>
      </c>
      <c r="S140" s="221"/>
      <c r="T140" s="223">
        <f>SUM(T141:T146)</f>
        <v>4.0025599999999999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75</v>
      </c>
      <c r="AU140" s="225" t="s">
        <v>83</v>
      </c>
      <c r="AY140" s="224" t="s">
        <v>313</v>
      </c>
      <c r="BK140" s="226">
        <f>SUM(BK141:BK146)</f>
        <v>0</v>
      </c>
    </row>
    <row r="141" s="2" customFormat="1" ht="24.15" customHeight="1">
      <c r="A141" s="39"/>
      <c r="B141" s="40"/>
      <c r="C141" s="229" t="s">
        <v>347</v>
      </c>
      <c r="D141" s="229" t="s">
        <v>315</v>
      </c>
      <c r="E141" s="230" t="s">
        <v>687</v>
      </c>
      <c r="F141" s="231" t="s">
        <v>688</v>
      </c>
      <c r="G141" s="232" t="s">
        <v>318</v>
      </c>
      <c r="H141" s="233">
        <v>33.920000000000002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0.11799999999999999</v>
      </c>
      <c r="T141" s="239">
        <f>S141*H141</f>
        <v>4.0025599999999999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434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434</v>
      </c>
      <c r="BM141" s="240" t="s">
        <v>689</v>
      </c>
    </row>
    <row r="142" s="14" customFormat="1">
      <c r="A142" s="14"/>
      <c r="B142" s="253"/>
      <c r="C142" s="254"/>
      <c r="D142" s="244" t="s">
        <v>326</v>
      </c>
      <c r="E142" s="255" t="s">
        <v>1</v>
      </c>
      <c r="F142" s="256" t="s">
        <v>690</v>
      </c>
      <c r="G142" s="254"/>
      <c r="H142" s="257">
        <v>18.239999999999998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326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313</v>
      </c>
    </row>
    <row r="143" s="14" customFormat="1">
      <c r="A143" s="14"/>
      <c r="B143" s="253"/>
      <c r="C143" s="254"/>
      <c r="D143" s="244" t="s">
        <v>326</v>
      </c>
      <c r="E143" s="255" t="s">
        <v>1</v>
      </c>
      <c r="F143" s="256" t="s">
        <v>691</v>
      </c>
      <c r="G143" s="254"/>
      <c r="H143" s="257">
        <v>5.7599999999999998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313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692</v>
      </c>
      <c r="G144" s="254"/>
      <c r="H144" s="257">
        <v>9.9199999999999999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313</v>
      </c>
    </row>
    <row r="145" s="15" customFormat="1">
      <c r="A145" s="15"/>
      <c r="B145" s="264"/>
      <c r="C145" s="265"/>
      <c r="D145" s="244" t="s">
        <v>326</v>
      </c>
      <c r="E145" s="266" t="s">
        <v>1</v>
      </c>
      <c r="F145" s="267" t="s">
        <v>331</v>
      </c>
      <c r="G145" s="265"/>
      <c r="H145" s="268">
        <v>33.920000000000002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326</v>
      </c>
      <c r="AU145" s="274" t="s">
        <v>85</v>
      </c>
      <c r="AV145" s="15" t="s">
        <v>320</v>
      </c>
      <c r="AW145" s="15" t="s">
        <v>32</v>
      </c>
      <c r="AX145" s="15" t="s">
        <v>83</v>
      </c>
      <c r="AY145" s="274" t="s">
        <v>313</v>
      </c>
    </row>
    <row r="146" s="2" customFormat="1" ht="24.15" customHeight="1">
      <c r="A146" s="39"/>
      <c r="B146" s="40"/>
      <c r="C146" s="229" t="s">
        <v>351</v>
      </c>
      <c r="D146" s="229" t="s">
        <v>315</v>
      </c>
      <c r="E146" s="230" t="s">
        <v>693</v>
      </c>
      <c r="F146" s="231" t="s">
        <v>694</v>
      </c>
      <c r="G146" s="232" t="s">
        <v>318</v>
      </c>
      <c r="H146" s="233">
        <v>33.920000000000002</v>
      </c>
      <c r="I146" s="234"/>
      <c r="J146" s="235">
        <f>ROUND(I146*H146,2)</f>
        <v>0</v>
      </c>
      <c r="K146" s="231" t="s">
        <v>319</v>
      </c>
      <c r="L146" s="45"/>
      <c r="M146" s="278" t="s">
        <v>1</v>
      </c>
      <c r="N146" s="279" t="s">
        <v>41</v>
      </c>
      <c r="O146" s="280"/>
      <c r="P146" s="281">
        <f>O146*H146</f>
        <v>0</v>
      </c>
      <c r="Q146" s="281">
        <v>0</v>
      </c>
      <c r="R146" s="281">
        <f>Q146*H146</f>
        <v>0</v>
      </c>
      <c r="S146" s="281">
        <v>0</v>
      </c>
      <c r="T146" s="28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434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695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rtOLLVJrg7TRyutqSTsF4FX4FxkL7D6Esp5ce+WEg95fFXo/PJpwQU8aGmv0Dg84TzbQEJ7BHbwxwqXZ9nBVdw==" hashValue="BYYn3nvqKJ13c1jRReG/yPWPvrJhN/sm1C8ra+/z/J0yoawR7y74Zy9/totXFQBDvX3t7iA3XoK5aq/mVqhGIQ==" algorithmName="SHA-512" password="CC35"/>
  <autoFilter ref="C128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696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ROUND((SUM(BE127:BE178)),  2)</f>
        <v>0</v>
      </c>
      <c r="G35" s="39"/>
      <c r="H35" s="39"/>
      <c r="I35" s="166">
        <v>0.20999999999999999</v>
      </c>
      <c r="J35" s="165">
        <f>ROUND(((SUM(BE127:BE178))*I35),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ROUND((SUM(BF127:BF178)),  2)</f>
        <v>0</v>
      </c>
      <c r="G36" s="39"/>
      <c r="H36" s="39"/>
      <c r="I36" s="166">
        <v>0.14999999999999999</v>
      </c>
      <c r="J36" s="165">
        <f>ROUND(((SUM(BF127:BF178))*I36),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ROUND((SUM(BH127:BH178)),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101 - Obslužná komunikace ( žulová kostka)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J129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J146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698</v>
      </c>
      <c r="E102" s="199"/>
      <c r="F102" s="199"/>
      <c r="G102" s="199"/>
      <c r="H102" s="199"/>
      <c r="I102" s="199"/>
      <c r="J102" s="200">
        <f>J149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663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297</v>
      </c>
      <c r="E104" s="199"/>
      <c r="F104" s="199"/>
      <c r="G104" s="199"/>
      <c r="H104" s="199"/>
      <c r="I104" s="199"/>
      <c r="J104" s="200">
        <f>J167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699</v>
      </c>
      <c r="E105" s="199"/>
      <c r="F105" s="199"/>
      <c r="G105" s="199"/>
      <c r="H105" s="199"/>
      <c r="I105" s="199"/>
      <c r="J105" s="200">
        <f>J177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 xml:space="preserve">Revitalizace  Masarykova náměstí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285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101 - Obslužná komunikace ( žulová kostka)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Konice</v>
      </c>
      <c r="G121" s="41"/>
      <c r="H121" s="41"/>
      <c r="I121" s="33" t="s">
        <v>22</v>
      </c>
      <c r="J121" s="80" t="str">
        <f>IF(J14="","",J14)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město  Konice</v>
      </c>
      <c r="G123" s="41"/>
      <c r="H123" s="41"/>
      <c r="I123" s="33" t="s">
        <v>30</v>
      </c>
      <c r="J123" s="37" t="str">
        <f>E23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1362.0079088000002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P129+P146+P149+P152+P167+P177</f>
        <v>0</v>
      </c>
      <c r="Q128" s="221"/>
      <c r="R128" s="222">
        <f>R129+R146+R149+R152+R167+R177</f>
        <v>1362.0079088000002</v>
      </c>
      <c r="S128" s="221"/>
      <c r="T128" s="223">
        <f>T129+T146+T149+T152+T167+T177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BK129+BK146+BK149+BK152+BK167+BK177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SUM(P130:P145)</f>
        <v>0</v>
      </c>
      <c r="Q129" s="221"/>
      <c r="R129" s="222">
        <f>SUM(R130:R145)</f>
        <v>0</v>
      </c>
      <c r="S129" s="221"/>
      <c r="T129" s="223">
        <f>SUM(T130:T145)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SUM(BK130:BK145)</f>
        <v>0</v>
      </c>
    </row>
    <row r="130" s="2" customFormat="1" ht="37.8" customHeight="1">
      <c r="A130" s="39"/>
      <c r="B130" s="40"/>
      <c r="C130" s="229" t="s">
        <v>83</v>
      </c>
      <c r="D130" s="229" t="s">
        <v>315</v>
      </c>
      <c r="E130" s="230" t="s">
        <v>348</v>
      </c>
      <c r="F130" s="231" t="s">
        <v>349</v>
      </c>
      <c r="G130" s="232" t="s">
        <v>334</v>
      </c>
      <c r="H130" s="233">
        <v>726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700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701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702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337</v>
      </c>
      <c r="G133" s="254"/>
      <c r="H133" s="257">
        <v>363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592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337</v>
      </c>
      <c r="G135" s="254"/>
      <c r="H135" s="257">
        <v>363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313</v>
      </c>
    </row>
    <row r="136" s="15" customFormat="1">
      <c r="A136" s="15"/>
      <c r="B136" s="264"/>
      <c r="C136" s="265"/>
      <c r="D136" s="244" t="s">
        <v>326</v>
      </c>
      <c r="E136" s="266" t="s">
        <v>1</v>
      </c>
      <c r="F136" s="267" t="s">
        <v>331</v>
      </c>
      <c r="G136" s="265"/>
      <c r="H136" s="268">
        <v>726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326</v>
      </c>
      <c r="AU136" s="274" t="s">
        <v>85</v>
      </c>
      <c r="AV136" s="15" t="s">
        <v>320</v>
      </c>
      <c r="AW136" s="15" t="s">
        <v>32</v>
      </c>
      <c r="AX136" s="15" t="s">
        <v>83</v>
      </c>
      <c r="AY136" s="274" t="s">
        <v>313</v>
      </c>
    </row>
    <row r="137" s="2" customFormat="1" ht="24.15" customHeight="1">
      <c r="A137" s="39"/>
      <c r="B137" s="40"/>
      <c r="C137" s="229" t="s">
        <v>85</v>
      </c>
      <c r="D137" s="229" t="s">
        <v>315</v>
      </c>
      <c r="E137" s="230" t="s">
        <v>703</v>
      </c>
      <c r="F137" s="231" t="s">
        <v>704</v>
      </c>
      <c r="G137" s="232" t="s">
        <v>334</v>
      </c>
      <c r="H137" s="233">
        <v>726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705</v>
      </c>
    </row>
    <row r="138" s="2" customFormat="1" ht="24.15" customHeight="1">
      <c r="A138" s="39"/>
      <c r="B138" s="40"/>
      <c r="C138" s="229" t="s">
        <v>93</v>
      </c>
      <c r="D138" s="229" t="s">
        <v>315</v>
      </c>
      <c r="E138" s="230" t="s">
        <v>706</v>
      </c>
      <c r="F138" s="231" t="s">
        <v>707</v>
      </c>
      <c r="G138" s="232" t="s">
        <v>334</v>
      </c>
      <c r="H138" s="233">
        <v>726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708</v>
      </c>
    </row>
    <row r="139" s="13" customFormat="1">
      <c r="A139" s="13"/>
      <c r="B139" s="242"/>
      <c r="C139" s="243"/>
      <c r="D139" s="244" t="s">
        <v>326</v>
      </c>
      <c r="E139" s="245" t="s">
        <v>1</v>
      </c>
      <c r="F139" s="246" t="s">
        <v>709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326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702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337</v>
      </c>
      <c r="G141" s="254"/>
      <c r="H141" s="257">
        <v>363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3" customFormat="1">
      <c r="A142" s="13"/>
      <c r="B142" s="242"/>
      <c r="C142" s="243"/>
      <c r="D142" s="244" t="s">
        <v>326</v>
      </c>
      <c r="E142" s="245" t="s">
        <v>1</v>
      </c>
      <c r="F142" s="246" t="s">
        <v>592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326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313</v>
      </c>
    </row>
    <row r="143" s="14" customFormat="1">
      <c r="A143" s="14"/>
      <c r="B143" s="253"/>
      <c r="C143" s="254"/>
      <c r="D143" s="244" t="s">
        <v>326</v>
      </c>
      <c r="E143" s="255" t="s">
        <v>1</v>
      </c>
      <c r="F143" s="256" t="s">
        <v>337</v>
      </c>
      <c r="G143" s="254"/>
      <c r="H143" s="257">
        <v>363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313</v>
      </c>
    </row>
    <row r="144" s="15" customFormat="1">
      <c r="A144" s="15"/>
      <c r="B144" s="264"/>
      <c r="C144" s="265"/>
      <c r="D144" s="244" t="s">
        <v>326</v>
      </c>
      <c r="E144" s="266" t="s">
        <v>1</v>
      </c>
      <c r="F144" s="267" t="s">
        <v>331</v>
      </c>
      <c r="G144" s="265"/>
      <c r="H144" s="268">
        <v>726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326</v>
      </c>
      <c r="AU144" s="274" t="s">
        <v>85</v>
      </c>
      <c r="AV144" s="15" t="s">
        <v>320</v>
      </c>
      <c r="AW144" s="15" t="s">
        <v>32</v>
      </c>
      <c r="AX144" s="15" t="s">
        <v>83</v>
      </c>
      <c r="AY144" s="274" t="s">
        <v>313</v>
      </c>
    </row>
    <row r="145" s="2" customFormat="1" ht="24.15" customHeight="1">
      <c r="A145" s="39"/>
      <c r="B145" s="40"/>
      <c r="C145" s="229" t="s">
        <v>320</v>
      </c>
      <c r="D145" s="229" t="s">
        <v>315</v>
      </c>
      <c r="E145" s="230" t="s">
        <v>710</v>
      </c>
      <c r="F145" s="231" t="s">
        <v>711</v>
      </c>
      <c r="G145" s="232" t="s">
        <v>318</v>
      </c>
      <c r="H145" s="233">
        <v>1815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712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343</v>
      </c>
      <c r="F146" s="227" t="s">
        <v>713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1168.3155000000002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313</v>
      </c>
      <c r="BK146" s="226">
        <f>SUM(BK147:BK148)</f>
        <v>0</v>
      </c>
    </row>
    <row r="147" s="2" customFormat="1" ht="24.15" customHeight="1">
      <c r="A147" s="39"/>
      <c r="B147" s="40"/>
      <c r="C147" s="229" t="s">
        <v>343</v>
      </c>
      <c r="D147" s="229" t="s">
        <v>315</v>
      </c>
      <c r="E147" s="230" t="s">
        <v>714</v>
      </c>
      <c r="F147" s="231" t="s">
        <v>715</v>
      </c>
      <c r="G147" s="232" t="s">
        <v>318</v>
      </c>
      <c r="H147" s="233">
        <v>1815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0.46000000000000002</v>
      </c>
      <c r="R147" s="238">
        <f>Q147*H147</f>
        <v>834.90000000000009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716</v>
      </c>
    </row>
    <row r="148" s="2" customFormat="1" ht="24.15" customHeight="1">
      <c r="A148" s="39"/>
      <c r="B148" s="40"/>
      <c r="C148" s="229" t="s">
        <v>347</v>
      </c>
      <c r="D148" s="229" t="s">
        <v>315</v>
      </c>
      <c r="E148" s="230" t="s">
        <v>717</v>
      </c>
      <c r="F148" s="231" t="s">
        <v>718</v>
      </c>
      <c r="G148" s="232" t="s">
        <v>318</v>
      </c>
      <c r="H148" s="233">
        <v>1815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0.1837</v>
      </c>
      <c r="R148" s="238">
        <f>Q148*H148</f>
        <v>333.41550000000001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719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357</v>
      </c>
      <c r="F149" s="227" t="s">
        <v>720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10.649039999999999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313</v>
      </c>
      <c r="BK149" s="226">
        <f>SUM(BK150:BK151)</f>
        <v>0</v>
      </c>
    </row>
    <row r="150" s="2" customFormat="1" ht="24.15" customHeight="1">
      <c r="A150" s="39"/>
      <c r="B150" s="40"/>
      <c r="C150" s="229" t="s">
        <v>351</v>
      </c>
      <c r="D150" s="229" t="s">
        <v>315</v>
      </c>
      <c r="E150" s="230" t="s">
        <v>721</v>
      </c>
      <c r="F150" s="231" t="s">
        <v>722</v>
      </c>
      <c r="G150" s="232" t="s">
        <v>723</v>
      </c>
      <c r="H150" s="233">
        <v>12</v>
      </c>
      <c r="I150" s="234"/>
      <c r="J150" s="235">
        <f>ROUND(I150*H150,2)</f>
        <v>0</v>
      </c>
      <c r="K150" s="231" t="s">
        <v>724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0.42080000000000001</v>
      </c>
      <c r="R150" s="238">
        <f>Q150*H150</f>
        <v>5.0495999999999999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725</v>
      </c>
    </row>
    <row r="151" s="2" customFormat="1" ht="33" customHeight="1">
      <c r="A151" s="39"/>
      <c r="B151" s="40"/>
      <c r="C151" s="229" t="s">
        <v>357</v>
      </c>
      <c r="D151" s="229" t="s">
        <v>315</v>
      </c>
      <c r="E151" s="230" t="s">
        <v>726</v>
      </c>
      <c r="F151" s="231" t="s">
        <v>727</v>
      </c>
      <c r="G151" s="232" t="s">
        <v>723</v>
      </c>
      <c r="H151" s="233">
        <v>18</v>
      </c>
      <c r="I151" s="234"/>
      <c r="J151" s="235">
        <f>ROUND(I151*H151,2)</f>
        <v>0</v>
      </c>
      <c r="K151" s="231" t="s">
        <v>724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0.31108000000000002</v>
      </c>
      <c r="R151" s="238">
        <f>Q151*H151</f>
        <v>5.5994400000000004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728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364</v>
      </c>
      <c r="F152" s="227" t="s">
        <v>666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SUM(P153:P166)</f>
        <v>0</v>
      </c>
      <c r="Q152" s="221"/>
      <c r="R152" s="222">
        <f>SUM(R153:R166)</f>
        <v>183.0433688</v>
      </c>
      <c r="S152" s="221"/>
      <c r="T152" s="223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313</v>
      </c>
      <c r="BK152" s="226">
        <f>SUM(BK153:BK166)</f>
        <v>0</v>
      </c>
    </row>
    <row r="153" s="2" customFormat="1" ht="24.15" customHeight="1">
      <c r="A153" s="39"/>
      <c r="B153" s="40"/>
      <c r="C153" s="229" t="s">
        <v>364</v>
      </c>
      <c r="D153" s="229" t="s">
        <v>315</v>
      </c>
      <c r="E153" s="230" t="s">
        <v>729</v>
      </c>
      <c r="F153" s="231" t="s">
        <v>730</v>
      </c>
      <c r="G153" s="232" t="s">
        <v>324</v>
      </c>
      <c r="H153" s="233">
        <v>370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0.089779999999999999</v>
      </c>
      <c r="R153" s="238">
        <f>Q153*H153</f>
        <v>33.218600000000002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731</v>
      </c>
    </row>
    <row r="154" s="2" customFormat="1" ht="16.5" customHeight="1">
      <c r="A154" s="39"/>
      <c r="B154" s="40"/>
      <c r="C154" s="283" t="s">
        <v>368</v>
      </c>
      <c r="D154" s="283" t="s">
        <v>732</v>
      </c>
      <c r="E154" s="284" t="s">
        <v>733</v>
      </c>
      <c r="F154" s="285" t="s">
        <v>734</v>
      </c>
      <c r="G154" s="286" t="s">
        <v>318</v>
      </c>
      <c r="H154" s="287">
        <v>37.369999999999997</v>
      </c>
      <c r="I154" s="288"/>
      <c r="J154" s="289">
        <f>ROUND(I154*H154,2)</f>
        <v>0</v>
      </c>
      <c r="K154" s="285" t="s">
        <v>319</v>
      </c>
      <c r="L154" s="290"/>
      <c r="M154" s="291" t="s">
        <v>1</v>
      </c>
      <c r="N154" s="292" t="s">
        <v>41</v>
      </c>
      <c r="O154" s="92"/>
      <c r="P154" s="238">
        <f>O154*H154</f>
        <v>0</v>
      </c>
      <c r="Q154" s="238">
        <v>0.222</v>
      </c>
      <c r="R154" s="238">
        <f>Q154*H154</f>
        <v>8.2961399999999994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357</v>
      </c>
      <c r="AT154" s="240" t="s">
        <v>732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735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736</v>
      </c>
      <c r="G155" s="254"/>
      <c r="H155" s="257">
        <v>37.369999999999997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313</v>
      </c>
    </row>
    <row r="156" s="2" customFormat="1" ht="33" customHeight="1">
      <c r="A156" s="39"/>
      <c r="B156" s="40"/>
      <c r="C156" s="229" t="s">
        <v>373</v>
      </c>
      <c r="D156" s="229" t="s">
        <v>315</v>
      </c>
      <c r="E156" s="230" t="s">
        <v>737</v>
      </c>
      <c r="F156" s="231" t="s">
        <v>738</v>
      </c>
      <c r="G156" s="232" t="s">
        <v>324</v>
      </c>
      <c r="H156" s="233">
        <v>280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0.15540000000000001</v>
      </c>
      <c r="R156" s="238">
        <f>Q156*H156</f>
        <v>43.512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739</v>
      </c>
    </row>
    <row r="157" s="2" customFormat="1" ht="16.5" customHeight="1">
      <c r="A157" s="39"/>
      <c r="B157" s="40"/>
      <c r="C157" s="283" t="s">
        <v>377</v>
      </c>
      <c r="D157" s="283" t="s">
        <v>732</v>
      </c>
      <c r="E157" s="284" t="s">
        <v>740</v>
      </c>
      <c r="F157" s="285" t="s">
        <v>741</v>
      </c>
      <c r="G157" s="286" t="s">
        <v>324</v>
      </c>
      <c r="H157" s="287">
        <v>280</v>
      </c>
      <c r="I157" s="288"/>
      <c r="J157" s="289">
        <f>ROUND(I157*H157,2)</f>
        <v>0</v>
      </c>
      <c r="K157" s="285" t="s">
        <v>319</v>
      </c>
      <c r="L157" s="290"/>
      <c r="M157" s="291" t="s">
        <v>1</v>
      </c>
      <c r="N157" s="292" t="s">
        <v>41</v>
      </c>
      <c r="O157" s="92"/>
      <c r="P157" s="238">
        <f>O157*H157</f>
        <v>0</v>
      </c>
      <c r="Q157" s="238">
        <v>0.080000000000000002</v>
      </c>
      <c r="R157" s="238">
        <f>Q157*H157</f>
        <v>22.400000000000002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357</v>
      </c>
      <c r="AT157" s="240" t="s">
        <v>732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742</v>
      </c>
    </row>
    <row r="158" s="2" customFormat="1" ht="24.15" customHeight="1">
      <c r="A158" s="39"/>
      <c r="B158" s="40"/>
      <c r="C158" s="229" t="s">
        <v>427</v>
      </c>
      <c r="D158" s="229" t="s">
        <v>315</v>
      </c>
      <c r="E158" s="230" t="s">
        <v>743</v>
      </c>
      <c r="F158" s="231" t="s">
        <v>744</v>
      </c>
      <c r="G158" s="232" t="s">
        <v>324</v>
      </c>
      <c r="H158" s="233">
        <v>12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0.14066999999999999</v>
      </c>
      <c r="R158" s="238">
        <f>Q158*H158</f>
        <v>1.68804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745</v>
      </c>
    </row>
    <row r="159" s="2" customFormat="1" ht="24.15" customHeight="1">
      <c r="A159" s="39"/>
      <c r="B159" s="40"/>
      <c r="C159" s="283" t="s">
        <v>430</v>
      </c>
      <c r="D159" s="283" t="s">
        <v>732</v>
      </c>
      <c r="E159" s="284" t="s">
        <v>746</v>
      </c>
      <c r="F159" s="285" t="s">
        <v>747</v>
      </c>
      <c r="G159" s="286" t="s">
        <v>324</v>
      </c>
      <c r="H159" s="287">
        <v>12.24</v>
      </c>
      <c r="I159" s="288"/>
      <c r="J159" s="289">
        <f>ROUND(I159*H159,2)</f>
        <v>0</v>
      </c>
      <c r="K159" s="285" t="s">
        <v>1</v>
      </c>
      <c r="L159" s="290"/>
      <c r="M159" s="291" t="s">
        <v>1</v>
      </c>
      <c r="N159" s="292" t="s">
        <v>41</v>
      </c>
      <c r="O159" s="92"/>
      <c r="P159" s="238">
        <f>O159*H159</f>
        <v>0</v>
      </c>
      <c r="Q159" s="238">
        <v>0.082000000000000003</v>
      </c>
      <c r="R159" s="238">
        <f>Q159*H159</f>
        <v>1.0036800000000001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357</v>
      </c>
      <c r="AT159" s="240" t="s">
        <v>732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748</v>
      </c>
    </row>
    <row r="160" s="14" customFormat="1">
      <c r="A160" s="14"/>
      <c r="B160" s="253"/>
      <c r="C160" s="254"/>
      <c r="D160" s="244" t="s">
        <v>326</v>
      </c>
      <c r="E160" s="254"/>
      <c r="F160" s="256" t="s">
        <v>749</v>
      </c>
      <c r="G160" s="254"/>
      <c r="H160" s="257">
        <v>12.24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4</v>
      </c>
      <c r="AX160" s="14" t="s">
        <v>83</v>
      </c>
      <c r="AY160" s="263" t="s">
        <v>313</v>
      </c>
    </row>
    <row r="161" s="2" customFormat="1" ht="24.15" customHeight="1">
      <c r="A161" s="39"/>
      <c r="B161" s="40"/>
      <c r="C161" s="229" t="s">
        <v>8</v>
      </c>
      <c r="D161" s="229" t="s">
        <v>315</v>
      </c>
      <c r="E161" s="230" t="s">
        <v>750</v>
      </c>
      <c r="F161" s="231" t="s">
        <v>751</v>
      </c>
      <c r="G161" s="232" t="s">
        <v>334</v>
      </c>
      <c r="H161" s="233">
        <v>32.32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2.2563399999999998</v>
      </c>
      <c r="R161" s="238">
        <f>Q161*H161</f>
        <v>72.924908799999997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752</v>
      </c>
    </row>
    <row r="162" s="14" customFormat="1">
      <c r="A162" s="14"/>
      <c r="B162" s="253"/>
      <c r="C162" s="254"/>
      <c r="D162" s="244" t="s">
        <v>326</v>
      </c>
      <c r="E162" s="255" t="s">
        <v>1</v>
      </c>
      <c r="F162" s="256" t="s">
        <v>753</v>
      </c>
      <c r="G162" s="254"/>
      <c r="H162" s="257">
        <v>14.800000000000001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326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313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754</v>
      </c>
      <c r="G163" s="254"/>
      <c r="H163" s="257">
        <v>16.800000000000001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313</v>
      </c>
    </row>
    <row r="164" s="14" customFormat="1">
      <c r="A164" s="14"/>
      <c r="B164" s="253"/>
      <c r="C164" s="254"/>
      <c r="D164" s="244" t="s">
        <v>326</v>
      </c>
      <c r="E164" s="255" t="s">
        <v>1</v>
      </c>
      <c r="F164" s="256" t="s">
        <v>755</v>
      </c>
      <c r="G164" s="254"/>
      <c r="H164" s="257">
        <v>0.71999999999999997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313</v>
      </c>
    </row>
    <row r="165" s="15" customFormat="1">
      <c r="A165" s="15"/>
      <c r="B165" s="264"/>
      <c r="C165" s="265"/>
      <c r="D165" s="244" t="s">
        <v>326</v>
      </c>
      <c r="E165" s="266" t="s">
        <v>1</v>
      </c>
      <c r="F165" s="267" t="s">
        <v>331</v>
      </c>
      <c r="G165" s="265"/>
      <c r="H165" s="268">
        <v>32.32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326</v>
      </c>
      <c r="AU165" s="274" t="s">
        <v>85</v>
      </c>
      <c r="AV165" s="15" t="s">
        <v>320</v>
      </c>
      <c r="AW165" s="15" t="s">
        <v>32</v>
      </c>
      <c r="AX165" s="15" t="s">
        <v>83</v>
      </c>
      <c r="AY165" s="274" t="s">
        <v>313</v>
      </c>
    </row>
    <row r="166" s="2" customFormat="1" ht="24.15" customHeight="1">
      <c r="A166" s="39"/>
      <c r="B166" s="40"/>
      <c r="C166" s="229" t="s">
        <v>434</v>
      </c>
      <c r="D166" s="229" t="s">
        <v>315</v>
      </c>
      <c r="E166" s="230" t="s">
        <v>756</v>
      </c>
      <c r="F166" s="231" t="s">
        <v>757</v>
      </c>
      <c r="G166" s="232" t="s">
        <v>318</v>
      </c>
      <c r="H166" s="233">
        <v>1815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758</v>
      </c>
    </row>
    <row r="167" s="12" customFormat="1" ht="22.8" customHeight="1">
      <c r="A167" s="12"/>
      <c r="B167" s="213"/>
      <c r="C167" s="214"/>
      <c r="D167" s="215" t="s">
        <v>75</v>
      </c>
      <c r="E167" s="227" t="s">
        <v>362</v>
      </c>
      <c r="F167" s="227" t="s">
        <v>363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SUM(P168:P176)</f>
        <v>0</v>
      </c>
      <c r="Q167" s="221"/>
      <c r="R167" s="222">
        <f>SUM(R168:R176)</f>
        <v>0</v>
      </c>
      <c r="S167" s="221"/>
      <c r="T167" s="223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83</v>
      </c>
      <c r="AT167" s="225" t="s">
        <v>75</v>
      </c>
      <c r="AU167" s="225" t="s">
        <v>83</v>
      </c>
      <c r="AY167" s="224" t="s">
        <v>313</v>
      </c>
      <c r="BK167" s="226">
        <f>SUM(BK168:BK176)</f>
        <v>0</v>
      </c>
    </row>
    <row r="168" s="2" customFormat="1" ht="21.75" customHeight="1">
      <c r="A168" s="39"/>
      <c r="B168" s="40"/>
      <c r="C168" s="229" t="s">
        <v>436</v>
      </c>
      <c r="D168" s="229" t="s">
        <v>315</v>
      </c>
      <c r="E168" s="230" t="s">
        <v>365</v>
      </c>
      <c r="F168" s="231" t="s">
        <v>366</v>
      </c>
      <c r="G168" s="232" t="s">
        <v>354</v>
      </c>
      <c r="H168" s="233">
        <v>392.04000000000002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759</v>
      </c>
    </row>
    <row r="169" s="13" customFormat="1">
      <c r="A169" s="13"/>
      <c r="B169" s="242"/>
      <c r="C169" s="243"/>
      <c r="D169" s="244" t="s">
        <v>326</v>
      </c>
      <c r="E169" s="245" t="s">
        <v>1</v>
      </c>
      <c r="F169" s="246" t="s">
        <v>760</v>
      </c>
      <c r="G169" s="243"/>
      <c r="H169" s="245" t="s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326</v>
      </c>
      <c r="AU169" s="252" t="s">
        <v>85</v>
      </c>
      <c r="AV169" s="13" t="s">
        <v>83</v>
      </c>
      <c r="AW169" s="13" t="s">
        <v>32</v>
      </c>
      <c r="AX169" s="13" t="s">
        <v>76</v>
      </c>
      <c r="AY169" s="252" t="s">
        <v>313</v>
      </c>
    </row>
    <row r="170" s="14" customFormat="1">
      <c r="A170" s="14"/>
      <c r="B170" s="253"/>
      <c r="C170" s="254"/>
      <c r="D170" s="244" t="s">
        <v>326</v>
      </c>
      <c r="E170" s="255" t="s">
        <v>1</v>
      </c>
      <c r="F170" s="256" t="s">
        <v>761</v>
      </c>
      <c r="G170" s="254"/>
      <c r="H170" s="257">
        <v>392.04000000000002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326</v>
      </c>
      <c r="AU170" s="263" t="s">
        <v>85</v>
      </c>
      <c r="AV170" s="14" t="s">
        <v>85</v>
      </c>
      <c r="AW170" s="14" t="s">
        <v>32</v>
      </c>
      <c r="AX170" s="14" t="s">
        <v>83</v>
      </c>
      <c r="AY170" s="263" t="s">
        <v>313</v>
      </c>
    </row>
    <row r="171" s="2" customFormat="1" ht="24.15" customHeight="1">
      <c r="A171" s="39"/>
      <c r="B171" s="40"/>
      <c r="C171" s="229" t="s">
        <v>762</v>
      </c>
      <c r="D171" s="229" t="s">
        <v>315</v>
      </c>
      <c r="E171" s="230" t="s">
        <v>369</v>
      </c>
      <c r="F171" s="231" t="s">
        <v>370</v>
      </c>
      <c r="G171" s="232" t="s">
        <v>354</v>
      </c>
      <c r="H171" s="233">
        <v>1568.1600000000001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320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763</v>
      </c>
    </row>
    <row r="172" s="13" customFormat="1">
      <c r="A172" s="13"/>
      <c r="B172" s="242"/>
      <c r="C172" s="243"/>
      <c r="D172" s="244" t="s">
        <v>326</v>
      </c>
      <c r="E172" s="245" t="s">
        <v>1</v>
      </c>
      <c r="F172" s="246" t="s">
        <v>760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326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313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764</v>
      </c>
      <c r="G173" s="254"/>
      <c r="H173" s="257">
        <v>1568.1600000000001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313</v>
      </c>
    </row>
    <row r="174" s="2" customFormat="1" ht="24.15" customHeight="1">
      <c r="A174" s="39"/>
      <c r="B174" s="40"/>
      <c r="C174" s="229" t="s">
        <v>765</v>
      </c>
      <c r="D174" s="229" t="s">
        <v>315</v>
      </c>
      <c r="E174" s="230" t="s">
        <v>374</v>
      </c>
      <c r="F174" s="231" t="s">
        <v>375</v>
      </c>
      <c r="G174" s="232" t="s">
        <v>354</v>
      </c>
      <c r="H174" s="233">
        <v>392.04000000000002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320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320</v>
      </c>
      <c r="BM174" s="240" t="s">
        <v>766</v>
      </c>
    </row>
    <row r="175" s="13" customFormat="1">
      <c r="A175" s="13"/>
      <c r="B175" s="242"/>
      <c r="C175" s="243"/>
      <c r="D175" s="244" t="s">
        <v>326</v>
      </c>
      <c r="E175" s="245" t="s">
        <v>1</v>
      </c>
      <c r="F175" s="246" t="s">
        <v>760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326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313</v>
      </c>
    </row>
    <row r="176" s="14" customFormat="1">
      <c r="A176" s="14"/>
      <c r="B176" s="253"/>
      <c r="C176" s="254"/>
      <c r="D176" s="244" t="s">
        <v>326</v>
      </c>
      <c r="E176" s="255" t="s">
        <v>1</v>
      </c>
      <c r="F176" s="256" t="s">
        <v>761</v>
      </c>
      <c r="G176" s="254"/>
      <c r="H176" s="257">
        <v>392.04000000000002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326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313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767</v>
      </c>
      <c r="F177" s="227" t="s">
        <v>768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P178</f>
        <v>0</v>
      </c>
      <c r="Q177" s="221"/>
      <c r="R177" s="222">
        <f>R178</f>
        <v>0</v>
      </c>
      <c r="S177" s="221"/>
      <c r="T177" s="22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313</v>
      </c>
      <c r="BK177" s="226">
        <f>BK178</f>
        <v>0</v>
      </c>
    </row>
    <row r="178" s="2" customFormat="1" ht="24.15" customHeight="1">
      <c r="A178" s="39"/>
      <c r="B178" s="40"/>
      <c r="C178" s="229" t="s">
        <v>554</v>
      </c>
      <c r="D178" s="229" t="s">
        <v>315</v>
      </c>
      <c r="E178" s="230" t="s">
        <v>769</v>
      </c>
      <c r="F178" s="231" t="s">
        <v>770</v>
      </c>
      <c r="G178" s="232" t="s">
        <v>354</v>
      </c>
      <c r="H178" s="233">
        <v>1362.008</v>
      </c>
      <c r="I178" s="234"/>
      <c r="J178" s="235">
        <f>ROUND(I178*H178,2)</f>
        <v>0</v>
      </c>
      <c r="K178" s="231" t="s">
        <v>319</v>
      </c>
      <c r="L178" s="45"/>
      <c r="M178" s="278" t="s">
        <v>1</v>
      </c>
      <c r="N178" s="279" t="s">
        <v>41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320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320</v>
      </c>
      <c r="BM178" s="240" t="s">
        <v>771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LMMmmicblEkPtt8CWDoOj6ANjkHSysCLlkCKPCujpu6mipWJN07DqtEUrUJ7Zx6hy+PulIh3b0ktTHl16TkLEA==" hashValue="Tl+XkNMcyMtCmBij53V+yxJ9cu/2aYFwlvBhzg/ROOs1LzZDsTmHys8WzsYJnLtFi/OAlnXTqCHWuywoPkvIlw==" algorithmName="SHA-512" password="CC35"/>
  <autoFilter ref="C126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772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ROUND((SUM(BE126:BE178)),  2)</f>
        <v>0</v>
      </c>
      <c r="G35" s="39"/>
      <c r="H35" s="39"/>
      <c r="I35" s="166">
        <v>0.20999999999999999</v>
      </c>
      <c r="J35" s="165">
        <f>ROUND(((SUM(BE126:BE178))*I35),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ROUND((SUM(BF126:BF178)),  2)</f>
        <v>0</v>
      </c>
      <c r="G36" s="39"/>
      <c r="H36" s="39"/>
      <c r="I36" s="166">
        <v>0.14999999999999999</v>
      </c>
      <c r="J36" s="165">
        <f>ROUND(((SUM(BF126:BF178))*I36),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104 - Centrální zpevněná plocha náměstí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J152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J161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699</v>
      </c>
      <c r="E104" s="199"/>
      <c r="F104" s="199"/>
      <c r="G104" s="199"/>
      <c r="H104" s="199"/>
      <c r="I104" s="199"/>
      <c r="J104" s="200">
        <f>J177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 xml:space="preserve">Revitalizace  Masarykova náměstí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284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285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104 - Centrální zpevněná plocha náměstí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Konice</v>
      </c>
      <c r="G120" s="41"/>
      <c r="H120" s="41"/>
      <c r="I120" s="33" t="s">
        <v>22</v>
      </c>
      <c r="J120" s="80" t="str">
        <f>IF(J14="","",J14)</f>
        <v>14. 12. 2023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město  Konice</v>
      </c>
      <c r="G122" s="41"/>
      <c r="H122" s="41"/>
      <c r="I122" s="33" t="s">
        <v>30</v>
      </c>
      <c r="J122" s="37" t="str">
        <f>E23</f>
        <v xml:space="preserve">Ing.Zdeněk  Vitásek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Martin  Pniok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299</v>
      </c>
      <c r="D125" s="205" t="s">
        <v>61</v>
      </c>
      <c r="E125" s="205" t="s">
        <v>57</v>
      </c>
      <c r="F125" s="205" t="s">
        <v>58</v>
      </c>
      <c r="G125" s="205" t="s">
        <v>300</v>
      </c>
      <c r="H125" s="205" t="s">
        <v>301</v>
      </c>
      <c r="I125" s="205" t="s">
        <v>302</v>
      </c>
      <c r="J125" s="205" t="s">
        <v>292</v>
      </c>
      <c r="K125" s="206" t="s">
        <v>303</v>
      </c>
      <c r="L125" s="207"/>
      <c r="M125" s="101" t="s">
        <v>1</v>
      </c>
      <c r="N125" s="102" t="s">
        <v>40</v>
      </c>
      <c r="O125" s="102" t="s">
        <v>304</v>
      </c>
      <c r="P125" s="102" t="s">
        <v>305</v>
      </c>
      <c r="Q125" s="102" t="s">
        <v>306</v>
      </c>
      <c r="R125" s="102" t="s">
        <v>307</v>
      </c>
      <c r="S125" s="102" t="s">
        <v>308</v>
      </c>
      <c r="T125" s="103" t="s">
        <v>309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310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2818.60752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294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311</v>
      </c>
      <c r="F127" s="216" t="s">
        <v>312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P128+P140+P152+P161+P177</f>
        <v>0</v>
      </c>
      <c r="Q127" s="221"/>
      <c r="R127" s="222">
        <f>R128+R140+R152+R161+R177</f>
        <v>2818.60752</v>
      </c>
      <c r="S127" s="221"/>
      <c r="T127" s="223">
        <f>T128+T140+T152+T161+T177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313</v>
      </c>
      <c r="BK127" s="226">
        <f>BK128+BK140+BK152+BK161+BK177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83</v>
      </c>
      <c r="F128" s="227" t="s">
        <v>314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SUM(P129:P139)</f>
        <v>0</v>
      </c>
      <c r="Q128" s="221"/>
      <c r="R128" s="222">
        <f>SUM(R129:R139)</f>
        <v>0</v>
      </c>
      <c r="S128" s="221"/>
      <c r="T128" s="223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83</v>
      </c>
      <c r="AY128" s="224" t="s">
        <v>313</v>
      </c>
      <c r="BK128" s="226">
        <f>SUM(BK129:BK139)</f>
        <v>0</v>
      </c>
    </row>
    <row r="129" s="2" customFormat="1" ht="37.8" customHeight="1">
      <c r="A129" s="39"/>
      <c r="B129" s="40"/>
      <c r="C129" s="229" t="s">
        <v>83</v>
      </c>
      <c r="D129" s="229" t="s">
        <v>315</v>
      </c>
      <c r="E129" s="230" t="s">
        <v>348</v>
      </c>
      <c r="F129" s="231" t="s">
        <v>349</v>
      </c>
      <c r="G129" s="232" t="s">
        <v>334</v>
      </c>
      <c r="H129" s="233">
        <v>596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773</v>
      </c>
    </row>
    <row r="130" s="13" customFormat="1">
      <c r="A130" s="13"/>
      <c r="B130" s="242"/>
      <c r="C130" s="243"/>
      <c r="D130" s="244" t="s">
        <v>326</v>
      </c>
      <c r="E130" s="245" t="s">
        <v>1</v>
      </c>
      <c r="F130" s="246" t="s">
        <v>701</v>
      </c>
      <c r="G130" s="243"/>
      <c r="H130" s="245" t="s">
        <v>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326</v>
      </c>
      <c r="AU130" s="252" t="s">
        <v>85</v>
      </c>
      <c r="AV130" s="13" t="s">
        <v>83</v>
      </c>
      <c r="AW130" s="13" t="s">
        <v>32</v>
      </c>
      <c r="AX130" s="13" t="s">
        <v>76</v>
      </c>
      <c r="AY130" s="252" t="s">
        <v>313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592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774</v>
      </c>
      <c r="G132" s="254"/>
      <c r="H132" s="257">
        <v>596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703</v>
      </c>
      <c r="F133" s="231" t="s">
        <v>704</v>
      </c>
      <c r="G133" s="232" t="s">
        <v>334</v>
      </c>
      <c r="H133" s="233">
        <v>596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775</v>
      </c>
    </row>
    <row r="134" s="2" customFormat="1" ht="24.15" customHeight="1">
      <c r="A134" s="39"/>
      <c r="B134" s="40"/>
      <c r="C134" s="229" t="s">
        <v>93</v>
      </c>
      <c r="D134" s="229" t="s">
        <v>315</v>
      </c>
      <c r="E134" s="230" t="s">
        <v>706</v>
      </c>
      <c r="F134" s="231" t="s">
        <v>707</v>
      </c>
      <c r="G134" s="232" t="s">
        <v>334</v>
      </c>
      <c r="H134" s="233">
        <v>596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776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709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3" customFormat="1">
      <c r="A136" s="13"/>
      <c r="B136" s="242"/>
      <c r="C136" s="243"/>
      <c r="D136" s="244" t="s">
        <v>326</v>
      </c>
      <c r="E136" s="245" t="s">
        <v>1</v>
      </c>
      <c r="F136" s="246" t="s">
        <v>592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326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313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774</v>
      </c>
      <c r="G137" s="254"/>
      <c r="H137" s="257">
        <v>596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24.15" customHeight="1">
      <c r="A138" s="39"/>
      <c r="B138" s="40"/>
      <c r="C138" s="229" t="s">
        <v>320</v>
      </c>
      <c r="D138" s="229" t="s">
        <v>315</v>
      </c>
      <c r="E138" s="230" t="s">
        <v>710</v>
      </c>
      <c r="F138" s="231" t="s">
        <v>711</v>
      </c>
      <c r="G138" s="232" t="s">
        <v>318</v>
      </c>
      <c r="H138" s="233">
        <v>2980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777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778</v>
      </c>
      <c r="G139" s="254"/>
      <c r="H139" s="257">
        <v>2980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343</v>
      </c>
      <c r="F140" s="227" t="s">
        <v>713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SUM(P141:P151)</f>
        <v>0</v>
      </c>
      <c r="Q140" s="221"/>
      <c r="R140" s="222">
        <f>SUM(R141:R151)</f>
        <v>2727.5025000000001</v>
      </c>
      <c r="S140" s="221"/>
      <c r="T140" s="223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313</v>
      </c>
      <c r="BK140" s="226">
        <f>SUM(BK141:BK151)</f>
        <v>0</v>
      </c>
    </row>
    <row r="141" s="2" customFormat="1" ht="24.15" customHeight="1">
      <c r="A141" s="39"/>
      <c r="B141" s="40"/>
      <c r="C141" s="229" t="s">
        <v>343</v>
      </c>
      <c r="D141" s="229" t="s">
        <v>315</v>
      </c>
      <c r="E141" s="230" t="s">
        <v>779</v>
      </c>
      <c r="F141" s="231" t="s">
        <v>780</v>
      </c>
      <c r="G141" s="232" t="s">
        <v>318</v>
      </c>
      <c r="H141" s="233">
        <v>1490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0.57499999999999996</v>
      </c>
      <c r="R141" s="238">
        <f>Q141*H141</f>
        <v>856.74999999999989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781</v>
      </c>
    </row>
    <row r="142" s="2" customFormat="1" ht="24.15" customHeight="1">
      <c r="A142" s="39"/>
      <c r="B142" s="40"/>
      <c r="C142" s="229" t="s">
        <v>347</v>
      </c>
      <c r="D142" s="229" t="s">
        <v>315</v>
      </c>
      <c r="E142" s="230" t="s">
        <v>782</v>
      </c>
      <c r="F142" s="231" t="s">
        <v>783</v>
      </c>
      <c r="G142" s="232" t="s">
        <v>318</v>
      </c>
      <c r="H142" s="233">
        <v>1490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0.64400000000000002</v>
      </c>
      <c r="R142" s="238">
        <f>Q142*H142</f>
        <v>959.56000000000006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784</v>
      </c>
    </row>
    <row r="143" s="2" customFormat="1" ht="24.15" customHeight="1">
      <c r="A143" s="39"/>
      <c r="B143" s="40"/>
      <c r="C143" s="229" t="s">
        <v>351</v>
      </c>
      <c r="D143" s="229" t="s">
        <v>315</v>
      </c>
      <c r="E143" s="230" t="s">
        <v>717</v>
      </c>
      <c r="F143" s="231" t="s">
        <v>718</v>
      </c>
      <c r="G143" s="232" t="s">
        <v>318</v>
      </c>
      <c r="H143" s="233">
        <v>1490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0.1837</v>
      </c>
      <c r="R143" s="238">
        <f>Q143*H143</f>
        <v>273.71300000000002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785</v>
      </c>
    </row>
    <row r="144" s="2" customFormat="1" ht="16.5" customHeight="1">
      <c r="A144" s="39"/>
      <c r="B144" s="40"/>
      <c r="C144" s="283" t="s">
        <v>357</v>
      </c>
      <c r="D144" s="283" t="s">
        <v>732</v>
      </c>
      <c r="E144" s="284" t="s">
        <v>733</v>
      </c>
      <c r="F144" s="285" t="s">
        <v>734</v>
      </c>
      <c r="G144" s="286" t="s">
        <v>318</v>
      </c>
      <c r="H144" s="287">
        <v>1429.1500000000001</v>
      </c>
      <c r="I144" s="288"/>
      <c r="J144" s="289">
        <f>ROUND(I144*H144,2)</f>
        <v>0</v>
      </c>
      <c r="K144" s="285" t="s">
        <v>319</v>
      </c>
      <c r="L144" s="290"/>
      <c r="M144" s="291" t="s">
        <v>1</v>
      </c>
      <c r="N144" s="292" t="s">
        <v>41</v>
      </c>
      <c r="O144" s="92"/>
      <c r="P144" s="238">
        <f>O144*H144</f>
        <v>0</v>
      </c>
      <c r="Q144" s="238">
        <v>0.222</v>
      </c>
      <c r="R144" s="238">
        <f>Q144*H144</f>
        <v>317.2713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357</v>
      </c>
      <c r="AT144" s="240" t="s">
        <v>732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786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787</v>
      </c>
      <c r="G145" s="254"/>
      <c r="H145" s="257">
        <v>1429.1500000000001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24.15" customHeight="1">
      <c r="A146" s="39"/>
      <c r="B146" s="40"/>
      <c r="C146" s="229" t="s">
        <v>364</v>
      </c>
      <c r="D146" s="229" t="s">
        <v>315</v>
      </c>
      <c r="E146" s="230" t="s">
        <v>788</v>
      </c>
      <c r="F146" s="231" t="s">
        <v>789</v>
      </c>
      <c r="G146" s="232" t="s">
        <v>318</v>
      </c>
      <c r="H146" s="233">
        <v>1490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0.16700000000000001</v>
      </c>
      <c r="R146" s="238">
        <f>Q146*H146</f>
        <v>248.83000000000001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790</v>
      </c>
    </row>
    <row r="147" s="2" customFormat="1" ht="16.5" customHeight="1">
      <c r="A147" s="39"/>
      <c r="B147" s="40"/>
      <c r="C147" s="283" t="s">
        <v>368</v>
      </c>
      <c r="D147" s="283" t="s">
        <v>732</v>
      </c>
      <c r="E147" s="284" t="s">
        <v>791</v>
      </c>
      <c r="F147" s="285" t="s">
        <v>792</v>
      </c>
      <c r="G147" s="286" t="s">
        <v>318</v>
      </c>
      <c r="H147" s="287">
        <v>604.89999999999998</v>
      </c>
      <c r="I147" s="288"/>
      <c r="J147" s="289">
        <f>ROUND(I147*H147,2)</f>
        <v>0</v>
      </c>
      <c r="K147" s="285" t="s">
        <v>319</v>
      </c>
      <c r="L147" s="290"/>
      <c r="M147" s="291" t="s">
        <v>1</v>
      </c>
      <c r="N147" s="292" t="s">
        <v>41</v>
      </c>
      <c r="O147" s="92"/>
      <c r="P147" s="238">
        <f>O147*H147</f>
        <v>0</v>
      </c>
      <c r="Q147" s="238">
        <v>0.11799999999999999</v>
      </c>
      <c r="R147" s="238">
        <f>Q147*H147</f>
        <v>71.378199999999993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357</v>
      </c>
      <c r="AT147" s="240" t="s">
        <v>732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793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794</v>
      </c>
      <c r="G148" s="254"/>
      <c r="H148" s="257">
        <v>1504.9000000000001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795</v>
      </c>
      <c r="G149" s="254"/>
      <c r="H149" s="257">
        <v>-900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313</v>
      </c>
    </row>
    <row r="150" s="15" customFormat="1">
      <c r="A150" s="15"/>
      <c r="B150" s="264"/>
      <c r="C150" s="265"/>
      <c r="D150" s="244" t="s">
        <v>326</v>
      </c>
      <c r="E150" s="266" t="s">
        <v>1</v>
      </c>
      <c r="F150" s="267" t="s">
        <v>331</v>
      </c>
      <c r="G150" s="265"/>
      <c r="H150" s="268">
        <v>604.90000000000009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326</v>
      </c>
      <c r="AU150" s="274" t="s">
        <v>85</v>
      </c>
      <c r="AV150" s="15" t="s">
        <v>320</v>
      </c>
      <c r="AW150" s="15" t="s">
        <v>32</v>
      </c>
      <c r="AX150" s="15" t="s">
        <v>83</v>
      </c>
      <c r="AY150" s="274" t="s">
        <v>313</v>
      </c>
    </row>
    <row r="151" s="2" customFormat="1" ht="16.5" customHeight="1">
      <c r="A151" s="39"/>
      <c r="B151" s="40"/>
      <c r="C151" s="229" t="s">
        <v>373</v>
      </c>
      <c r="D151" s="229" t="s">
        <v>315</v>
      </c>
      <c r="E151" s="230" t="s">
        <v>796</v>
      </c>
      <c r="F151" s="231" t="s">
        <v>797</v>
      </c>
      <c r="G151" s="232" t="s">
        <v>318</v>
      </c>
      <c r="H151" s="233">
        <v>2980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798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364</v>
      </c>
      <c r="F152" s="227" t="s">
        <v>666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91.105019999999996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313</v>
      </c>
      <c r="BK152" s="226">
        <f>SUM(BK153:BK160)</f>
        <v>0</v>
      </c>
    </row>
    <row r="153" s="2" customFormat="1" ht="24.15" customHeight="1">
      <c r="A153" s="39"/>
      <c r="B153" s="40"/>
      <c r="C153" s="229" t="s">
        <v>377</v>
      </c>
      <c r="D153" s="229" t="s">
        <v>315</v>
      </c>
      <c r="E153" s="230" t="s">
        <v>729</v>
      </c>
      <c r="F153" s="231" t="s">
        <v>730</v>
      </c>
      <c r="G153" s="232" t="s">
        <v>324</v>
      </c>
      <c r="H153" s="233">
        <v>450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0.089779999999999999</v>
      </c>
      <c r="R153" s="238">
        <f>Q153*H153</f>
        <v>40.400999999999996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799</v>
      </c>
    </row>
    <row r="154" s="2" customFormat="1" ht="16.5" customHeight="1">
      <c r="A154" s="39"/>
      <c r="B154" s="40"/>
      <c r="C154" s="283" t="s">
        <v>427</v>
      </c>
      <c r="D154" s="283" t="s">
        <v>732</v>
      </c>
      <c r="E154" s="284" t="s">
        <v>733</v>
      </c>
      <c r="F154" s="285" t="s">
        <v>734</v>
      </c>
      <c r="G154" s="286" t="s">
        <v>318</v>
      </c>
      <c r="H154" s="287">
        <v>45.450000000000003</v>
      </c>
      <c r="I154" s="288"/>
      <c r="J154" s="289">
        <f>ROUND(I154*H154,2)</f>
        <v>0</v>
      </c>
      <c r="K154" s="285" t="s">
        <v>319</v>
      </c>
      <c r="L154" s="290"/>
      <c r="M154" s="291" t="s">
        <v>1</v>
      </c>
      <c r="N154" s="292" t="s">
        <v>41</v>
      </c>
      <c r="O154" s="92"/>
      <c r="P154" s="238">
        <f>O154*H154</f>
        <v>0</v>
      </c>
      <c r="Q154" s="238">
        <v>0.222</v>
      </c>
      <c r="R154" s="238">
        <f>Q154*H154</f>
        <v>10.0899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357</v>
      </c>
      <c r="AT154" s="240" t="s">
        <v>732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800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801</v>
      </c>
      <c r="G155" s="254"/>
      <c r="H155" s="257">
        <v>45.450000000000003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313</v>
      </c>
    </row>
    <row r="156" s="2" customFormat="1" ht="24.15" customHeight="1">
      <c r="A156" s="39"/>
      <c r="B156" s="40"/>
      <c r="C156" s="229" t="s">
        <v>430</v>
      </c>
      <c r="D156" s="229" t="s">
        <v>315</v>
      </c>
      <c r="E156" s="230" t="s">
        <v>750</v>
      </c>
      <c r="F156" s="231" t="s">
        <v>751</v>
      </c>
      <c r="G156" s="232" t="s">
        <v>334</v>
      </c>
      <c r="H156" s="233">
        <v>18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2.2563399999999998</v>
      </c>
      <c r="R156" s="238">
        <f>Q156*H156</f>
        <v>40.61412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802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803</v>
      </c>
      <c r="G157" s="254"/>
      <c r="H157" s="257">
        <v>18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313</v>
      </c>
    </row>
    <row r="158" s="2" customFormat="1" ht="24.15" customHeight="1">
      <c r="A158" s="39"/>
      <c r="B158" s="40"/>
      <c r="C158" s="229" t="s">
        <v>8</v>
      </c>
      <c r="D158" s="229" t="s">
        <v>315</v>
      </c>
      <c r="E158" s="230" t="s">
        <v>756</v>
      </c>
      <c r="F158" s="231" t="s">
        <v>757</v>
      </c>
      <c r="G158" s="232" t="s">
        <v>318</v>
      </c>
      <c r="H158" s="233">
        <v>75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804</v>
      </c>
    </row>
    <row r="159" s="2" customFormat="1" ht="24.15" customHeight="1">
      <c r="A159" s="39"/>
      <c r="B159" s="40"/>
      <c r="C159" s="229" t="s">
        <v>434</v>
      </c>
      <c r="D159" s="229" t="s">
        <v>315</v>
      </c>
      <c r="E159" s="230" t="s">
        <v>805</v>
      </c>
      <c r="F159" s="231" t="s">
        <v>806</v>
      </c>
      <c r="G159" s="232" t="s">
        <v>318</v>
      </c>
      <c r="H159" s="233">
        <v>900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807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808</v>
      </c>
      <c r="G160" s="254"/>
      <c r="H160" s="257">
        <v>900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362</v>
      </c>
      <c r="F161" s="227" t="s">
        <v>363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SUM(P162:P176)</f>
        <v>0</v>
      </c>
      <c r="Q161" s="221"/>
      <c r="R161" s="222">
        <f>SUM(R162:R176)</f>
        <v>0</v>
      </c>
      <c r="S161" s="221"/>
      <c r="T161" s="223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313</v>
      </c>
      <c r="BK161" s="226">
        <f>SUM(BK162:BK176)</f>
        <v>0</v>
      </c>
    </row>
    <row r="162" s="2" customFormat="1" ht="21.75" customHeight="1">
      <c r="A162" s="39"/>
      <c r="B162" s="40"/>
      <c r="C162" s="229" t="s">
        <v>436</v>
      </c>
      <c r="D162" s="229" t="s">
        <v>315</v>
      </c>
      <c r="E162" s="230" t="s">
        <v>365</v>
      </c>
      <c r="F162" s="231" t="s">
        <v>366</v>
      </c>
      <c r="G162" s="232" t="s">
        <v>354</v>
      </c>
      <c r="H162" s="233">
        <v>137.69999999999999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809</v>
      </c>
    </row>
    <row r="163" s="13" customFormat="1">
      <c r="A163" s="13"/>
      <c r="B163" s="242"/>
      <c r="C163" s="243"/>
      <c r="D163" s="244" t="s">
        <v>326</v>
      </c>
      <c r="E163" s="245" t="s">
        <v>1</v>
      </c>
      <c r="F163" s="246" t="s">
        <v>760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326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313</v>
      </c>
    </row>
    <row r="164" s="14" customFormat="1">
      <c r="A164" s="14"/>
      <c r="B164" s="253"/>
      <c r="C164" s="254"/>
      <c r="D164" s="244" t="s">
        <v>326</v>
      </c>
      <c r="E164" s="255" t="s">
        <v>1</v>
      </c>
      <c r="F164" s="256" t="s">
        <v>810</v>
      </c>
      <c r="G164" s="254"/>
      <c r="H164" s="257">
        <v>16.199999999999999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313</v>
      </c>
    </row>
    <row r="165" s="14" customFormat="1">
      <c r="A165" s="14"/>
      <c r="B165" s="253"/>
      <c r="C165" s="254"/>
      <c r="D165" s="244" t="s">
        <v>326</v>
      </c>
      <c r="E165" s="255" t="s">
        <v>1</v>
      </c>
      <c r="F165" s="256" t="s">
        <v>811</v>
      </c>
      <c r="G165" s="254"/>
      <c r="H165" s="257">
        <v>121.5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326</v>
      </c>
      <c r="AU165" s="263" t="s">
        <v>85</v>
      </c>
      <c r="AV165" s="14" t="s">
        <v>85</v>
      </c>
      <c r="AW165" s="14" t="s">
        <v>32</v>
      </c>
      <c r="AX165" s="14" t="s">
        <v>76</v>
      </c>
      <c r="AY165" s="263" t="s">
        <v>313</v>
      </c>
    </row>
    <row r="166" s="15" customFormat="1">
      <c r="A166" s="15"/>
      <c r="B166" s="264"/>
      <c r="C166" s="265"/>
      <c r="D166" s="244" t="s">
        <v>326</v>
      </c>
      <c r="E166" s="266" t="s">
        <v>1</v>
      </c>
      <c r="F166" s="267" t="s">
        <v>331</v>
      </c>
      <c r="G166" s="265"/>
      <c r="H166" s="268">
        <v>137.69999999999999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326</v>
      </c>
      <c r="AU166" s="274" t="s">
        <v>85</v>
      </c>
      <c r="AV166" s="15" t="s">
        <v>320</v>
      </c>
      <c r="AW166" s="15" t="s">
        <v>32</v>
      </c>
      <c r="AX166" s="15" t="s">
        <v>83</v>
      </c>
      <c r="AY166" s="274" t="s">
        <v>313</v>
      </c>
    </row>
    <row r="167" s="2" customFormat="1" ht="24.15" customHeight="1">
      <c r="A167" s="39"/>
      <c r="B167" s="40"/>
      <c r="C167" s="229" t="s">
        <v>762</v>
      </c>
      <c r="D167" s="229" t="s">
        <v>315</v>
      </c>
      <c r="E167" s="230" t="s">
        <v>369</v>
      </c>
      <c r="F167" s="231" t="s">
        <v>370</v>
      </c>
      <c r="G167" s="232" t="s">
        <v>354</v>
      </c>
      <c r="H167" s="233">
        <v>550.79999999999995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320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320</v>
      </c>
      <c r="BM167" s="240" t="s">
        <v>812</v>
      </c>
    </row>
    <row r="168" s="13" customFormat="1">
      <c r="A168" s="13"/>
      <c r="B168" s="242"/>
      <c r="C168" s="243"/>
      <c r="D168" s="244" t="s">
        <v>326</v>
      </c>
      <c r="E168" s="245" t="s">
        <v>1</v>
      </c>
      <c r="F168" s="246" t="s">
        <v>760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326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313</v>
      </c>
    </row>
    <row r="169" s="14" customFormat="1">
      <c r="A169" s="14"/>
      <c r="B169" s="253"/>
      <c r="C169" s="254"/>
      <c r="D169" s="244" t="s">
        <v>326</v>
      </c>
      <c r="E169" s="255" t="s">
        <v>1</v>
      </c>
      <c r="F169" s="256" t="s">
        <v>813</v>
      </c>
      <c r="G169" s="254"/>
      <c r="H169" s="257">
        <v>64.799999999999997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326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313</v>
      </c>
    </row>
    <row r="170" s="14" customFormat="1">
      <c r="A170" s="14"/>
      <c r="B170" s="253"/>
      <c r="C170" s="254"/>
      <c r="D170" s="244" t="s">
        <v>326</v>
      </c>
      <c r="E170" s="255" t="s">
        <v>1</v>
      </c>
      <c r="F170" s="256" t="s">
        <v>814</v>
      </c>
      <c r="G170" s="254"/>
      <c r="H170" s="257">
        <v>486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326</v>
      </c>
      <c r="AU170" s="263" t="s">
        <v>85</v>
      </c>
      <c r="AV170" s="14" t="s">
        <v>85</v>
      </c>
      <c r="AW170" s="14" t="s">
        <v>32</v>
      </c>
      <c r="AX170" s="14" t="s">
        <v>76</v>
      </c>
      <c r="AY170" s="263" t="s">
        <v>313</v>
      </c>
    </row>
    <row r="171" s="15" customFormat="1">
      <c r="A171" s="15"/>
      <c r="B171" s="264"/>
      <c r="C171" s="265"/>
      <c r="D171" s="244" t="s">
        <v>326</v>
      </c>
      <c r="E171" s="266" t="s">
        <v>1</v>
      </c>
      <c r="F171" s="267" t="s">
        <v>331</v>
      </c>
      <c r="G171" s="265"/>
      <c r="H171" s="268">
        <v>550.79999999999995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326</v>
      </c>
      <c r="AU171" s="274" t="s">
        <v>85</v>
      </c>
      <c r="AV171" s="15" t="s">
        <v>320</v>
      </c>
      <c r="AW171" s="15" t="s">
        <v>32</v>
      </c>
      <c r="AX171" s="15" t="s">
        <v>83</v>
      </c>
      <c r="AY171" s="274" t="s">
        <v>313</v>
      </c>
    </row>
    <row r="172" s="2" customFormat="1" ht="24.15" customHeight="1">
      <c r="A172" s="39"/>
      <c r="B172" s="40"/>
      <c r="C172" s="229" t="s">
        <v>765</v>
      </c>
      <c r="D172" s="229" t="s">
        <v>315</v>
      </c>
      <c r="E172" s="230" t="s">
        <v>374</v>
      </c>
      <c r="F172" s="231" t="s">
        <v>375</v>
      </c>
      <c r="G172" s="232" t="s">
        <v>354</v>
      </c>
      <c r="H172" s="233">
        <v>137.69999999999999</v>
      </c>
      <c r="I172" s="234"/>
      <c r="J172" s="235">
        <f>ROUND(I172*H172,2)</f>
        <v>0</v>
      </c>
      <c r="K172" s="231" t="s">
        <v>319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320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320</v>
      </c>
      <c r="BM172" s="240" t="s">
        <v>815</v>
      </c>
    </row>
    <row r="173" s="13" customFormat="1">
      <c r="A173" s="13"/>
      <c r="B173" s="242"/>
      <c r="C173" s="243"/>
      <c r="D173" s="244" t="s">
        <v>326</v>
      </c>
      <c r="E173" s="245" t="s">
        <v>1</v>
      </c>
      <c r="F173" s="246" t="s">
        <v>760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326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313</v>
      </c>
    </row>
    <row r="174" s="14" customFormat="1">
      <c r="A174" s="14"/>
      <c r="B174" s="253"/>
      <c r="C174" s="254"/>
      <c r="D174" s="244" t="s">
        <v>326</v>
      </c>
      <c r="E174" s="255" t="s">
        <v>1</v>
      </c>
      <c r="F174" s="256" t="s">
        <v>810</v>
      </c>
      <c r="G174" s="254"/>
      <c r="H174" s="257">
        <v>16.199999999999999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326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313</v>
      </c>
    </row>
    <row r="175" s="14" customFormat="1">
      <c r="A175" s="14"/>
      <c r="B175" s="253"/>
      <c r="C175" s="254"/>
      <c r="D175" s="244" t="s">
        <v>326</v>
      </c>
      <c r="E175" s="255" t="s">
        <v>1</v>
      </c>
      <c r="F175" s="256" t="s">
        <v>811</v>
      </c>
      <c r="G175" s="254"/>
      <c r="H175" s="257">
        <v>121.5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326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313</v>
      </c>
    </row>
    <row r="176" s="15" customFormat="1">
      <c r="A176" s="15"/>
      <c r="B176" s="264"/>
      <c r="C176" s="265"/>
      <c r="D176" s="244" t="s">
        <v>326</v>
      </c>
      <c r="E176" s="266" t="s">
        <v>1</v>
      </c>
      <c r="F176" s="267" t="s">
        <v>331</v>
      </c>
      <c r="G176" s="265"/>
      <c r="H176" s="268">
        <v>137.69999999999999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326</v>
      </c>
      <c r="AU176" s="274" t="s">
        <v>85</v>
      </c>
      <c r="AV176" s="15" t="s">
        <v>320</v>
      </c>
      <c r="AW176" s="15" t="s">
        <v>32</v>
      </c>
      <c r="AX176" s="15" t="s">
        <v>83</v>
      </c>
      <c r="AY176" s="274" t="s">
        <v>313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767</v>
      </c>
      <c r="F177" s="227" t="s">
        <v>768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P178</f>
        <v>0</v>
      </c>
      <c r="Q177" s="221"/>
      <c r="R177" s="222">
        <f>R178</f>
        <v>0</v>
      </c>
      <c r="S177" s="221"/>
      <c r="T177" s="22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313</v>
      </c>
      <c r="BK177" s="226">
        <f>BK178</f>
        <v>0</v>
      </c>
    </row>
    <row r="178" s="2" customFormat="1" ht="24.15" customHeight="1">
      <c r="A178" s="39"/>
      <c r="B178" s="40"/>
      <c r="C178" s="229" t="s">
        <v>554</v>
      </c>
      <c r="D178" s="229" t="s">
        <v>315</v>
      </c>
      <c r="E178" s="230" t="s">
        <v>769</v>
      </c>
      <c r="F178" s="231" t="s">
        <v>770</v>
      </c>
      <c r="G178" s="232" t="s">
        <v>354</v>
      </c>
      <c r="H178" s="233">
        <v>2818.6080000000002</v>
      </c>
      <c r="I178" s="234"/>
      <c r="J178" s="235">
        <f>ROUND(I178*H178,2)</f>
        <v>0</v>
      </c>
      <c r="K178" s="231" t="s">
        <v>319</v>
      </c>
      <c r="L178" s="45"/>
      <c r="M178" s="278" t="s">
        <v>1</v>
      </c>
      <c r="N178" s="279" t="s">
        <v>41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320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320</v>
      </c>
      <c r="BM178" s="240" t="s">
        <v>816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5lMImAqUi3QE7rIc/hhPcm51UPoCOccDkijRa0VOyEpioJOEhBYCzXumN1lXw4J3GVsCDSWizY18i5/+nCfzGQ==" hashValue="SIrf43AmSVHWIKEIJ5yKxyjGmAwoJOAJZvxz0hlpcqyKw1/qZ3C3C1ogX9ozRiKEPJT/l9Q1kSb7mYiOkpoRtQ==" algorithmName="SHA-512" password="CC35"/>
  <autoFilter ref="C125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817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ROUND((SUM(BE125:BE162)),  2)</f>
        <v>0</v>
      </c>
      <c r="G35" s="39"/>
      <c r="H35" s="39"/>
      <c r="I35" s="166">
        <v>0.20999999999999999</v>
      </c>
      <c r="J35" s="165">
        <f>ROUND(((SUM(BE125:BE162))*I35),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ROUND((SUM(BF125:BF162)),  2)</f>
        <v>0</v>
      </c>
      <c r="G36" s="39"/>
      <c r="H36" s="39"/>
      <c r="I36" s="166">
        <v>0.14999999999999999</v>
      </c>
      <c r="J36" s="165">
        <f>ROUND(((SUM(BF125:BF162))*I36),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ROUND((SUM(BG125:BG162)),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ROUND((SUM(BH125:BH162)),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ROUND((SUM(BI125:BI162)),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105a - Plocha parkoviště provedení č.1 ( betová dlažba pro vsak)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J155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J161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285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>SO 105a - Plocha parkoviště provedení č.1 ( betová dlažba pro vsak)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660.64099359999989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P127+P145+P155+P161</f>
        <v>0</v>
      </c>
      <c r="Q126" s="221"/>
      <c r="R126" s="222">
        <f>R127+R145+R155+R161</f>
        <v>660.64099359999989</v>
      </c>
      <c r="S126" s="221"/>
      <c r="T126" s="223">
        <f>T127+T145+T155+T161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BK127+BK145+BK155+BK161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SUM(P128:P144)</f>
        <v>0</v>
      </c>
      <c r="Q127" s="221"/>
      <c r="R127" s="222">
        <f>SUM(R128:R144)</f>
        <v>0</v>
      </c>
      <c r="S127" s="221"/>
      <c r="T127" s="223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SUM(BK128:BK144)</f>
        <v>0</v>
      </c>
    </row>
    <row r="128" s="2" customFormat="1" ht="37.8" customHeight="1">
      <c r="A128" s="39"/>
      <c r="B128" s="40"/>
      <c r="C128" s="229" t="s">
        <v>83</v>
      </c>
      <c r="D128" s="229" t="s">
        <v>315</v>
      </c>
      <c r="E128" s="230" t="s">
        <v>348</v>
      </c>
      <c r="F128" s="231" t="s">
        <v>349</v>
      </c>
      <c r="G128" s="232" t="s">
        <v>334</v>
      </c>
      <c r="H128" s="233">
        <v>308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818</v>
      </c>
    </row>
    <row r="129" s="13" customFormat="1">
      <c r="A129" s="13"/>
      <c r="B129" s="242"/>
      <c r="C129" s="243"/>
      <c r="D129" s="244" t="s">
        <v>326</v>
      </c>
      <c r="E129" s="245" t="s">
        <v>1</v>
      </c>
      <c r="F129" s="246" t="s">
        <v>701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326</v>
      </c>
      <c r="AU129" s="252" t="s">
        <v>85</v>
      </c>
      <c r="AV129" s="13" t="s">
        <v>83</v>
      </c>
      <c r="AW129" s="13" t="s">
        <v>32</v>
      </c>
      <c r="AX129" s="13" t="s">
        <v>76</v>
      </c>
      <c r="AY129" s="252" t="s">
        <v>313</v>
      </c>
    </row>
    <row r="130" s="13" customFormat="1">
      <c r="A130" s="13"/>
      <c r="B130" s="242"/>
      <c r="C130" s="243"/>
      <c r="D130" s="244" t="s">
        <v>326</v>
      </c>
      <c r="E130" s="245" t="s">
        <v>1</v>
      </c>
      <c r="F130" s="246" t="s">
        <v>592</v>
      </c>
      <c r="G130" s="243"/>
      <c r="H130" s="245" t="s">
        <v>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326</v>
      </c>
      <c r="AU130" s="252" t="s">
        <v>85</v>
      </c>
      <c r="AV130" s="13" t="s">
        <v>83</v>
      </c>
      <c r="AW130" s="13" t="s">
        <v>32</v>
      </c>
      <c r="AX130" s="13" t="s">
        <v>76</v>
      </c>
      <c r="AY130" s="252" t="s">
        <v>313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819</v>
      </c>
      <c r="G131" s="254"/>
      <c r="H131" s="257">
        <v>154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76</v>
      </c>
      <c r="AY131" s="263" t="s">
        <v>313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820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819</v>
      </c>
      <c r="G133" s="254"/>
      <c r="H133" s="257">
        <v>154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5" customFormat="1">
      <c r="A134" s="15"/>
      <c r="B134" s="264"/>
      <c r="C134" s="265"/>
      <c r="D134" s="244" t="s">
        <v>326</v>
      </c>
      <c r="E134" s="266" t="s">
        <v>1</v>
      </c>
      <c r="F134" s="267" t="s">
        <v>331</v>
      </c>
      <c r="G134" s="265"/>
      <c r="H134" s="268">
        <v>308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326</v>
      </c>
      <c r="AU134" s="274" t="s">
        <v>85</v>
      </c>
      <c r="AV134" s="15" t="s">
        <v>320</v>
      </c>
      <c r="AW134" s="15" t="s">
        <v>32</v>
      </c>
      <c r="AX134" s="15" t="s">
        <v>83</v>
      </c>
      <c r="AY134" s="274" t="s">
        <v>313</v>
      </c>
    </row>
    <row r="135" s="2" customFormat="1" ht="24.15" customHeight="1">
      <c r="A135" s="39"/>
      <c r="B135" s="40"/>
      <c r="C135" s="229" t="s">
        <v>85</v>
      </c>
      <c r="D135" s="229" t="s">
        <v>315</v>
      </c>
      <c r="E135" s="230" t="s">
        <v>703</v>
      </c>
      <c r="F135" s="231" t="s">
        <v>704</v>
      </c>
      <c r="G135" s="232" t="s">
        <v>334</v>
      </c>
      <c r="H135" s="233">
        <v>308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821</v>
      </c>
    </row>
    <row r="136" s="2" customFormat="1" ht="24.15" customHeight="1">
      <c r="A136" s="39"/>
      <c r="B136" s="40"/>
      <c r="C136" s="229" t="s">
        <v>93</v>
      </c>
      <c r="D136" s="229" t="s">
        <v>315</v>
      </c>
      <c r="E136" s="230" t="s">
        <v>706</v>
      </c>
      <c r="F136" s="231" t="s">
        <v>707</v>
      </c>
      <c r="G136" s="232" t="s">
        <v>334</v>
      </c>
      <c r="H136" s="233">
        <v>308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822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701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592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819</v>
      </c>
      <c r="G139" s="254"/>
      <c r="H139" s="257">
        <v>154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820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819</v>
      </c>
      <c r="G141" s="254"/>
      <c r="H141" s="257">
        <v>154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308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24.15" customHeight="1">
      <c r="A143" s="39"/>
      <c r="B143" s="40"/>
      <c r="C143" s="229" t="s">
        <v>320</v>
      </c>
      <c r="D143" s="229" t="s">
        <v>315</v>
      </c>
      <c r="E143" s="230" t="s">
        <v>710</v>
      </c>
      <c r="F143" s="231" t="s">
        <v>711</v>
      </c>
      <c r="G143" s="232" t="s">
        <v>318</v>
      </c>
      <c r="H143" s="233">
        <v>770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823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824</v>
      </c>
      <c r="G144" s="254"/>
      <c r="H144" s="257">
        <v>770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343</v>
      </c>
      <c r="F145" s="227" t="s">
        <v>713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SUM(P146:P154)</f>
        <v>0</v>
      </c>
      <c r="Q145" s="221"/>
      <c r="R145" s="222">
        <f>SUM(R146:R154)</f>
        <v>592.41739999999993</v>
      </c>
      <c r="S145" s="221"/>
      <c r="T145" s="223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313</v>
      </c>
      <c r="BK145" s="226">
        <f>SUM(BK146:BK154)</f>
        <v>0</v>
      </c>
    </row>
    <row r="146" s="2" customFormat="1" ht="24.15" customHeight="1">
      <c r="A146" s="39"/>
      <c r="B146" s="40"/>
      <c r="C146" s="229" t="s">
        <v>343</v>
      </c>
      <c r="D146" s="229" t="s">
        <v>315</v>
      </c>
      <c r="E146" s="230" t="s">
        <v>714</v>
      </c>
      <c r="F146" s="231" t="s">
        <v>715</v>
      </c>
      <c r="G146" s="232" t="s">
        <v>318</v>
      </c>
      <c r="H146" s="233">
        <v>770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0.46000000000000002</v>
      </c>
      <c r="R146" s="238">
        <f>Q146*H146</f>
        <v>354.19999999999999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825</v>
      </c>
    </row>
    <row r="147" s="14" customFormat="1">
      <c r="A147" s="14"/>
      <c r="B147" s="253"/>
      <c r="C147" s="254"/>
      <c r="D147" s="244" t="s">
        <v>326</v>
      </c>
      <c r="E147" s="255" t="s">
        <v>1</v>
      </c>
      <c r="F147" s="256" t="s">
        <v>824</v>
      </c>
      <c r="G147" s="254"/>
      <c r="H147" s="257">
        <v>770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313</v>
      </c>
    </row>
    <row r="148" s="2" customFormat="1" ht="24.15" customHeight="1">
      <c r="A148" s="39"/>
      <c r="B148" s="40"/>
      <c r="C148" s="229" t="s">
        <v>347</v>
      </c>
      <c r="D148" s="229" t="s">
        <v>315</v>
      </c>
      <c r="E148" s="230" t="s">
        <v>826</v>
      </c>
      <c r="F148" s="231" t="s">
        <v>827</v>
      </c>
      <c r="G148" s="232" t="s">
        <v>318</v>
      </c>
      <c r="H148" s="233">
        <v>20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0.11162</v>
      </c>
      <c r="R148" s="238">
        <f>Q148*H148</f>
        <v>2.2324000000000002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828</v>
      </c>
    </row>
    <row r="149" s="2" customFormat="1" ht="24.15" customHeight="1">
      <c r="A149" s="39"/>
      <c r="B149" s="40"/>
      <c r="C149" s="283" t="s">
        <v>351</v>
      </c>
      <c r="D149" s="283" t="s">
        <v>732</v>
      </c>
      <c r="E149" s="284" t="s">
        <v>829</v>
      </c>
      <c r="F149" s="285" t="s">
        <v>830</v>
      </c>
      <c r="G149" s="286" t="s">
        <v>318</v>
      </c>
      <c r="H149" s="287">
        <v>20.600000000000001</v>
      </c>
      <c r="I149" s="288"/>
      <c r="J149" s="289">
        <f>ROUND(I149*H149,2)</f>
        <v>0</v>
      </c>
      <c r="K149" s="285" t="s">
        <v>319</v>
      </c>
      <c r="L149" s="290"/>
      <c r="M149" s="291" t="s">
        <v>1</v>
      </c>
      <c r="N149" s="292" t="s">
        <v>41</v>
      </c>
      <c r="O149" s="92"/>
      <c r="P149" s="238">
        <f>O149*H149</f>
        <v>0</v>
      </c>
      <c r="Q149" s="238">
        <v>0.17499999999999999</v>
      </c>
      <c r="R149" s="238">
        <f>Q149*H149</f>
        <v>3.605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357</v>
      </c>
      <c r="AT149" s="240" t="s">
        <v>732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831</v>
      </c>
    </row>
    <row r="150" s="14" customFormat="1">
      <c r="A150" s="14"/>
      <c r="B150" s="253"/>
      <c r="C150" s="254"/>
      <c r="D150" s="244" t="s">
        <v>326</v>
      </c>
      <c r="E150" s="254"/>
      <c r="F150" s="256" t="s">
        <v>832</v>
      </c>
      <c r="G150" s="254"/>
      <c r="H150" s="257">
        <v>20.600000000000001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4</v>
      </c>
      <c r="AX150" s="14" t="s">
        <v>83</v>
      </c>
      <c r="AY150" s="263" t="s">
        <v>313</v>
      </c>
    </row>
    <row r="151" s="2" customFormat="1" ht="24.15" customHeight="1">
      <c r="A151" s="39"/>
      <c r="B151" s="40"/>
      <c r="C151" s="229" t="s">
        <v>357</v>
      </c>
      <c r="D151" s="229" t="s">
        <v>315</v>
      </c>
      <c r="E151" s="230" t="s">
        <v>833</v>
      </c>
      <c r="F151" s="231" t="s">
        <v>834</v>
      </c>
      <c r="G151" s="232" t="s">
        <v>318</v>
      </c>
      <c r="H151" s="233">
        <v>750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0.11162</v>
      </c>
      <c r="R151" s="238">
        <f>Q151*H151</f>
        <v>83.715000000000003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835</v>
      </c>
    </row>
    <row r="152" s="2" customFormat="1" ht="24.15" customHeight="1">
      <c r="A152" s="39"/>
      <c r="B152" s="40"/>
      <c r="C152" s="283" t="s">
        <v>364</v>
      </c>
      <c r="D152" s="283" t="s">
        <v>732</v>
      </c>
      <c r="E152" s="284" t="s">
        <v>836</v>
      </c>
      <c r="F152" s="285" t="s">
        <v>837</v>
      </c>
      <c r="G152" s="286" t="s">
        <v>318</v>
      </c>
      <c r="H152" s="287">
        <v>757.5</v>
      </c>
      <c r="I152" s="288"/>
      <c r="J152" s="289">
        <f>ROUND(I152*H152,2)</f>
        <v>0</v>
      </c>
      <c r="K152" s="285" t="s">
        <v>319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0.14499999999999999</v>
      </c>
      <c r="R152" s="238">
        <f>Q152*H152</f>
        <v>109.83749999999999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838</v>
      </c>
    </row>
    <row r="153" s="14" customFormat="1">
      <c r="A153" s="14"/>
      <c r="B153" s="253"/>
      <c r="C153" s="254"/>
      <c r="D153" s="244" t="s">
        <v>326</v>
      </c>
      <c r="E153" s="254"/>
      <c r="F153" s="256" t="s">
        <v>839</v>
      </c>
      <c r="G153" s="254"/>
      <c r="H153" s="257">
        <v>757.5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326</v>
      </c>
      <c r="AU153" s="263" t="s">
        <v>85</v>
      </c>
      <c r="AV153" s="14" t="s">
        <v>85</v>
      </c>
      <c r="AW153" s="14" t="s">
        <v>4</v>
      </c>
      <c r="AX153" s="14" t="s">
        <v>83</v>
      </c>
      <c r="AY153" s="263" t="s">
        <v>313</v>
      </c>
    </row>
    <row r="154" s="2" customFormat="1" ht="24.15" customHeight="1">
      <c r="A154" s="39"/>
      <c r="B154" s="40"/>
      <c r="C154" s="229" t="s">
        <v>368</v>
      </c>
      <c r="D154" s="229" t="s">
        <v>315</v>
      </c>
      <c r="E154" s="230" t="s">
        <v>840</v>
      </c>
      <c r="F154" s="231" t="s">
        <v>841</v>
      </c>
      <c r="G154" s="232" t="s">
        <v>318</v>
      </c>
      <c r="H154" s="233">
        <v>750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0.051769999999999997</v>
      </c>
      <c r="R154" s="238">
        <f>Q154*H154</f>
        <v>38.827500000000001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842</v>
      </c>
    </row>
    <row r="155" s="12" customFormat="1" ht="22.8" customHeight="1">
      <c r="A155" s="12"/>
      <c r="B155" s="213"/>
      <c r="C155" s="214"/>
      <c r="D155" s="215" t="s">
        <v>75</v>
      </c>
      <c r="E155" s="227" t="s">
        <v>364</v>
      </c>
      <c r="F155" s="227" t="s">
        <v>666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SUM(P156:P160)</f>
        <v>0</v>
      </c>
      <c r="Q155" s="221"/>
      <c r="R155" s="222">
        <f>SUM(R156:R160)</f>
        <v>68.223593600000001</v>
      </c>
      <c r="S155" s="221"/>
      <c r="T155" s="223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83</v>
      </c>
      <c r="AY155" s="224" t="s">
        <v>313</v>
      </c>
      <c r="BK155" s="226">
        <f>SUM(BK156:BK160)</f>
        <v>0</v>
      </c>
    </row>
    <row r="156" s="2" customFormat="1" ht="33" customHeight="1">
      <c r="A156" s="39"/>
      <c r="B156" s="40"/>
      <c r="C156" s="229" t="s">
        <v>373</v>
      </c>
      <c r="D156" s="229" t="s">
        <v>315</v>
      </c>
      <c r="E156" s="230" t="s">
        <v>737</v>
      </c>
      <c r="F156" s="231" t="s">
        <v>738</v>
      </c>
      <c r="G156" s="232" t="s">
        <v>324</v>
      </c>
      <c r="H156" s="233">
        <v>184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0.15540000000000001</v>
      </c>
      <c r="R156" s="238">
        <f>Q156*H156</f>
        <v>28.593600000000002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843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844</v>
      </c>
      <c r="G157" s="254"/>
      <c r="H157" s="257">
        <v>184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313</v>
      </c>
    </row>
    <row r="158" s="2" customFormat="1" ht="16.5" customHeight="1">
      <c r="A158" s="39"/>
      <c r="B158" s="40"/>
      <c r="C158" s="283" t="s">
        <v>377</v>
      </c>
      <c r="D158" s="283" t="s">
        <v>732</v>
      </c>
      <c r="E158" s="284" t="s">
        <v>740</v>
      </c>
      <c r="F158" s="285" t="s">
        <v>741</v>
      </c>
      <c r="G158" s="286" t="s">
        <v>324</v>
      </c>
      <c r="H158" s="287">
        <v>184</v>
      </c>
      <c r="I158" s="288"/>
      <c r="J158" s="289">
        <f>ROUND(I158*H158,2)</f>
        <v>0</v>
      </c>
      <c r="K158" s="285" t="s">
        <v>319</v>
      </c>
      <c r="L158" s="290"/>
      <c r="M158" s="291" t="s">
        <v>1</v>
      </c>
      <c r="N158" s="292" t="s">
        <v>41</v>
      </c>
      <c r="O158" s="92"/>
      <c r="P158" s="238">
        <f>O158*H158</f>
        <v>0</v>
      </c>
      <c r="Q158" s="238">
        <v>0.080000000000000002</v>
      </c>
      <c r="R158" s="238">
        <f>Q158*H158</f>
        <v>14.720000000000001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357</v>
      </c>
      <c r="AT158" s="240" t="s">
        <v>732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845</v>
      </c>
    </row>
    <row r="159" s="2" customFormat="1" ht="24.15" customHeight="1">
      <c r="A159" s="39"/>
      <c r="B159" s="40"/>
      <c r="C159" s="229" t="s">
        <v>427</v>
      </c>
      <c r="D159" s="229" t="s">
        <v>315</v>
      </c>
      <c r="E159" s="230" t="s">
        <v>750</v>
      </c>
      <c r="F159" s="231" t="s">
        <v>751</v>
      </c>
      <c r="G159" s="232" t="s">
        <v>334</v>
      </c>
      <c r="H159" s="233">
        <v>11.039999999999999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2.2563399999999998</v>
      </c>
      <c r="R159" s="238">
        <f>Q159*H159</f>
        <v>24.909993599999996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846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847</v>
      </c>
      <c r="G160" s="254"/>
      <c r="H160" s="257">
        <v>11.039999999999999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767</v>
      </c>
      <c r="F161" s="227" t="s">
        <v>768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P162</f>
        <v>0</v>
      </c>
      <c r="Q161" s="221"/>
      <c r="R161" s="222">
        <f>R162</f>
        <v>0</v>
      </c>
      <c r="S161" s="221"/>
      <c r="T161" s="22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313</v>
      </c>
      <c r="BK161" s="226">
        <f>BK162</f>
        <v>0</v>
      </c>
    </row>
    <row r="162" s="2" customFormat="1" ht="24.15" customHeight="1">
      <c r="A162" s="39"/>
      <c r="B162" s="40"/>
      <c r="C162" s="229" t="s">
        <v>430</v>
      </c>
      <c r="D162" s="229" t="s">
        <v>315</v>
      </c>
      <c r="E162" s="230" t="s">
        <v>769</v>
      </c>
      <c r="F162" s="231" t="s">
        <v>770</v>
      </c>
      <c r="G162" s="232" t="s">
        <v>354</v>
      </c>
      <c r="H162" s="233">
        <v>660.64099999999996</v>
      </c>
      <c r="I162" s="234"/>
      <c r="J162" s="235">
        <f>ROUND(I162*H162,2)</f>
        <v>0</v>
      </c>
      <c r="K162" s="231" t="s">
        <v>319</v>
      </c>
      <c r="L162" s="45"/>
      <c r="M162" s="278" t="s">
        <v>1</v>
      </c>
      <c r="N162" s="279" t="s">
        <v>41</v>
      </c>
      <c r="O162" s="280"/>
      <c r="P162" s="281">
        <f>O162*H162</f>
        <v>0</v>
      </c>
      <c r="Q162" s="281">
        <v>0</v>
      </c>
      <c r="R162" s="281">
        <f>Q162*H162</f>
        <v>0</v>
      </c>
      <c r="S162" s="281">
        <v>0</v>
      </c>
      <c r="T162" s="28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848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dsYXbenzEG870bW6Z4JlSK+RmWkG9QtcEnUet6pFOtXwA5WNf2IwFAHWR6Gej1l7a3HDI9bY/KMh+yWY0selTg==" hashValue="iG05w6Ss7vuAmrydawjKosgjnmB9xQRzmfJDYhucRdZ8XIAEdJ2p894jc3hk20ivSlPObSsK8BocyuU1ZShfew==" algorithmName="SHA-512" password="CC35"/>
  <autoFilter ref="C124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849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ROUND((SUM(BE125:BE156)),  2)</f>
        <v>0</v>
      </c>
      <c r="G35" s="39"/>
      <c r="H35" s="39"/>
      <c r="I35" s="166">
        <v>0.20999999999999999</v>
      </c>
      <c r="J35" s="165">
        <f>ROUND(((SUM(BE125:BE156))*I35),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ROUND((SUM(BF125:BF156)),  2)</f>
        <v>0</v>
      </c>
      <c r="G36" s="39"/>
      <c r="H36" s="39"/>
      <c r="I36" s="166">
        <v>0.14999999999999999</v>
      </c>
      <c r="J36" s="165">
        <f>ROUND(((SUM(BF125:BF156))*I36),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ROUND((SUM(BG125:BG156)),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ROUND((SUM(BH125:BH156)),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ROUND((SUM(BI125:BI156)),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105c - Plocha parkoviště provedení č.3 ( žulová kostka 15/17)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J144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J149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J155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285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>SO 105c - Plocha parkoviště provedení č.3 ( žulová kostka 15/17)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419.30885000000001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P127+P144+P149+P155</f>
        <v>0</v>
      </c>
      <c r="Q126" s="221"/>
      <c r="R126" s="222">
        <f>R127+R144+R149+R155</f>
        <v>419.30885000000001</v>
      </c>
      <c r="S126" s="221"/>
      <c r="T126" s="223">
        <f>T127+T144+T149+T155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BK127+BK144+BK149+BK155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SUM(P128:P143)</f>
        <v>0</v>
      </c>
      <c r="Q127" s="221"/>
      <c r="R127" s="222">
        <f>SUM(R128:R143)</f>
        <v>0</v>
      </c>
      <c r="S127" s="221"/>
      <c r="T127" s="223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SUM(BK128:BK143)</f>
        <v>0</v>
      </c>
    </row>
    <row r="128" s="2" customFormat="1" ht="37.8" customHeight="1">
      <c r="A128" s="39"/>
      <c r="B128" s="40"/>
      <c r="C128" s="229" t="s">
        <v>83</v>
      </c>
      <c r="D128" s="229" t="s">
        <v>315</v>
      </c>
      <c r="E128" s="230" t="s">
        <v>348</v>
      </c>
      <c r="F128" s="231" t="s">
        <v>349</v>
      </c>
      <c r="G128" s="232" t="s">
        <v>334</v>
      </c>
      <c r="H128" s="233">
        <v>148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850</v>
      </c>
    </row>
    <row r="129" s="13" customFormat="1">
      <c r="A129" s="13"/>
      <c r="B129" s="242"/>
      <c r="C129" s="243"/>
      <c r="D129" s="244" t="s">
        <v>326</v>
      </c>
      <c r="E129" s="245" t="s">
        <v>1</v>
      </c>
      <c r="F129" s="246" t="s">
        <v>709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326</v>
      </c>
      <c r="AU129" s="252" t="s">
        <v>85</v>
      </c>
      <c r="AV129" s="13" t="s">
        <v>83</v>
      </c>
      <c r="AW129" s="13" t="s">
        <v>32</v>
      </c>
      <c r="AX129" s="13" t="s">
        <v>76</v>
      </c>
      <c r="AY129" s="252" t="s">
        <v>313</v>
      </c>
    </row>
    <row r="130" s="13" customFormat="1">
      <c r="A130" s="13"/>
      <c r="B130" s="242"/>
      <c r="C130" s="243"/>
      <c r="D130" s="244" t="s">
        <v>326</v>
      </c>
      <c r="E130" s="245" t="s">
        <v>1</v>
      </c>
      <c r="F130" s="246" t="s">
        <v>702</v>
      </c>
      <c r="G130" s="243"/>
      <c r="H130" s="245" t="s">
        <v>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326</v>
      </c>
      <c r="AU130" s="252" t="s">
        <v>85</v>
      </c>
      <c r="AV130" s="13" t="s">
        <v>83</v>
      </c>
      <c r="AW130" s="13" t="s">
        <v>32</v>
      </c>
      <c r="AX130" s="13" t="s">
        <v>76</v>
      </c>
      <c r="AY130" s="252" t="s">
        <v>313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593</v>
      </c>
      <c r="G131" s="254"/>
      <c r="H131" s="257">
        <v>74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76</v>
      </c>
      <c r="AY131" s="263" t="s">
        <v>313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592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593</v>
      </c>
      <c r="G133" s="254"/>
      <c r="H133" s="257">
        <v>74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5" customFormat="1">
      <c r="A134" s="15"/>
      <c r="B134" s="264"/>
      <c r="C134" s="265"/>
      <c r="D134" s="244" t="s">
        <v>326</v>
      </c>
      <c r="E134" s="266" t="s">
        <v>1</v>
      </c>
      <c r="F134" s="267" t="s">
        <v>331</v>
      </c>
      <c r="G134" s="265"/>
      <c r="H134" s="268">
        <v>148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326</v>
      </c>
      <c r="AU134" s="274" t="s">
        <v>85</v>
      </c>
      <c r="AV134" s="15" t="s">
        <v>320</v>
      </c>
      <c r="AW134" s="15" t="s">
        <v>32</v>
      </c>
      <c r="AX134" s="15" t="s">
        <v>83</v>
      </c>
      <c r="AY134" s="274" t="s">
        <v>313</v>
      </c>
    </row>
    <row r="135" s="2" customFormat="1" ht="24.15" customHeight="1">
      <c r="A135" s="39"/>
      <c r="B135" s="40"/>
      <c r="C135" s="229" t="s">
        <v>85</v>
      </c>
      <c r="D135" s="229" t="s">
        <v>315</v>
      </c>
      <c r="E135" s="230" t="s">
        <v>703</v>
      </c>
      <c r="F135" s="231" t="s">
        <v>704</v>
      </c>
      <c r="G135" s="232" t="s">
        <v>334</v>
      </c>
      <c r="H135" s="233">
        <v>148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851</v>
      </c>
    </row>
    <row r="136" s="2" customFormat="1" ht="24.15" customHeight="1">
      <c r="A136" s="39"/>
      <c r="B136" s="40"/>
      <c r="C136" s="229" t="s">
        <v>93</v>
      </c>
      <c r="D136" s="229" t="s">
        <v>315</v>
      </c>
      <c r="E136" s="230" t="s">
        <v>706</v>
      </c>
      <c r="F136" s="231" t="s">
        <v>707</v>
      </c>
      <c r="G136" s="232" t="s">
        <v>334</v>
      </c>
      <c r="H136" s="233">
        <v>148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852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709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702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593</v>
      </c>
      <c r="G139" s="254"/>
      <c r="H139" s="257">
        <v>74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592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593</v>
      </c>
      <c r="G141" s="254"/>
      <c r="H141" s="257">
        <v>74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148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24.15" customHeight="1">
      <c r="A143" s="39"/>
      <c r="B143" s="40"/>
      <c r="C143" s="229" t="s">
        <v>320</v>
      </c>
      <c r="D143" s="229" t="s">
        <v>315</v>
      </c>
      <c r="E143" s="230" t="s">
        <v>710</v>
      </c>
      <c r="F143" s="231" t="s">
        <v>711</v>
      </c>
      <c r="G143" s="232" t="s">
        <v>318</v>
      </c>
      <c r="H143" s="233">
        <v>370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853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343</v>
      </c>
      <c r="F144" s="227" t="s">
        <v>713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SUM(P145:P148)</f>
        <v>0</v>
      </c>
      <c r="Q144" s="221"/>
      <c r="R144" s="222">
        <f>SUM(R145:R148)</f>
        <v>394.00189999999998</v>
      </c>
      <c r="S144" s="221"/>
      <c r="T144" s="22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313</v>
      </c>
      <c r="BK144" s="226">
        <f>SUM(BK145:BK148)</f>
        <v>0</v>
      </c>
    </row>
    <row r="145" s="2" customFormat="1" ht="24.15" customHeight="1">
      <c r="A145" s="39"/>
      <c r="B145" s="40"/>
      <c r="C145" s="229" t="s">
        <v>343</v>
      </c>
      <c r="D145" s="229" t="s">
        <v>315</v>
      </c>
      <c r="E145" s="230" t="s">
        <v>714</v>
      </c>
      <c r="F145" s="231" t="s">
        <v>715</v>
      </c>
      <c r="G145" s="232" t="s">
        <v>318</v>
      </c>
      <c r="H145" s="233">
        <v>370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0.46000000000000002</v>
      </c>
      <c r="R145" s="238">
        <f>Q145*H145</f>
        <v>170.20000000000002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854</v>
      </c>
    </row>
    <row r="146" s="2" customFormat="1" ht="24.15" customHeight="1">
      <c r="A146" s="39"/>
      <c r="B146" s="40"/>
      <c r="C146" s="229" t="s">
        <v>347</v>
      </c>
      <c r="D146" s="229" t="s">
        <v>315</v>
      </c>
      <c r="E146" s="230" t="s">
        <v>855</v>
      </c>
      <c r="F146" s="231" t="s">
        <v>856</v>
      </c>
      <c r="G146" s="232" t="s">
        <v>318</v>
      </c>
      <c r="H146" s="233">
        <v>370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0.1837</v>
      </c>
      <c r="R146" s="238">
        <f>Q146*H146</f>
        <v>67.968999999999994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857</v>
      </c>
    </row>
    <row r="147" s="2" customFormat="1" ht="16.5" customHeight="1">
      <c r="A147" s="39"/>
      <c r="B147" s="40"/>
      <c r="C147" s="283" t="s">
        <v>351</v>
      </c>
      <c r="D147" s="283" t="s">
        <v>732</v>
      </c>
      <c r="E147" s="284" t="s">
        <v>858</v>
      </c>
      <c r="F147" s="285" t="s">
        <v>859</v>
      </c>
      <c r="G147" s="286" t="s">
        <v>318</v>
      </c>
      <c r="H147" s="287">
        <v>373.69999999999999</v>
      </c>
      <c r="I147" s="288"/>
      <c r="J147" s="289">
        <f>ROUND(I147*H147,2)</f>
        <v>0</v>
      </c>
      <c r="K147" s="285" t="s">
        <v>319</v>
      </c>
      <c r="L147" s="290"/>
      <c r="M147" s="291" t="s">
        <v>1</v>
      </c>
      <c r="N147" s="292" t="s">
        <v>41</v>
      </c>
      <c r="O147" s="92"/>
      <c r="P147" s="238">
        <f>O147*H147</f>
        <v>0</v>
      </c>
      <c r="Q147" s="238">
        <v>0.41699999999999998</v>
      </c>
      <c r="R147" s="238">
        <f>Q147*H147</f>
        <v>155.8329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357</v>
      </c>
      <c r="AT147" s="240" t="s">
        <v>732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860</v>
      </c>
    </row>
    <row r="148" s="14" customFormat="1">
      <c r="A148" s="14"/>
      <c r="B148" s="253"/>
      <c r="C148" s="254"/>
      <c r="D148" s="244" t="s">
        <v>326</v>
      </c>
      <c r="E148" s="254"/>
      <c r="F148" s="256" t="s">
        <v>861</v>
      </c>
      <c r="G148" s="254"/>
      <c r="H148" s="257">
        <v>373.69999999999999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4</v>
      </c>
      <c r="AX148" s="14" t="s">
        <v>83</v>
      </c>
      <c r="AY148" s="263" t="s">
        <v>313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364</v>
      </c>
      <c r="F149" s="227" t="s">
        <v>666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25.30695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313</v>
      </c>
      <c r="BK149" s="226">
        <f>SUM(BK150:BK154)</f>
        <v>0</v>
      </c>
    </row>
    <row r="150" s="2" customFormat="1" ht="24.15" customHeight="1">
      <c r="A150" s="39"/>
      <c r="B150" s="40"/>
      <c r="C150" s="229" t="s">
        <v>357</v>
      </c>
      <c r="D150" s="229" t="s">
        <v>315</v>
      </c>
      <c r="E150" s="230" t="s">
        <v>729</v>
      </c>
      <c r="F150" s="231" t="s">
        <v>730</v>
      </c>
      <c r="G150" s="232" t="s">
        <v>324</v>
      </c>
      <c r="H150" s="233">
        <v>125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0.089779999999999999</v>
      </c>
      <c r="R150" s="238">
        <f>Q150*H150</f>
        <v>11.2225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862</v>
      </c>
    </row>
    <row r="151" s="2" customFormat="1" ht="16.5" customHeight="1">
      <c r="A151" s="39"/>
      <c r="B151" s="40"/>
      <c r="C151" s="283" t="s">
        <v>364</v>
      </c>
      <c r="D151" s="283" t="s">
        <v>732</v>
      </c>
      <c r="E151" s="284" t="s">
        <v>733</v>
      </c>
      <c r="F151" s="285" t="s">
        <v>734</v>
      </c>
      <c r="G151" s="286" t="s">
        <v>318</v>
      </c>
      <c r="H151" s="287">
        <v>12.625</v>
      </c>
      <c r="I151" s="288"/>
      <c r="J151" s="289">
        <f>ROUND(I151*H151,2)</f>
        <v>0</v>
      </c>
      <c r="K151" s="285" t="s">
        <v>319</v>
      </c>
      <c r="L151" s="290"/>
      <c r="M151" s="291" t="s">
        <v>1</v>
      </c>
      <c r="N151" s="292" t="s">
        <v>41</v>
      </c>
      <c r="O151" s="92"/>
      <c r="P151" s="238">
        <f>O151*H151</f>
        <v>0</v>
      </c>
      <c r="Q151" s="238">
        <v>0.222</v>
      </c>
      <c r="R151" s="238">
        <f>Q151*H151</f>
        <v>2.8027500000000001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357</v>
      </c>
      <c r="AT151" s="240" t="s">
        <v>732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863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864</v>
      </c>
      <c r="G152" s="254"/>
      <c r="H152" s="257">
        <v>12.625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2" customFormat="1" ht="24.15" customHeight="1">
      <c r="A153" s="39"/>
      <c r="B153" s="40"/>
      <c r="C153" s="229" t="s">
        <v>368</v>
      </c>
      <c r="D153" s="229" t="s">
        <v>315</v>
      </c>
      <c r="E153" s="230" t="s">
        <v>750</v>
      </c>
      <c r="F153" s="231" t="s">
        <v>751</v>
      </c>
      <c r="G153" s="232" t="s">
        <v>334</v>
      </c>
      <c r="H153" s="233">
        <v>5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2.2563399999999998</v>
      </c>
      <c r="R153" s="238">
        <f>Q153*H153</f>
        <v>11.281699999999999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865</v>
      </c>
    </row>
    <row r="154" s="14" customFormat="1">
      <c r="A154" s="14"/>
      <c r="B154" s="253"/>
      <c r="C154" s="254"/>
      <c r="D154" s="244" t="s">
        <v>326</v>
      </c>
      <c r="E154" s="255" t="s">
        <v>1</v>
      </c>
      <c r="F154" s="256" t="s">
        <v>866</v>
      </c>
      <c r="G154" s="254"/>
      <c r="H154" s="257">
        <v>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326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313</v>
      </c>
    </row>
    <row r="155" s="12" customFormat="1" ht="22.8" customHeight="1">
      <c r="A155" s="12"/>
      <c r="B155" s="213"/>
      <c r="C155" s="214"/>
      <c r="D155" s="215" t="s">
        <v>75</v>
      </c>
      <c r="E155" s="227" t="s">
        <v>767</v>
      </c>
      <c r="F155" s="227" t="s">
        <v>768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P156</f>
        <v>0</v>
      </c>
      <c r="Q155" s="221"/>
      <c r="R155" s="222">
        <f>R156</f>
        <v>0</v>
      </c>
      <c r="S155" s="221"/>
      <c r="T155" s="22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83</v>
      </c>
      <c r="AY155" s="224" t="s">
        <v>313</v>
      </c>
      <c r="BK155" s="226">
        <f>BK156</f>
        <v>0</v>
      </c>
    </row>
    <row r="156" s="2" customFormat="1" ht="24.15" customHeight="1">
      <c r="A156" s="39"/>
      <c r="B156" s="40"/>
      <c r="C156" s="229" t="s">
        <v>373</v>
      </c>
      <c r="D156" s="229" t="s">
        <v>315</v>
      </c>
      <c r="E156" s="230" t="s">
        <v>769</v>
      </c>
      <c r="F156" s="231" t="s">
        <v>770</v>
      </c>
      <c r="G156" s="232" t="s">
        <v>354</v>
      </c>
      <c r="H156" s="233">
        <v>419.30900000000003</v>
      </c>
      <c r="I156" s="234"/>
      <c r="J156" s="235">
        <f>ROUND(I156*H156,2)</f>
        <v>0</v>
      </c>
      <c r="K156" s="231" t="s">
        <v>319</v>
      </c>
      <c r="L156" s="45"/>
      <c r="M156" s="278" t="s">
        <v>1</v>
      </c>
      <c r="N156" s="279" t="s">
        <v>41</v>
      </c>
      <c r="O156" s="280"/>
      <c r="P156" s="281">
        <f>O156*H156</f>
        <v>0</v>
      </c>
      <c r="Q156" s="281">
        <v>0</v>
      </c>
      <c r="R156" s="281">
        <f>Q156*H156</f>
        <v>0</v>
      </c>
      <c r="S156" s="281">
        <v>0</v>
      </c>
      <c r="T156" s="28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867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fLbyRL3Pitulp4zDByPrLCWFE/9k22rf2/JbPMCcFAn+VrVCbcSyxjF/6FgFhVlN9T80YRhUbOaPjTfpYKaYuw==" hashValue="Z9NQJF2V0m7tnixPZVOUs/WWzhQVaLG+x0R/DXntQC4HrJn008W6i8v5NzcMiX7tODst+Ob0oPGJL3gi4WLhPw==" algorithmName="SHA-512" password="CC35"/>
  <autoFilter ref="C124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868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ROUND((SUM(BE123:BE149)),  2)</f>
        <v>0</v>
      </c>
      <c r="G35" s="39"/>
      <c r="H35" s="39"/>
      <c r="I35" s="166">
        <v>0.20999999999999999</v>
      </c>
      <c r="J35" s="165">
        <f>ROUND(((SUM(BE123:BE149))*I35),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ROUND((SUM(BF123:BF149)),  2)</f>
        <v>0</v>
      </c>
      <c r="G36" s="39"/>
      <c r="H36" s="39"/>
      <c r="I36" s="166">
        <v>0.14999999999999999</v>
      </c>
      <c r="J36" s="165">
        <f>ROUND(((SUM(BF123:BF149))*I36),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109 - Příčný odvodňovací žlab (centrální a pomocný)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663</v>
      </c>
      <c r="E100" s="199"/>
      <c r="F100" s="199"/>
      <c r="G100" s="199"/>
      <c r="H100" s="199"/>
      <c r="I100" s="199"/>
      <c r="J100" s="200">
        <f>J125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699</v>
      </c>
      <c r="E101" s="199"/>
      <c r="F101" s="199"/>
      <c r="G101" s="199"/>
      <c r="H101" s="199"/>
      <c r="I101" s="199"/>
      <c r="J101" s="200">
        <f>J148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298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 xml:space="preserve">Revitalizace  Masarykova náměstí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284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285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286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109 - Příčný odvodňovací žlab (centrální a pomocný)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Konice</v>
      </c>
      <c r="G117" s="41"/>
      <c r="H117" s="41"/>
      <c r="I117" s="33" t="s">
        <v>22</v>
      </c>
      <c r="J117" s="80" t="str">
        <f>IF(J14="","",J14)</f>
        <v>14. 12. 2023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 xml:space="preserve">město  Konice</v>
      </c>
      <c r="G119" s="41"/>
      <c r="H119" s="41"/>
      <c r="I119" s="33" t="s">
        <v>30</v>
      </c>
      <c r="J119" s="37" t="str">
        <f>E23</f>
        <v xml:space="preserve">Ing.Zdeněk  Vitásek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Martin  Pniok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299</v>
      </c>
      <c r="D122" s="205" t="s">
        <v>61</v>
      </c>
      <c r="E122" s="205" t="s">
        <v>57</v>
      </c>
      <c r="F122" s="205" t="s">
        <v>58</v>
      </c>
      <c r="G122" s="205" t="s">
        <v>300</v>
      </c>
      <c r="H122" s="205" t="s">
        <v>301</v>
      </c>
      <c r="I122" s="205" t="s">
        <v>302</v>
      </c>
      <c r="J122" s="205" t="s">
        <v>292</v>
      </c>
      <c r="K122" s="206" t="s">
        <v>303</v>
      </c>
      <c r="L122" s="207"/>
      <c r="M122" s="101" t="s">
        <v>1</v>
      </c>
      <c r="N122" s="102" t="s">
        <v>40</v>
      </c>
      <c r="O122" s="102" t="s">
        <v>304</v>
      </c>
      <c r="P122" s="102" t="s">
        <v>305</v>
      </c>
      <c r="Q122" s="102" t="s">
        <v>306</v>
      </c>
      <c r="R122" s="102" t="s">
        <v>307</v>
      </c>
      <c r="S122" s="102" t="s">
        <v>308</v>
      </c>
      <c r="T122" s="103" t="s">
        <v>309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08" t="s">
        <v>310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36.154292499999997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294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311</v>
      </c>
      <c r="F124" s="216" t="s">
        <v>312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P125+P148</f>
        <v>0</v>
      </c>
      <c r="Q124" s="221"/>
      <c r="R124" s="222">
        <f>R125+R148</f>
        <v>36.154292499999997</v>
      </c>
      <c r="S124" s="221"/>
      <c r="T124" s="223">
        <f>T125+T148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313</v>
      </c>
      <c r="BK124" s="226">
        <f>BK125+BK148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364</v>
      </c>
      <c r="F125" s="227" t="s">
        <v>666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SUM(P126:P147)</f>
        <v>0</v>
      </c>
      <c r="Q125" s="221"/>
      <c r="R125" s="222">
        <f>SUM(R126:R147)</f>
        <v>36.154292499999997</v>
      </c>
      <c r="S125" s="221"/>
      <c r="T125" s="223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83</v>
      </c>
      <c r="AY125" s="224" t="s">
        <v>313</v>
      </c>
      <c r="BK125" s="226">
        <f>SUM(BK126:BK147)</f>
        <v>0</v>
      </c>
    </row>
    <row r="126" s="2" customFormat="1" ht="24.15" customHeight="1">
      <c r="A126" s="39"/>
      <c r="B126" s="40"/>
      <c r="C126" s="229" t="s">
        <v>83</v>
      </c>
      <c r="D126" s="229" t="s">
        <v>315</v>
      </c>
      <c r="E126" s="230" t="s">
        <v>750</v>
      </c>
      <c r="F126" s="231" t="s">
        <v>751</v>
      </c>
      <c r="G126" s="232" t="s">
        <v>334</v>
      </c>
      <c r="H126" s="233">
        <v>4.125</v>
      </c>
      <c r="I126" s="234"/>
      <c r="J126" s="235">
        <f>ROUND(I126*H126,2)</f>
        <v>0</v>
      </c>
      <c r="K126" s="231" t="s">
        <v>319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2.2563399999999998</v>
      </c>
      <c r="R126" s="238">
        <f>Q126*H126</f>
        <v>9.3074024999999985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320</v>
      </c>
      <c r="AT126" s="240" t="s">
        <v>315</v>
      </c>
      <c r="AU126" s="240" t="s">
        <v>85</v>
      </c>
      <c r="AY126" s="18" t="s">
        <v>313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320</v>
      </c>
      <c r="BM126" s="240" t="s">
        <v>869</v>
      </c>
    </row>
    <row r="127" s="14" customFormat="1">
      <c r="A127" s="14"/>
      <c r="B127" s="253"/>
      <c r="C127" s="254"/>
      <c r="D127" s="244" t="s">
        <v>326</v>
      </c>
      <c r="E127" s="255" t="s">
        <v>1</v>
      </c>
      <c r="F127" s="256" t="s">
        <v>870</v>
      </c>
      <c r="G127" s="254"/>
      <c r="H127" s="257">
        <v>4.125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326</v>
      </c>
      <c r="AU127" s="263" t="s">
        <v>85</v>
      </c>
      <c r="AV127" s="14" t="s">
        <v>85</v>
      </c>
      <c r="AW127" s="14" t="s">
        <v>32</v>
      </c>
      <c r="AX127" s="14" t="s">
        <v>76</v>
      </c>
      <c r="AY127" s="263" t="s">
        <v>313</v>
      </c>
    </row>
    <row r="128" s="15" customFormat="1">
      <c r="A128" s="15"/>
      <c r="B128" s="264"/>
      <c r="C128" s="265"/>
      <c r="D128" s="244" t="s">
        <v>326</v>
      </c>
      <c r="E128" s="266" t="s">
        <v>1</v>
      </c>
      <c r="F128" s="267" t="s">
        <v>331</v>
      </c>
      <c r="G128" s="265"/>
      <c r="H128" s="268">
        <v>4.125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4" t="s">
        <v>326</v>
      </c>
      <c r="AU128" s="274" t="s">
        <v>85</v>
      </c>
      <c r="AV128" s="15" t="s">
        <v>320</v>
      </c>
      <c r="AW128" s="15" t="s">
        <v>32</v>
      </c>
      <c r="AX128" s="15" t="s">
        <v>83</v>
      </c>
      <c r="AY128" s="274" t="s">
        <v>313</v>
      </c>
    </row>
    <row r="129" s="2" customFormat="1" ht="24.15" customHeight="1">
      <c r="A129" s="39"/>
      <c r="B129" s="40"/>
      <c r="C129" s="229" t="s">
        <v>85</v>
      </c>
      <c r="D129" s="229" t="s">
        <v>315</v>
      </c>
      <c r="E129" s="230" t="s">
        <v>871</v>
      </c>
      <c r="F129" s="231" t="s">
        <v>872</v>
      </c>
      <c r="G129" s="232" t="s">
        <v>324</v>
      </c>
      <c r="H129" s="233">
        <v>5.5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0.29221000000000003</v>
      </c>
      <c r="R129" s="238">
        <f>Q129*H129</f>
        <v>1.6071550000000001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873</v>
      </c>
    </row>
    <row r="130" s="2" customFormat="1" ht="37.8" customHeight="1">
      <c r="A130" s="39"/>
      <c r="B130" s="40"/>
      <c r="C130" s="283" t="s">
        <v>93</v>
      </c>
      <c r="D130" s="283" t="s">
        <v>732</v>
      </c>
      <c r="E130" s="284" t="s">
        <v>874</v>
      </c>
      <c r="F130" s="285" t="s">
        <v>875</v>
      </c>
      <c r="G130" s="286" t="s">
        <v>324</v>
      </c>
      <c r="H130" s="287">
        <v>5.5</v>
      </c>
      <c r="I130" s="288"/>
      <c r="J130" s="289">
        <f>ROUND(I130*H130,2)</f>
        <v>0</v>
      </c>
      <c r="K130" s="285" t="s">
        <v>319</v>
      </c>
      <c r="L130" s="290"/>
      <c r="M130" s="291" t="s">
        <v>1</v>
      </c>
      <c r="N130" s="292" t="s">
        <v>41</v>
      </c>
      <c r="O130" s="92"/>
      <c r="P130" s="238">
        <f>O130*H130</f>
        <v>0</v>
      </c>
      <c r="Q130" s="238">
        <v>0.021499999999999998</v>
      </c>
      <c r="R130" s="238">
        <f>Q130*H130</f>
        <v>0.11824999999999999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357</v>
      </c>
      <c r="AT130" s="240" t="s">
        <v>732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876</v>
      </c>
    </row>
    <row r="131" s="2" customFormat="1" ht="37.8" customHeight="1">
      <c r="A131" s="39"/>
      <c r="B131" s="40"/>
      <c r="C131" s="283" t="s">
        <v>320</v>
      </c>
      <c r="D131" s="283" t="s">
        <v>732</v>
      </c>
      <c r="E131" s="284" t="s">
        <v>877</v>
      </c>
      <c r="F131" s="285" t="s">
        <v>878</v>
      </c>
      <c r="G131" s="286" t="s">
        <v>723</v>
      </c>
      <c r="H131" s="287">
        <v>1</v>
      </c>
      <c r="I131" s="288"/>
      <c r="J131" s="289">
        <f>ROUND(I131*H131,2)</f>
        <v>0</v>
      </c>
      <c r="K131" s="285" t="s">
        <v>319</v>
      </c>
      <c r="L131" s="290"/>
      <c r="M131" s="291" t="s">
        <v>1</v>
      </c>
      <c r="N131" s="292" t="s">
        <v>41</v>
      </c>
      <c r="O131" s="92"/>
      <c r="P131" s="238">
        <f>O131*H131</f>
        <v>0</v>
      </c>
      <c r="Q131" s="238">
        <v>0.0030000000000000001</v>
      </c>
      <c r="R131" s="238">
        <f>Q131*H131</f>
        <v>0.0030000000000000001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357</v>
      </c>
      <c r="AT131" s="240" t="s">
        <v>732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879</v>
      </c>
    </row>
    <row r="132" s="2" customFormat="1" ht="16.5" customHeight="1">
      <c r="A132" s="39"/>
      <c r="B132" s="40"/>
      <c r="C132" s="283" t="s">
        <v>343</v>
      </c>
      <c r="D132" s="283" t="s">
        <v>732</v>
      </c>
      <c r="E132" s="284" t="s">
        <v>880</v>
      </c>
      <c r="F132" s="285" t="s">
        <v>881</v>
      </c>
      <c r="G132" s="286" t="s">
        <v>324</v>
      </c>
      <c r="H132" s="287">
        <v>5.5</v>
      </c>
      <c r="I132" s="288"/>
      <c r="J132" s="289">
        <f>ROUND(I132*H132,2)</f>
        <v>0</v>
      </c>
      <c r="K132" s="285" t="s">
        <v>319</v>
      </c>
      <c r="L132" s="290"/>
      <c r="M132" s="291" t="s">
        <v>1</v>
      </c>
      <c r="N132" s="292" t="s">
        <v>41</v>
      </c>
      <c r="O132" s="92"/>
      <c r="P132" s="238">
        <f>O132*H132</f>
        <v>0</v>
      </c>
      <c r="Q132" s="238">
        <v>0.0074000000000000003</v>
      </c>
      <c r="R132" s="238">
        <f>Q132*H132</f>
        <v>0.0407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357</v>
      </c>
      <c r="AT132" s="240" t="s">
        <v>732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882</v>
      </c>
    </row>
    <row r="133" s="2" customFormat="1" ht="24.15" customHeight="1">
      <c r="A133" s="39"/>
      <c r="B133" s="40"/>
      <c r="C133" s="229" t="s">
        <v>347</v>
      </c>
      <c r="D133" s="229" t="s">
        <v>315</v>
      </c>
      <c r="E133" s="230" t="s">
        <v>883</v>
      </c>
      <c r="F133" s="231" t="s">
        <v>884</v>
      </c>
      <c r="G133" s="232" t="s">
        <v>324</v>
      </c>
      <c r="H133" s="233">
        <v>48.5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0.43819000000000002</v>
      </c>
      <c r="R133" s="238">
        <f>Q133*H133</f>
        <v>21.252215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885</v>
      </c>
    </row>
    <row r="134" s="2" customFormat="1" ht="24.15" customHeight="1">
      <c r="A134" s="39"/>
      <c r="B134" s="40"/>
      <c r="C134" s="283" t="s">
        <v>351</v>
      </c>
      <c r="D134" s="283" t="s">
        <v>732</v>
      </c>
      <c r="E134" s="284" t="s">
        <v>886</v>
      </c>
      <c r="F134" s="285" t="s">
        <v>887</v>
      </c>
      <c r="G134" s="286" t="s">
        <v>324</v>
      </c>
      <c r="H134" s="287">
        <v>48.5</v>
      </c>
      <c r="I134" s="288"/>
      <c r="J134" s="289">
        <f>ROUND(I134*H134,2)</f>
        <v>0</v>
      </c>
      <c r="K134" s="285" t="s">
        <v>319</v>
      </c>
      <c r="L134" s="290"/>
      <c r="M134" s="291" t="s">
        <v>1</v>
      </c>
      <c r="N134" s="292" t="s">
        <v>41</v>
      </c>
      <c r="O134" s="92"/>
      <c r="P134" s="238">
        <f>O134*H134</f>
        <v>0</v>
      </c>
      <c r="Q134" s="238">
        <v>0.047500000000000001</v>
      </c>
      <c r="R134" s="238">
        <f>Q134*H134</f>
        <v>2.30375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357</v>
      </c>
      <c r="AT134" s="240" t="s">
        <v>732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888</v>
      </c>
    </row>
    <row r="135" s="2" customFormat="1" ht="37.8" customHeight="1">
      <c r="A135" s="39"/>
      <c r="B135" s="40"/>
      <c r="C135" s="283" t="s">
        <v>357</v>
      </c>
      <c r="D135" s="283" t="s">
        <v>732</v>
      </c>
      <c r="E135" s="284" t="s">
        <v>889</v>
      </c>
      <c r="F135" s="285" t="s">
        <v>890</v>
      </c>
      <c r="G135" s="286" t="s">
        <v>723</v>
      </c>
      <c r="H135" s="287">
        <v>1</v>
      </c>
      <c r="I135" s="288"/>
      <c r="J135" s="289">
        <f>ROUND(I135*H135,2)</f>
        <v>0</v>
      </c>
      <c r="K135" s="285" t="s">
        <v>319</v>
      </c>
      <c r="L135" s="290"/>
      <c r="M135" s="291" t="s">
        <v>1</v>
      </c>
      <c r="N135" s="292" t="s">
        <v>41</v>
      </c>
      <c r="O135" s="92"/>
      <c r="P135" s="238">
        <f>O135*H135</f>
        <v>0</v>
      </c>
      <c r="Q135" s="238">
        <v>0.01</v>
      </c>
      <c r="R135" s="238">
        <f>Q135*H135</f>
        <v>0.01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357</v>
      </c>
      <c r="AT135" s="240" t="s">
        <v>732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891</v>
      </c>
    </row>
    <row r="136" s="2" customFormat="1" ht="16.5" customHeight="1">
      <c r="A136" s="39"/>
      <c r="B136" s="40"/>
      <c r="C136" s="283" t="s">
        <v>364</v>
      </c>
      <c r="D136" s="283" t="s">
        <v>732</v>
      </c>
      <c r="E136" s="284" t="s">
        <v>892</v>
      </c>
      <c r="F136" s="285" t="s">
        <v>893</v>
      </c>
      <c r="G136" s="286" t="s">
        <v>324</v>
      </c>
      <c r="H136" s="287">
        <v>48.5</v>
      </c>
      <c r="I136" s="288"/>
      <c r="J136" s="289">
        <f>ROUND(I136*H136,2)</f>
        <v>0</v>
      </c>
      <c r="K136" s="285" t="s">
        <v>319</v>
      </c>
      <c r="L136" s="290"/>
      <c r="M136" s="291" t="s">
        <v>1</v>
      </c>
      <c r="N136" s="292" t="s">
        <v>41</v>
      </c>
      <c r="O136" s="92"/>
      <c r="P136" s="238">
        <f>O136*H136</f>
        <v>0</v>
      </c>
      <c r="Q136" s="238">
        <v>0.014</v>
      </c>
      <c r="R136" s="238">
        <f>Q136*H136</f>
        <v>0.67900000000000005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357</v>
      </c>
      <c r="AT136" s="240" t="s">
        <v>732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894</v>
      </c>
    </row>
    <row r="137" s="2" customFormat="1" ht="33" customHeight="1">
      <c r="A137" s="39"/>
      <c r="B137" s="40"/>
      <c r="C137" s="229" t="s">
        <v>368</v>
      </c>
      <c r="D137" s="229" t="s">
        <v>315</v>
      </c>
      <c r="E137" s="230" t="s">
        <v>895</v>
      </c>
      <c r="F137" s="231" t="s">
        <v>896</v>
      </c>
      <c r="G137" s="232" t="s">
        <v>723</v>
      </c>
      <c r="H137" s="233">
        <v>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0.27205000000000001</v>
      </c>
      <c r="R137" s="238">
        <f>Q137*H137</f>
        <v>0.27205000000000001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897</v>
      </c>
    </row>
    <row r="138" s="2" customFormat="1" ht="37.8" customHeight="1">
      <c r="A138" s="39"/>
      <c r="B138" s="40"/>
      <c r="C138" s="283" t="s">
        <v>373</v>
      </c>
      <c r="D138" s="283" t="s">
        <v>732</v>
      </c>
      <c r="E138" s="284" t="s">
        <v>898</v>
      </c>
      <c r="F138" s="285" t="s">
        <v>899</v>
      </c>
      <c r="G138" s="286" t="s">
        <v>723</v>
      </c>
      <c r="H138" s="287">
        <v>1</v>
      </c>
      <c r="I138" s="288"/>
      <c r="J138" s="289">
        <f>ROUND(I138*H138,2)</f>
        <v>0</v>
      </c>
      <c r="K138" s="285" t="s">
        <v>319</v>
      </c>
      <c r="L138" s="290"/>
      <c r="M138" s="291" t="s">
        <v>1</v>
      </c>
      <c r="N138" s="292" t="s">
        <v>41</v>
      </c>
      <c r="O138" s="92"/>
      <c r="P138" s="238">
        <f>O138*H138</f>
        <v>0</v>
      </c>
      <c r="Q138" s="238">
        <v>0.027</v>
      </c>
      <c r="R138" s="238">
        <f>Q138*H138</f>
        <v>0.027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357</v>
      </c>
      <c r="AT138" s="240" t="s">
        <v>732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900</v>
      </c>
    </row>
    <row r="139" s="2" customFormat="1" ht="37.8" customHeight="1">
      <c r="A139" s="39"/>
      <c r="B139" s="40"/>
      <c r="C139" s="283" t="s">
        <v>377</v>
      </c>
      <c r="D139" s="283" t="s">
        <v>732</v>
      </c>
      <c r="E139" s="284" t="s">
        <v>877</v>
      </c>
      <c r="F139" s="285" t="s">
        <v>878</v>
      </c>
      <c r="G139" s="286" t="s">
        <v>723</v>
      </c>
      <c r="H139" s="287">
        <v>1</v>
      </c>
      <c r="I139" s="288"/>
      <c r="J139" s="289">
        <f>ROUND(I139*H139,2)</f>
        <v>0</v>
      </c>
      <c r="K139" s="285" t="s">
        <v>319</v>
      </c>
      <c r="L139" s="290"/>
      <c r="M139" s="291" t="s">
        <v>1</v>
      </c>
      <c r="N139" s="292" t="s">
        <v>41</v>
      </c>
      <c r="O139" s="92"/>
      <c r="P139" s="238">
        <f>O139*H139</f>
        <v>0</v>
      </c>
      <c r="Q139" s="238">
        <v>0.0030000000000000001</v>
      </c>
      <c r="R139" s="238">
        <f>Q139*H139</f>
        <v>0.0030000000000000001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357</v>
      </c>
      <c r="AT139" s="240" t="s">
        <v>732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901</v>
      </c>
    </row>
    <row r="140" s="2" customFormat="1" ht="16.5" customHeight="1">
      <c r="A140" s="39"/>
      <c r="B140" s="40"/>
      <c r="C140" s="283" t="s">
        <v>427</v>
      </c>
      <c r="D140" s="283" t="s">
        <v>732</v>
      </c>
      <c r="E140" s="284" t="s">
        <v>880</v>
      </c>
      <c r="F140" s="285" t="s">
        <v>881</v>
      </c>
      <c r="G140" s="286" t="s">
        <v>324</v>
      </c>
      <c r="H140" s="287">
        <v>0.5</v>
      </c>
      <c r="I140" s="288"/>
      <c r="J140" s="289">
        <f>ROUND(I140*H140,2)</f>
        <v>0</v>
      </c>
      <c r="K140" s="285" t="s">
        <v>319</v>
      </c>
      <c r="L140" s="290"/>
      <c r="M140" s="291" t="s">
        <v>1</v>
      </c>
      <c r="N140" s="292" t="s">
        <v>41</v>
      </c>
      <c r="O140" s="92"/>
      <c r="P140" s="238">
        <f>O140*H140</f>
        <v>0</v>
      </c>
      <c r="Q140" s="238">
        <v>0.0074000000000000003</v>
      </c>
      <c r="R140" s="238">
        <f>Q140*H140</f>
        <v>0.0037000000000000002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357</v>
      </c>
      <c r="AT140" s="240" t="s">
        <v>732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902</v>
      </c>
    </row>
    <row r="141" s="2" customFormat="1" ht="33" customHeight="1">
      <c r="A141" s="39"/>
      <c r="B141" s="40"/>
      <c r="C141" s="229" t="s">
        <v>430</v>
      </c>
      <c r="D141" s="229" t="s">
        <v>315</v>
      </c>
      <c r="E141" s="230" t="s">
        <v>903</v>
      </c>
      <c r="F141" s="231" t="s">
        <v>904</v>
      </c>
      <c r="G141" s="232" t="s">
        <v>723</v>
      </c>
      <c r="H141" s="233">
        <v>1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0.37164000000000003</v>
      </c>
      <c r="R141" s="238">
        <f>Q141*H141</f>
        <v>0.37164000000000003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905</v>
      </c>
    </row>
    <row r="142" s="2" customFormat="1" ht="37.8" customHeight="1">
      <c r="A142" s="39"/>
      <c r="B142" s="40"/>
      <c r="C142" s="283" t="s">
        <v>8</v>
      </c>
      <c r="D142" s="283" t="s">
        <v>732</v>
      </c>
      <c r="E142" s="284" t="s">
        <v>906</v>
      </c>
      <c r="F142" s="285" t="s">
        <v>907</v>
      </c>
      <c r="G142" s="286" t="s">
        <v>723</v>
      </c>
      <c r="H142" s="287">
        <v>1</v>
      </c>
      <c r="I142" s="288"/>
      <c r="J142" s="289">
        <f>ROUND(I142*H142,2)</f>
        <v>0</v>
      </c>
      <c r="K142" s="285" t="s">
        <v>319</v>
      </c>
      <c r="L142" s="290"/>
      <c r="M142" s="291" t="s">
        <v>1</v>
      </c>
      <c r="N142" s="292" t="s">
        <v>41</v>
      </c>
      <c r="O142" s="92"/>
      <c r="P142" s="238">
        <f>O142*H142</f>
        <v>0</v>
      </c>
      <c r="Q142" s="238">
        <v>0.0424</v>
      </c>
      <c r="R142" s="238">
        <f>Q142*H142</f>
        <v>0.0424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357</v>
      </c>
      <c r="AT142" s="240" t="s">
        <v>732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908</v>
      </c>
    </row>
    <row r="143" s="2" customFormat="1" ht="37.8" customHeight="1">
      <c r="A143" s="39"/>
      <c r="B143" s="40"/>
      <c r="C143" s="283" t="s">
        <v>434</v>
      </c>
      <c r="D143" s="283" t="s">
        <v>732</v>
      </c>
      <c r="E143" s="284" t="s">
        <v>889</v>
      </c>
      <c r="F143" s="285" t="s">
        <v>890</v>
      </c>
      <c r="G143" s="286" t="s">
        <v>723</v>
      </c>
      <c r="H143" s="287">
        <v>1</v>
      </c>
      <c r="I143" s="288"/>
      <c r="J143" s="289">
        <f>ROUND(I143*H143,2)</f>
        <v>0</v>
      </c>
      <c r="K143" s="285" t="s">
        <v>319</v>
      </c>
      <c r="L143" s="290"/>
      <c r="M143" s="291" t="s">
        <v>1</v>
      </c>
      <c r="N143" s="292" t="s">
        <v>41</v>
      </c>
      <c r="O143" s="92"/>
      <c r="P143" s="238">
        <f>O143*H143</f>
        <v>0</v>
      </c>
      <c r="Q143" s="238">
        <v>0.01</v>
      </c>
      <c r="R143" s="238">
        <f>Q143*H143</f>
        <v>0.01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357</v>
      </c>
      <c r="AT143" s="240" t="s">
        <v>732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909</v>
      </c>
    </row>
    <row r="144" s="2" customFormat="1" ht="16.5" customHeight="1">
      <c r="A144" s="39"/>
      <c r="B144" s="40"/>
      <c r="C144" s="283" t="s">
        <v>436</v>
      </c>
      <c r="D144" s="283" t="s">
        <v>732</v>
      </c>
      <c r="E144" s="284" t="s">
        <v>892</v>
      </c>
      <c r="F144" s="285" t="s">
        <v>893</v>
      </c>
      <c r="G144" s="286" t="s">
        <v>324</v>
      </c>
      <c r="H144" s="287">
        <v>0.5</v>
      </c>
      <c r="I144" s="288"/>
      <c r="J144" s="289">
        <f>ROUND(I144*H144,2)</f>
        <v>0</v>
      </c>
      <c r="K144" s="285" t="s">
        <v>319</v>
      </c>
      <c r="L144" s="290"/>
      <c r="M144" s="291" t="s">
        <v>1</v>
      </c>
      <c r="N144" s="292" t="s">
        <v>41</v>
      </c>
      <c r="O144" s="92"/>
      <c r="P144" s="238">
        <f>O144*H144</f>
        <v>0</v>
      </c>
      <c r="Q144" s="238">
        <v>0.014</v>
      </c>
      <c r="R144" s="238">
        <f>Q144*H144</f>
        <v>0.0070000000000000001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357</v>
      </c>
      <c r="AT144" s="240" t="s">
        <v>732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910</v>
      </c>
    </row>
    <row r="145" s="2" customFormat="1" ht="16.5" customHeight="1">
      <c r="A145" s="39"/>
      <c r="B145" s="40"/>
      <c r="C145" s="229" t="s">
        <v>762</v>
      </c>
      <c r="D145" s="229" t="s">
        <v>315</v>
      </c>
      <c r="E145" s="230" t="s">
        <v>911</v>
      </c>
      <c r="F145" s="231" t="s">
        <v>912</v>
      </c>
      <c r="G145" s="232" t="s">
        <v>318</v>
      </c>
      <c r="H145" s="233">
        <v>33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0.0029099999999999998</v>
      </c>
      <c r="R145" s="238">
        <f>Q145*H145</f>
        <v>0.09602999999999999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913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914</v>
      </c>
      <c r="G146" s="254"/>
      <c r="H146" s="257">
        <v>33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313</v>
      </c>
    </row>
    <row r="147" s="2" customFormat="1" ht="21.75" customHeight="1">
      <c r="A147" s="39"/>
      <c r="B147" s="40"/>
      <c r="C147" s="229" t="s">
        <v>765</v>
      </c>
      <c r="D147" s="229" t="s">
        <v>315</v>
      </c>
      <c r="E147" s="230" t="s">
        <v>915</v>
      </c>
      <c r="F147" s="231" t="s">
        <v>916</v>
      </c>
      <c r="G147" s="232" t="s">
        <v>318</v>
      </c>
      <c r="H147" s="233">
        <v>33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917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767</v>
      </c>
      <c r="F148" s="227" t="s">
        <v>768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313</v>
      </c>
      <c r="BK148" s="226">
        <f>BK149</f>
        <v>0</v>
      </c>
    </row>
    <row r="149" s="2" customFormat="1" ht="24.15" customHeight="1">
      <c r="A149" s="39"/>
      <c r="B149" s="40"/>
      <c r="C149" s="229" t="s">
        <v>554</v>
      </c>
      <c r="D149" s="229" t="s">
        <v>315</v>
      </c>
      <c r="E149" s="230" t="s">
        <v>769</v>
      </c>
      <c r="F149" s="231" t="s">
        <v>770</v>
      </c>
      <c r="G149" s="232" t="s">
        <v>354</v>
      </c>
      <c r="H149" s="233">
        <v>36.154000000000003</v>
      </c>
      <c r="I149" s="234"/>
      <c r="J149" s="235">
        <f>ROUND(I149*H149,2)</f>
        <v>0</v>
      </c>
      <c r="K149" s="231" t="s">
        <v>319</v>
      </c>
      <c r="L149" s="45"/>
      <c r="M149" s="278" t="s">
        <v>1</v>
      </c>
      <c r="N149" s="279" t="s">
        <v>41</v>
      </c>
      <c r="O149" s="280"/>
      <c r="P149" s="281">
        <f>O149*H149</f>
        <v>0</v>
      </c>
      <c r="Q149" s="281">
        <v>0</v>
      </c>
      <c r="R149" s="281">
        <f>Q149*H149</f>
        <v>0</v>
      </c>
      <c r="S149" s="281">
        <v>0</v>
      </c>
      <c r="T149" s="28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918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Iyu8tymV+13N0iG4RqBskoK38nKBB0PfFMHh84uqsebrefuqWyfYy4IvEkZ3902PciV3Bmrpry2/Q7mq8y6fwg==" hashValue="1KayGFbP7yN9TFCxsl0Zs+Ynzwa1Ci6MeJL48PPjycEkwLliNjHLKj+hDo4uqlnhQbXeLF4pxobtzmVa7lhf4Q==" algorithmName="SHA-512" password="CC35"/>
  <autoFilter ref="C122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919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921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ROUND((SUM(BE131:BE301)),  2)</f>
        <v>0</v>
      </c>
      <c r="G37" s="39"/>
      <c r="H37" s="39"/>
      <c r="I37" s="166">
        <v>0.20999999999999999</v>
      </c>
      <c r="J37" s="165">
        <f>ROUND(((SUM(BE131:BE301))*I37),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ROUND((SUM(BF131:BF301)),  2)</f>
        <v>0</v>
      </c>
      <c r="G38" s="39"/>
      <c r="H38" s="39"/>
      <c r="I38" s="166">
        <v>0.14999999999999999</v>
      </c>
      <c r="J38" s="165">
        <f>ROUND(((SUM(BF131:BF301))*I38),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ROUND((SUM(BG131:BG301)),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ROUND((SUM(BH131:BH301)),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ROUND((SUM(BI131:BI301)),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919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301 - Odvodnění náměstí, vsakovací tělesa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Ing.Jarmila Najmanová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922</v>
      </c>
      <c r="E103" s="199"/>
      <c r="F103" s="199"/>
      <c r="G103" s="199"/>
      <c r="H103" s="199"/>
      <c r="I103" s="199"/>
      <c r="J103" s="200">
        <f>J226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923</v>
      </c>
      <c r="E104" s="199"/>
      <c r="F104" s="199"/>
      <c r="G104" s="199"/>
      <c r="H104" s="199"/>
      <c r="I104" s="199"/>
      <c r="J104" s="200">
        <f>J253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924</v>
      </c>
      <c r="E105" s="199"/>
      <c r="F105" s="199"/>
      <c r="G105" s="199"/>
      <c r="H105" s="199"/>
      <c r="I105" s="199"/>
      <c r="J105" s="200">
        <f>J255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698</v>
      </c>
      <c r="E106" s="199"/>
      <c r="F106" s="199"/>
      <c r="G106" s="199"/>
      <c r="H106" s="199"/>
      <c r="I106" s="199"/>
      <c r="J106" s="200">
        <f>J262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699</v>
      </c>
      <c r="E107" s="199"/>
      <c r="F107" s="199"/>
      <c r="G107" s="199"/>
      <c r="H107" s="199"/>
      <c r="I107" s="199"/>
      <c r="J107" s="200">
        <f>J300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298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 xml:space="preserve">Revitalizace  Masarykova náměstí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284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285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919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288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 301 - Odvodnění náměstí, vsakovací tělesa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Konice</v>
      </c>
      <c r="G125" s="41"/>
      <c r="H125" s="41"/>
      <c r="I125" s="33" t="s">
        <v>22</v>
      </c>
      <c r="J125" s="80" t="str">
        <f>IF(J16="","",J16)</f>
        <v>14. 12. 2023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 xml:space="preserve">město  Konice</v>
      </c>
      <c r="G127" s="41"/>
      <c r="H127" s="41"/>
      <c r="I127" s="33" t="s">
        <v>30</v>
      </c>
      <c r="J127" s="37" t="str">
        <f>E25</f>
        <v>Ing.Jarmila Najmanová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Martin  Pniok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299</v>
      </c>
      <c r="D130" s="205" t="s">
        <v>61</v>
      </c>
      <c r="E130" s="205" t="s">
        <v>57</v>
      </c>
      <c r="F130" s="205" t="s">
        <v>58</v>
      </c>
      <c r="G130" s="205" t="s">
        <v>300</v>
      </c>
      <c r="H130" s="205" t="s">
        <v>301</v>
      </c>
      <c r="I130" s="205" t="s">
        <v>302</v>
      </c>
      <c r="J130" s="205" t="s">
        <v>292</v>
      </c>
      <c r="K130" s="206" t="s">
        <v>303</v>
      </c>
      <c r="L130" s="207"/>
      <c r="M130" s="101" t="s">
        <v>1</v>
      </c>
      <c r="N130" s="102" t="s">
        <v>40</v>
      </c>
      <c r="O130" s="102" t="s">
        <v>304</v>
      </c>
      <c r="P130" s="102" t="s">
        <v>305</v>
      </c>
      <c r="Q130" s="102" t="s">
        <v>306</v>
      </c>
      <c r="R130" s="102" t="s">
        <v>307</v>
      </c>
      <c r="S130" s="102" t="s">
        <v>308</v>
      </c>
      <c r="T130" s="103" t="s">
        <v>309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310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248.09915321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294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311</v>
      </c>
      <c r="F132" s="216" t="s">
        <v>312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P133+P226+P253+P255+P262+P300</f>
        <v>0</v>
      </c>
      <c r="Q132" s="221"/>
      <c r="R132" s="222">
        <f>R133+R226+R253+R255+R262+R300</f>
        <v>248.09915321</v>
      </c>
      <c r="S132" s="221"/>
      <c r="T132" s="223">
        <f>T133+T226+T253+T255+T262+T300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313</v>
      </c>
      <c r="BK132" s="226">
        <f>BK133+BK226+BK253+BK255+BK262+BK300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314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SUM(P134:P225)</f>
        <v>0</v>
      </c>
      <c r="Q133" s="221"/>
      <c r="R133" s="222">
        <f>SUM(R134:R225)</f>
        <v>229.87819999999999</v>
      </c>
      <c r="S133" s="221"/>
      <c r="T133" s="223">
        <f>SUM(T134:T225)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313</v>
      </c>
      <c r="BK133" s="226">
        <f>SUM(BK134:BK225)</f>
        <v>0</v>
      </c>
    </row>
    <row r="134" s="2" customFormat="1" ht="24.15" customHeight="1">
      <c r="A134" s="39"/>
      <c r="B134" s="40"/>
      <c r="C134" s="229" t="s">
        <v>83</v>
      </c>
      <c r="D134" s="229" t="s">
        <v>315</v>
      </c>
      <c r="E134" s="230" t="s">
        <v>925</v>
      </c>
      <c r="F134" s="231" t="s">
        <v>926</v>
      </c>
      <c r="G134" s="232" t="s">
        <v>334</v>
      </c>
      <c r="H134" s="233">
        <v>45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927</v>
      </c>
    </row>
    <row r="135" s="2" customFormat="1" ht="33" customHeight="1">
      <c r="A135" s="39"/>
      <c r="B135" s="40"/>
      <c r="C135" s="229" t="s">
        <v>85</v>
      </c>
      <c r="D135" s="229" t="s">
        <v>315</v>
      </c>
      <c r="E135" s="230" t="s">
        <v>928</v>
      </c>
      <c r="F135" s="231" t="s">
        <v>929</v>
      </c>
      <c r="G135" s="232" t="s">
        <v>334</v>
      </c>
      <c r="H135" s="233">
        <v>226.584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930</v>
      </c>
    </row>
    <row r="136" s="13" customFormat="1">
      <c r="A136" s="13"/>
      <c r="B136" s="242"/>
      <c r="C136" s="243"/>
      <c r="D136" s="244" t="s">
        <v>326</v>
      </c>
      <c r="E136" s="245" t="s">
        <v>1</v>
      </c>
      <c r="F136" s="246" t="s">
        <v>931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326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313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932</v>
      </c>
      <c r="G137" s="254"/>
      <c r="H137" s="257">
        <v>107.892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313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933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934</v>
      </c>
      <c r="G139" s="254"/>
      <c r="H139" s="257">
        <v>118.69199999999999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5" customFormat="1">
      <c r="A140" s="15"/>
      <c r="B140" s="264"/>
      <c r="C140" s="265"/>
      <c r="D140" s="244" t="s">
        <v>326</v>
      </c>
      <c r="E140" s="266" t="s">
        <v>1</v>
      </c>
      <c r="F140" s="267" t="s">
        <v>331</v>
      </c>
      <c r="G140" s="265"/>
      <c r="H140" s="268">
        <v>226.584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326</v>
      </c>
      <c r="AU140" s="274" t="s">
        <v>85</v>
      </c>
      <c r="AV140" s="15" t="s">
        <v>320</v>
      </c>
      <c r="AW140" s="15" t="s">
        <v>32</v>
      </c>
      <c r="AX140" s="15" t="s">
        <v>83</v>
      </c>
      <c r="AY140" s="274" t="s">
        <v>313</v>
      </c>
    </row>
    <row r="141" s="2" customFormat="1" ht="24.15" customHeight="1">
      <c r="A141" s="39"/>
      <c r="B141" s="40"/>
      <c r="C141" s="229" t="s">
        <v>93</v>
      </c>
      <c r="D141" s="229" t="s">
        <v>315</v>
      </c>
      <c r="E141" s="230" t="s">
        <v>935</v>
      </c>
      <c r="F141" s="231" t="s">
        <v>936</v>
      </c>
      <c r="G141" s="232" t="s">
        <v>334</v>
      </c>
      <c r="H141" s="233">
        <v>23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937</v>
      </c>
    </row>
    <row r="142" s="13" customFormat="1">
      <c r="A142" s="13"/>
      <c r="B142" s="242"/>
      <c r="C142" s="243"/>
      <c r="D142" s="244" t="s">
        <v>326</v>
      </c>
      <c r="E142" s="245" t="s">
        <v>1</v>
      </c>
      <c r="F142" s="246" t="s">
        <v>931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326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313</v>
      </c>
    </row>
    <row r="143" s="14" customFormat="1">
      <c r="A143" s="14"/>
      <c r="B143" s="253"/>
      <c r="C143" s="254"/>
      <c r="D143" s="244" t="s">
        <v>326</v>
      </c>
      <c r="E143" s="255" t="s">
        <v>1</v>
      </c>
      <c r="F143" s="256" t="s">
        <v>938</v>
      </c>
      <c r="G143" s="254"/>
      <c r="H143" s="257">
        <v>10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313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938</v>
      </c>
      <c r="G144" s="254"/>
      <c r="H144" s="257">
        <v>10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313</v>
      </c>
    </row>
    <row r="145" s="13" customFormat="1">
      <c r="A145" s="13"/>
      <c r="B145" s="242"/>
      <c r="C145" s="243"/>
      <c r="D145" s="244" t="s">
        <v>326</v>
      </c>
      <c r="E145" s="245" t="s">
        <v>1</v>
      </c>
      <c r="F145" s="246" t="s">
        <v>933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326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313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939</v>
      </c>
      <c r="G146" s="254"/>
      <c r="H146" s="257">
        <v>3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313</v>
      </c>
    </row>
    <row r="147" s="15" customFormat="1">
      <c r="A147" s="15"/>
      <c r="B147" s="264"/>
      <c r="C147" s="265"/>
      <c r="D147" s="244" t="s">
        <v>326</v>
      </c>
      <c r="E147" s="266" t="s">
        <v>1</v>
      </c>
      <c r="F147" s="267" t="s">
        <v>331</v>
      </c>
      <c r="G147" s="265"/>
      <c r="H147" s="268">
        <v>23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326</v>
      </c>
      <c r="AU147" s="274" t="s">
        <v>85</v>
      </c>
      <c r="AV147" s="15" t="s">
        <v>320</v>
      </c>
      <c r="AW147" s="15" t="s">
        <v>32</v>
      </c>
      <c r="AX147" s="15" t="s">
        <v>83</v>
      </c>
      <c r="AY147" s="274" t="s">
        <v>313</v>
      </c>
    </row>
    <row r="148" s="2" customFormat="1" ht="33" customHeight="1">
      <c r="A148" s="39"/>
      <c r="B148" s="40"/>
      <c r="C148" s="229" t="s">
        <v>320</v>
      </c>
      <c r="D148" s="229" t="s">
        <v>315</v>
      </c>
      <c r="E148" s="230" t="s">
        <v>940</v>
      </c>
      <c r="F148" s="231" t="s">
        <v>941</v>
      </c>
      <c r="G148" s="232" t="s">
        <v>334</v>
      </c>
      <c r="H148" s="233">
        <v>55.840000000000003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942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931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943</v>
      </c>
      <c r="G150" s="254"/>
      <c r="H150" s="257">
        <v>6.1600000000000001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3" customFormat="1">
      <c r="A151" s="13"/>
      <c r="B151" s="242"/>
      <c r="C151" s="243"/>
      <c r="D151" s="244" t="s">
        <v>326</v>
      </c>
      <c r="E151" s="245" t="s">
        <v>1</v>
      </c>
      <c r="F151" s="246" t="s">
        <v>933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326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944</v>
      </c>
      <c r="G152" s="254"/>
      <c r="H152" s="257">
        <v>49.68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313</v>
      </c>
    </row>
    <row r="153" s="15" customFormat="1">
      <c r="A153" s="15"/>
      <c r="B153" s="264"/>
      <c r="C153" s="265"/>
      <c r="D153" s="244" t="s">
        <v>326</v>
      </c>
      <c r="E153" s="266" t="s">
        <v>1</v>
      </c>
      <c r="F153" s="267" t="s">
        <v>331</v>
      </c>
      <c r="G153" s="265"/>
      <c r="H153" s="268">
        <v>55.840000000000003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326</v>
      </c>
      <c r="AU153" s="274" t="s">
        <v>85</v>
      </c>
      <c r="AV153" s="15" t="s">
        <v>320</v>
      </c>
      <c r="AW153" s="15" t="s">
        <v>32</v>
      </c>
      <c r="AX153" s="15" t="s">
        <v>83</v>
      </c>
      <c r="AY153" s="274" t="s">
        <v>313</v>
      </c>
    </row>
    <row r="154" s="2" customFormat="1" ht="24.15" customHeight="1">
      <c r="A154" s="39"/>
      <c r="B154" s="40"/>
      <c r="C154" s="229" t="s">
        <v>343</v>
      </c>
      <c r="D154" s="229" t="s">
        <v>315</v>
      </c>
      <c r="E154" s="230" t="s">
        <v>945</v>
      </c>
      <c r="F154" s="231" t="s">
        <v>946</v>
      </c>
      <c r="G154" s="232" t="s">
        <v>318</v>
      </c>
      <c r="H154" s="233">
        <v>52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0.00084999999999999995</v>
      </c>
      <c r="R154" s="238">
        <f>Q154*H154</f>
        <v>0.044199999999999996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947</v>
      </c>
    </row>
    <row r="155" s="13" customFormat="1">
      <c r="A155" s="13"/>
      <c r="B155" s="242"/>
      <c r="C155" s="243"/>
      <c r="D155" s="244" t="s">
        <v>326</v>
      </c>
      <c r="E155" s="245" t="s">
        <v>1</v>
      </c>
      <c r="F155" s="246" t="s">
        <v>931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326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313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948</v>
      </c>
      <c r="G156" s="254"/>
      <c r="H156" s="257">
        <v>20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948</v>
      </c>
      <c r="G157" s="254"/>
      <c r="H157" s="257">
        <v>20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3" customFormat="1">
      <c r="A158" s="13"/>
      <c r="B158" s="242"/>
      <c r="C158" s="243"/>
      <c r="D158" s="244" t="s">
        <v>326</v>
      </c>
      <c r="E158" s="245" t="s">
        <v>1</v>
      </c>
      <c r="F158" s="246" t="s">
        <v>933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326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313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949</v>
      </c>
      <c r="G159" s="254"/>
      <c r="H159" s="257">
        <v>12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313</v>
      </c>
    </row>
    <row r="160" s="15" customFormat="1">
      <c r="A160" s="15"/>
      <c r="B160" s="264"/>
      <c r="C160" s="265"/>
      <c r="D160" s="244" t="s">
        <v>326</v>
      </c>
      <c r="E160" s="266" t="s">
        <v>1</v>
      </c>
      <c r="F160" s="267" t="s">
        <v>331</v>
      </c>
      <c r="G160" s="265"/>
      <c r="H160" s="268">
        <v>52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4" t="s">
        <v>326</v>
      </c>
      <c r="AU160" s="274" t="s">
        <v>85</v>
      </c>
      <c r="AV160" s="15" t="s">
        <v>320</v>
      </c>
      <c r="AW160" s="15" t="s">
        <v>32</v>
      </c>
      <c r="AX160" s="15" t="s">
        <v>83</v>
      </c>
      <c r="AY160" s="274" t="s">
        <v>313</v>
      </c>
    </row>
    <row r="161" s="2" customFormat="1" ht="24.15" customHeight="1">
      <c r="A161" s="39"/>
      <c r="B161" s="40"/>
      <c r="C161" s="229" t="s">
        <v>347</v>
      </c>
      <c r="D161" s="229" t="s">
        <v>315</v>
      </c>
      <c r="E161" s="230" t="s">
        <v>950</v>
      </c>
      <c r="F161" s="231" t="s">
        <v>951</v>
      </c>
      <c r="G161" s="232" t="s">
        <v>318</v>
      </c>
      <c r="H161" s="233">
        <v>52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952</v>
      </c>
    </row>
    <row r="162" s="2" customFormat="1" ht="37.8" customHeight="1">
      <c r="A162" s="39"/>
      <c r="B162" s="40"/>
      <c r="C162" s="229" t="s">
        <v>351</v>
      </c>
      <c r="D162" s="229" t="s">
        <v>315</v>
      </c>
      <c r="E162" s="230" t="s">
        <v>348</v>
      </c>
      <c r="F162" s="231" t="s">
        <v>349</v>
      </c>
      <c r="G162" s="232" t="s">
        <v>334</v>
      </c>
      <c r="H162" s="233">
        <v>305.42399999999998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953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954</v>
      </c>
      <c r="G163" s="254"/>
      <c r="H163" s="257">
        <v>305.42399999999998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313</v>
      </c>
    </row>
    <row r="164" s="2" customFormat="1" ht="37.8" customHeight="1">
      <c r="A164" s="39"/>
      <c r="B164" s="40"/>
      <c r="C164" s="229" t="s">
        <v>357</v>
      </c>
      <c r="D164" s="229" t="s">
        <v>315</v>
      </c>
      <c r="E164" s="230" t="s">
        <v>348</v>
      </c>
      <c r="F164" s="231" t="s">
        <v>349</v>
      </c>
      <c r="G164" s="232" t="s">
        <v>334</v>
      </c>
      <c r="H164" s="233">
        <v>102.19499999999999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320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955</v>
      </c>
    </row>
    <row r="165" s="13" customFormat="1">
      <c r="A165" s="13"/>
      <c r="B165" s="242"/>
      <c r="C165" s="243"/>
      <c r="D165" s="244" t="s">
        <v>326</v>
      </c>
      <c r="E165" s="245" t="s">
        <v>1</v>
      </c>
      <c r="F165" s="246" t="s">
        <v>956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326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313</v>
      </c>
    </row>
    <row r="166" s="14" customFormat="1">
      <c r="A166" s="14"/>
      <c r="B166" s="253"/>
      <c r="C166" s="254"/>
      <c r="D166" s="244" t="s">
        <v>326</v>
      </c>
      <c r="E166" s="255" t="s">
        <v>1</v>
      </c>
      <c r="F166" s="256" t="s">
        <v>957</v>
      </c>
      <c r="G166" s="254"/>
      <c r="H166" s="257">
        <v>102.19499999999999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326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313</v>
      </c>
    </row>
    <row r="167" s="2" customFormat="1" ht="24.15" customHeight="1">
      <c r="A167" s="39"/>
      <c r="B167" s="40"/>
      <c r="C167" s="229" t="s">
        <v>364</v>
      </c>
      <c r="D167" s="229" t="s">
        <v>315</v>
      </c>
      <c r="E167" s="230" t="s">
        <v>958</v>
      </c>
      <c r="F167" s="231" t="s">
        <v>959</v>
      </c>
      <c r="G167" s="232" t="s">
        <v>334</v>
      </c>
      <c r="H167" s="233">
        <v>102.19499999999999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320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320</v>
      </c>
      <c r="BM167" s="240" t="s">
        <v>960</v>
      </c>
    </row>
    <row r="168" s="2" customFormat="1" ht="24.15" customHeight="1">
      <c r="A168" s="39"/>
      <c r="B168" s="40"/>
      <c r="C168" s="229" t="s">
        <v>368</v>
      </c>
      <c r="D168" s="229" t="s">
        <v>315</v>
      </c>
      <c r="E168" s="230" t="s">
        <v>706</v>
      </c>
      <c r="F168" s="231" t="s">
        <v>707</v>
      </c>
      <c r="G168" s="232" t="s">
        <v>334</v>
      </c>
      <c r="H168" s="233">
        <v>14.616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961</v>
      </c>
    </row>
    <row r="169" s="13" customFormat="1">
      <c r="A169" s="13"/>
      <c r="B169" s="242"/>
      <c r="C169" s="243"/>
      <c r="D169" s="244" t="s">
        <v>326</v>
      </c>
      <c r="E169" s="245" t="s">
        <v>1</v>
      </c>
      <c r="F169" s="246" t="s">
        <v>962</v>
      </c>
      <c r="G169" s="243"/>
      <c r="H169" s="245" t="s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326</v>
      </c>
      <c r="AU169" s="252" t="s">
        <v>85</v>
      </c>
      <c r="AV169" s="13" t="s">
        <v>83</v>
      </c>
      <c r="AW169" s="13" t="s">
        <v>32</v>
      </c>
      <c r="AX169" s="13" t="s">
        <v>76</v>
      </c>
      <c r="AY169" s="252" t="s">
        <v>313</v>
      </c>
    </row>
    <row r="170" s="13" customFormat="1">
      <c r="A170" s="13"/>
      <c r="B170" s="242"/>
      <c r="C170" s="243"/>
      <c r="D170" s="244" t="s">
        <v>326</v>
      </c>
      <c r="E170" s="245" t="s">
        <v>1</v>
      </c>
      <c r="F170" s="246" t="s">
        <v>931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326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313</v>
      </c>
    </row>
    <row r="171" s="14" customFormat="1">
      <c r="A171" s="14"/>
      <c r="B171" s="253"/>
      <c r="C171" s="254"/>
      <c r="D171" s="244" t="s">
        <v>326</v>
      </c>
      <c r="E171" s="255" t="s">
        <v>1</v>
      </c>
      <c r="F171" s="256" t="s">
        <v>963</v>
      </c>
      <c r="G171" s="254"/>
      <c r="H171" s="257">
        <v>7.056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326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313</v>
      </c>
    </row>
    <row r="172" s="13" customFormat="1">
      <c r="A172" s="13"/>
      <c r="B172" s="242"/>
      <c r="C172" s="243"/>
      <c r="D172" s="244" t="s">
        <v>326</v>
      </c>
      <c r="E172" s="245" t="s">
        <v>1</v>
      </c>
      <c r="F172" s="246" t="s">
        <v>933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326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313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964</v>
      </c>
      <c r="G173" s="254"/>
      <c r="H173" s="257">
        <v>7.5599999999999996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313</v>
      </c>
    </row>
    <row r="174" s="15" customFormat="1">
      <c r="A174" s="15"/>
      <c r="B174" s="264"/>
      <c r="C174" s="265"/>
      <c r="D174" s="244" t="s">
        <v>326</v>
      </c>
      <c r="E174" s="266" t="s">
        <v>1</v>
      </c>
      <c r="F174" s="267" t="s">
        <v>331</v>
      </c>
      <c r="G174" s="265"/>
      <c r="H174" s="268">
        <v>14.616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326</v>
      </c>
      <c r="AU174" s="274" t="s">
        <v>85</v>
      </c>
      <c r="AV174" s="15" t="s">
        <v>320</v>
      </c>
      <c r="AW174" s="15" t="s">
        <v>32</v>
      </c>
      <c r="AX174" s="15" t="s">
        <v>83</v>
      </c>
      <c r="AY174" s="274" t="s">
        <v>313</v>
      </c>
    </row>
    <row r="175" s="2" customFormat="1" ht="16.5" customHeight="1">
      <c r="A175" s="39"/>
      <c r="B175" s="40"/>
      <c r="C175" s="283" t="s">
        <v>373</v>
      </c>
      <c r="D175" s="283" t="s">
        <v>732</v>
      </c>
      <c r="E175" s="284" t="s">
        <v>965</v>
      </c>
      <c r="F175" s="285" t="s">
        <v>966</v>
      </c>
      <c r="G175" s="286" t="s">
        <v>354</v>
      </c>
      <c r="H175" s="287">
        <v>29.231999999999999</v>
      </c>
      <c r="I175" s="288"/>
      <c r="J175" s="289">
        <f>ROUND(I175*H175,2)</f>
        <v>0</v>
      </c>
      <c r="K175" s="285" t="s">
        <v>319</v>
      </c>
      <c r="L175" s="290"/>
      <c r="M175" s="291" t="s">
        <v>1</v>
      </c>
      <c r="N175" s="292" t="s">
        <v>41</v>
      </c>
      <c r="O175" s="92"/>
      <c r="P175" s="238">
        <f>O175*H175</f>
        <v>0</v>
      </c>
      <c r="Q175" s="238">
        <v>1</v>
      </c>
      <c r="R175" s="238">
        <f>Q175*H175</f>
        <v>29.231999999999999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357</v>
      </c>
      <c r="AT175" s="240" t="s">
        <v>732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320</v>
      </c>
      <c r="BM175" s="240" t="s">
        <v>967</v>
      </c>
    </row>
    <row r="176" s="14" customFormat="1">
      <c r="A176" s="14"/>
      <c r="B176" s="253"/>
      <c r="C176" s="254"/>
      <c r="D176" s="244" t="s">
        <v>326</v>
      </c>
      <c r="E176" s="254"/>
      <c r="F176" s="256" t="s">
        <v>968</v>
      </c>
      <c r="G176" s="254"/>
      <c r="H176" s="257">
        <v>29.231999999999999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326</v>
      </c>
      <c r="AU176" s="263" t="s">
        <v>85</v>
      </c>
      <c r="AV176" s="14" t="s">
        <v>85</v>
      </c>
      <c r="AW176" s="14" t="s">
        <v>4</v>
      </c>
      <c r="AX176" s="14" t="s">
        <v>83</v>
      </c>
      <c r="AY176" s="263" t="s">
        <v>313</v>
      </c>
    </row>
    <row r="177" s="2" customFormat="1" ht="33" customHeight="1">
      <c r="A177" s="39"/>
      <c r="B177" s="40"/>
      <c r="C177" s="229" t="s">
        <v>377</v>
      </c>
      <c r="D177" s="229" t="s">
        <v>315</v>
      </c>
      <c r="E177" s="230" t="s">
        <v>352</v>
      </c>
      <c r="F177" s="231" t="s">
        <v>353</v>
      </c>
      <c r="G177" s="232" t="s">
        <v>354</v>
      </c>
      <c r="H177" s="233">
        <v>406.45800000000003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320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320</v>
      </c>
      <c r="BM177" s="240" t="s">
        <v>969</v>
      </c>
    </row>
    <row r="178" s="14" customFormat="1">
      <c r="A178" s="14"/>
      <c r="B178" s="253"/>
      <c r="C178" s="254"/>
      <c r="D178" s="244" t="s">
        <v>326</v>
      </c>
      <c r="E178" s="255" t="s">
        <v>1</v>
      </c>
      <c r="F178" s="256" t="s">
        <v>970</v>
      </c>
      <c r="G178" s="254"/>
      <c r="H178" s="257">
        <v>610.84799999999996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326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313</v>
      </c>
    </row>
    <row r="179" s="13" customFormat="1">
      <c r="A179" s="13"/>
      <c r="B179" s="242"/>
      <c r="C179" s="243"/>
      <c r="D179" s="244" t="s">
        <v>326</v>
      </c>
      <c r="E179" s="245" t="s">
        <v>1</v>
      </c>
      <c r="F179" s="246" t="s">
        <v>956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326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313</v>
      </c>
    </row>
    <row r="180" s="14" customFormat="1">
      <c r="A180" s="14"/>
      <c r="B180" s="253"/>
      <c r="C180" s="254"/>
      <c r="D180" s="244" t="s">
        <v>326</v>
      </c>
      <c r="E180" s="255" t="s">
        <v>1</v>
      </c>
      <c r="F180" s="256" t="s">
        <v>971</v>
      </c>
      <c r="G180" s="254"/>
      <c r="H180" s="257">
        <v>-204.38999999999999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326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313</v>
      </c>
    </row>
    <row r="181" s="15" customFormat="1">
      <c r="A181" s="15"/>
      <c r="B181" s="264"/>
      <c r="C181" s="265"/>
      <c r="D181" s="244" t="s">
        <v>326</v>
      </c>
      <c r="E181" s="266" t="s">
        <v>1</v>
      </c>
      <c r="F181" s="267" t="s">
        <v>331</v>
      </c>
      <c r="G181" s="265"/>
      <c r="H181" s="268">
        <v>406.45799999999997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326</v>
      </c>
      <c r="AU181" s="274" t="s">
        <v>85</v>
      </c>
      <c r="AV181" s="15" t="s">
        <v>320</v>
      </c>
      <c r="AW181" s="15" t="s">
        <v>32</v>
      </c>
      <c r="AX181" s="15" t="s">
        <v>83</v>
      </c>
      <c r="AY181" s="274" t="s">
        <v>313</v>
      </c>
    </row>
    <row r="182" s="2" customFormat="1" ht="16.5" customHeight="1">
      <c r="A182" s="39"/>
      <c r="B182" s="40"/>
      <c r="C182" s="229" t="s">
        <v>427</v>
      </c>
      <c r="D182" s="229" t="s">
        <v>315</v>
      </c>
      <c r="E182" s="230" t="s">
        <v>358</v>
      </c>
      <c r="F182" s="231" t="s">
        <v>359</v>
      </c>
      <c r="G182" s="232" t="s">
        <v>334</v>
      </c>
      <c r="H182" s="233">
        <v>305.42399999999998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320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320</v>
      </c>
      <c r="BM182" s="240" t="s">
        <v>972</v>
      </c>
    </row>
    <row r="183" s="14" customFormat="1">
      <c r="A183" s="14"/>
      <c r="B183" s="253"/>
      <c r="C183" s="254"/>
      <c r="D183" s="244" t="s">
        <v>326</v>
      </c>
      <c r="E183" s="255" t="s">
        <v>1</v>
      </c>
      <c r="F183" s="256" t="s">
        <v>954</v>
      </c>
      <c r="G183" s="254"/>
      <c r="H183" s="257">
        <v>305.42399999999998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326</v>
      </c>
      <c r="AU183" s="263" t="s">
        <v>85</v>
      </c>
      <c r="AV183" s="14" t="s">
        <v>85</v>
      </c>
      <c r="AW183" s="14" t="s">
        <v>32</v>
      </c>
      <c r="AX183" s="14" t="s">
        <v>83</v>
      </c>
      <c r="AY183" s="263" t="s">
        <v>313</v>
      </c>
    </row>
    <row r="184" s="2" customFormat="1" ht="24.15" customHeight="1">
      <c r="A184" s="39"/>
      <c r="B184" s="40"/>
      <c r="C184" s="229" t="s">
        <v>430</v>
      </c>
      <c r="D184" s="229" t="s">
        <v>315</v>
      </c>
      <c r="E184" s="230" t="s">
        <v>973</v>
      </c>
      <c r="F184" s="231" t="s">
        <v>974</v>
      </c>
      <c r="G184" s="232" t="s">
        <v>334</v>
      </c>
      <c r="H184" s="233">
        <v>75.900999999999996</v>
      </c>
      <c r="I184" s="234"/>
      <c r="J184" s="235">
        <f>ROUND(I184*H184,2)</f>
        <v>0</v>
      </c>
      <c r="K184" s="231" t="s">
        <v>319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320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320</v>
      </c>
      <c r="BM184" s="240" t="s">
        <v>975</v>
      </c>
    </row>
    <row r="185" s="13" customFormat="1">
      <c r="A185" s="13"/>
      <c r="B185" s="242"/>
      <c r="C185" s="243"/>
      <c r="D185" s="244" t="s">
        <v>326</v>
      </c>
      <c r="E185" s="245" t="s">
        <v>1</v>
      </c>
      <c r="F185" s="246" t="s">
        <v>931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326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313</v>
      </c>
    </row>
    <row r="186" s="14" customFormat="1">
      <c r="A186" s="14"/>
      <c r="B186" s="253"/>
      <c r="C186" s="254"/>
      <c r="D186" s="244" t="s">
        <v>326</v>
      </c>
      <c r="E186" s="255" t="s">
        <v>1</v>
      </c>
      <c r="F186" s="256" t="s">
        <v>976</v>
      </c>
      <c r="G186" s="254"/>
      <c r="H186" s="257">
        <v>78.631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326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313</v>
      </c>
    </row>
    <row r="187" s="14" customFormat="1">
      <c r="A187" s="14"/>
      <c r="B187" s="253"/>
      <c r="C187" s="254"/>
      <c r="D187" s="244" t="s">
        <v>326</v>
      </c>
      <c r="E187" s="255" t="s">
        <v>1</v>
      </c>
      <c r="F187" s="256" t="s">
        <v>977</v>
      </c>
      <c r="G187" s="254"/>
      <c r="H187" s="257">
        <v>-34.537999999999997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326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313</v>
      </c>
    </row>
    <row r="188" s="13" customFormat="1">
      <c r="A188" s="13"/>
      <c r="B188" s="242"/>
      <c r="C188" s="243"/>
      <c r="D188" s="244" t="s">
        <v>326</v>
      </c>
      <c r="E188" s="245" t="s">
        <v>1</v>
      </c>
      <c r="F188" s="246" t="s">
        <v>933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326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313</v>
      </c>
    </row>
    <row r="189" s="14" customFormat="1">
      <c r="A189" s="14"/>
      <c r="B189" s="253"/>
      <c r="C189" s="254"/>
      <c r="D189" s="244" t="s">
        <v>326</v>
      </c>
      <c r="E189" s="255" t="s">
        <v>1</v>
      </c>
      <c r="F189" s="256" t="s">
        <v>978</v>
      </c>
      <c r="G189" s="254"/>
      <c r="H189" s="257">
        <v>83.619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326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313</v>
      </c>
    </row>
    <row r="190" s="14" customFormat="1">
      <c r="A190" s="14"/>
      <c r="B190" s="253"/>
      <c r="C190" s="254"/>
      <c r="D190" s="244" t="s">
        <v>326</v>
      </c>
      <c r="E190" s="255" t="s">
        <v>1</v>
      </c>
      <c r="F190" s="256" t="s">
        <v>979</v>
      </c>
      <c r="G190" s="254"/>
      <c r="H190" s="257">
        <v>-37.195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326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313</v>
      </c>
    </row>
    <row r="191" s="16" customFormat="1">
      <c r="A191" s="16"/>
      <c r="B191" s="293"/>
      <c r="C191" s="294"/>
      <c r="D191" s="244" t="s">
        <v>326</v>
      </c>
      <c r="E191" s="295" t="s">
        <v>1</v>
      </c>
      <c r="F191" s="296" t="s">
        <v>980</v>
      </c>
      <c r="G191" s="294"/>
      <c r="H191" s="297">
        <v>90.516999999999996</v>
      </c>
      <c r="I191" s="298"/>
      <c r="J191" s="294"/>
      <c r="K191" s="294"/>
      <c r="L191" s="299"/>
      <c r="M191" s="300"/>
      <c r="N191" s="301"/>
      <c r="O191" s="301"/>
      <c r="P191" s="301"/>
      <c r="Q191" s="301"/>
      <c r="R191" s="301"/>
      <c r="S191" s="301"/>
      <c r="T191" s="30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3" t="s">
        <v>326</v>
      </c>
      <c r="AU191" s="303" t="s">
        <v>85</v>
      </c>
      <c r="AV191" s="16" t="s">
        <v>93</v>
      </c>
      <c r="AW191" s="16" t="s">
        <v>32</v>
      </c>
      <c r="AX191" s="16" t="s">
        <v>76</v>
      </c>
      <c r="AY191" s="303" t="s">
        <v>313</v>
      </c>
    </row>
    <row r="192" s="13" customFormat="1">
      <c r="A192" s="13"/>
      <c r="B192" s="242"/>
      <c r="C192" s="243"/>
      <c r="D192" s="244" t="s">
        <v>326</v>
      </c>
      <c r="E192" s="245" t="s">
        <v>1</v>
      </c>
      <c r="F192" s="246" t="s">
        <v>962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326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313</v>
      </c>
    </row>
    <row r="193" s="13" customFormat="1">
      <c r="A193" s="13"/>
      <c r="B193" s="242"/>
      <c r="C193" s="243"/>
      <c r="D193" s="244" t="s">
        <v>326</v>
      </c>
      <c r="E193" s="245" t="s">
        <v>1</v>
      </c>
      <c r="F193" s="246" t="s">
        <v>931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326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313</v>
      </c>
    </row>
    <row r="194" s="14" customFormat="1">
      <c r="A194" s="14"/>
      <c r="B194" s="253"/>
      <c r="C194" s="254"/>
      <c r="D194" s="244" t="s">
        <v>326</v>
      </c>
      <c r="E194" s="255" t="s">
        <v>1</v>
      </c>
      <c r="F194" s="256" t="s">
        <v>981</v>
      </c>
      <c r="G194" s="254"/>
      <c r="H194" s="257">
        <v>-7.056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326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313</v>
      </c>
    </row>
    <row r="195" s="13" customFormat="1">
      <c r="A195" s="13"/>
      <c r="B195" s="242"/>
      <c r="C195" s="243"/>
      <c r="D195" s="244" t="s">
        <v>326</v>
      </c>
      <c r="E195" s="245" t="s">
        <v>1</v>
      </c>
      <c r="F195" s="246" t="s">
        <v>933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326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313</v>
      </c>
    </row>
    <row r="196" s="14" customFormat="1">
      <c r="A196" s="14"/>
      <c r="B196" s="253"/>
      <c r="C196" s="254"/>
      <c r="D196" s="244" t="s">
        <v>326</v>
      </c>
      <c r="E196" s="255" t="s">
        <v>1</v>
      </c>
      <c r="F196" s="256" t="s">
        <v>982</v>
      </c>
      <c r="G196" s="254"/>
      <c r="H196" s="257">
        <v>-7.5599999999999996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326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313</v>
      </c>
    </row>
    <row r="197" s="15" customFormat="1">
      <c r="A197" s="15"/>
      <c r="B197" s="264"/>
      <c r="C197" s="265"/>
      <c r="D197" s="244" t="s">
        <v>326</v>
      </c>
      <c r="E197" s="266" t="s">
        <v>1</v>
      </c>
      <c r="F197" s="267" t="s">
        <v>331</v>
      </c>
      <c r="G197" s="265"/>
      <c r="H197" s="268">
        <v>75.900999999999996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326</v>
      </c>
      <c r="AU197" s="274" t="s">
        <v>85</v>
      </c>
      <c r="AV197" s="15" t="s">
        <v>320</v>
      </c>
      <c r="AW197" s="15" t="s">
        <v>32</v>
      </c>
      <c r="AX197" s="15" t="s">
        <v>83</v>
      </c>
      <c r="AY197" s="274" t="s">
        <v>313</v>
      </c>
    </row>
    <row r="198" s="2" customFormat="1" ht="16.5" customHeight="1">
      <c r="A198" s="39"/>
      <c r="B198" s="40"/>
      <c r="C198" s="283" t="s">
        <v>8</v>
      </c>
      <c r="D198" s="283" t="s">
        <v>732</v>
      </c>
      <c r="E198" s="284" t="s">
        <v>965</v>
      </c>
      <c r="F198" s="285" t="s">
        <v>966</v>
      </c>
      <c r="G198" s="286" t="s">
        <v>354</v>
      </c>
      <c r="H198" s="287">
        <v>151.80199999999999</v>
      </c>
      <c r="I198" s="288"/>
      <c r="J198" s="289">
        <f>ROUND(I198*H198,2)</f>
        <v>0</v>
      </c>
      <c r="K198" s="285" t="s">
        <v>319</v>
      </c>
      <c r="L198" s="290"/>
      <c r="M198" s="291" t="s">
        <v>1</v>
      </c>
      <c r="N198" s="292" t="s">
        <v>41</v>
      </c>
      <c r="O198" s="92"/>
      <c r="P198" s="238">
        <f>O198*H198</f>
        <v>0</v>
      </c>
      <c r="Q198" s="238">
        <v>1</v>
      </c>
      <c r="R198" s="238">
        <f>Q198*H198</f>
        <v>151.80199999999999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357</v>
      </c>
      <c r="AT198" s="240" t="s">
        <v>732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320</v>
      </c>
      <c r="BM198" s="240" t="s">
        <v>983</v>
      </c>
    </row>
    <row r="199" s="14" customFormat="1">
      <c r="A199" s="14"/>
      <c r="B199" s="253"/>
      <c r="C199" s="254"/>
      <c r="D199" s="244" t="s">
        <v>326</v>
      </c>
      <c r="E199" s="254"/>
      <c r="F199" s="256" t="s">
        <v>984</v>
      </c>
      <c r="G199" s="254"/>
      <c r="H199" s="257">
        <v>151.80199999999999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326</v>
      </c>
      <c r="AU199" s="263" t="s">
        <v>85</v>
      </c>
      <c r="AV199" s="14" t="s">
        <v>85</v>
      </c>
      <c r="AW199" s="14" t="s">
        <v>4</v>
      </c>
      <c r="AX199" s="14" t="s">
        <v>83</v>
      </c>
      <c r="AY199" s="263" t="s">
        <v>313</v>
      </c>
    </row>
    <row r="200" s="2" customFormat="1" ht="24.15" customHeight="1">
      <c r="A200" s="39"/>
      <c r="B200" s="40"/>
      <c r="C200" s="229" t="s">
        <v>434</v>
      </c>
      <c r="D200" s="229" t="s">
        <v>315</v>
      </c>
      <c r="E200" s="230" t="s">
        <v>973</v>
      </c>
      <c r="F200" s="231" t="s">
        <v>974</v>
      </c>
      <c r="G200" s="232" t="s">
        <v>334</v>
      </c>
      <c r="H200" s="233">
        <v>59.073999999999998</v>
      </c>
      <c r="I200" s="234"/>
      <c r="J200" s="235">
        <f>ROUND(I200*H200,2)</f>
        <v>0</v>
      </c>
      <c r="K200" s="231" t="s">
        <v>319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320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320</v>
      </c>
      <c r="BM200" s="240" t="s">
        <v>985</v>
      </c>
    </row>
    <row r="201" s="13" customFormat="1">
      <c r="A201" s="13"/>
      <c r="B201" s="242"/>
      <c r="C201" s="243"/>
      <c r="D201" s="244" t="s">
        <v>326</v>
      </c>
      <c r="E201" s="245" t="s">
        <v>1</v>
      </c>
      <c r="F201" s="246" t="s">
        <v>986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326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313</v>
      </c>
    </row>
    <row r="202" s="13" customFormat="1">
      <c r="A202" s="13"/>
      <c r="B202" s="242"/>
      <c r="C202" s="243"/>
      <c r="D202" s="244" t="s">
        <v>326</v>
      </c>
      <c r="E202" s="245" t="s">
        <v>1</v>
      </c>
      <c r="F202" s="246" t="s">
        <v>931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326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313</v>
      </c>
    </row>
    <row r="203" s="14" customFormat="1">
      <c r="A203" s="14"/>
      <c r="B203" s="253"/>
      <c r="C203" s="254"/>
      <c r="D203" s="244" t="s">
        <v>326</v>
      </c>
      <c r="E203" s="255" t="s">
        <v>1</v>
      </c>
      <c r="F203" s="256" t="s">
        <v>987</v>
      </c>
      <c r="G203" s="254"/>
      <c r="H203" s="257">
        <v>26.164999999999999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326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313</v>
      </c>
    </row>
    <row r="204" s="13" customFormat="1">
      <c r="A204" s="13"/>
      <c r="B204" s="242"/>
      <c r="C204" s="243"/>
      <c r="D204" s="244" t="s">
        <v>326</v>
      </c>
      <c r="E204" s="245" t="s">
        <v>1</v>
      </c>
      <c r="F204" s="246" t="s">
        <v>933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326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313</v>
      </c>
    </row>
    <row r="205" s="14" customFormat="1">
      <c r="A205" s="14"/>
      <c r="B205" s="253"/>
      <c r="C205" s="254"/>
      <c r="D205" s="244" t="s">
        <v>326</v>
      </c>
      <c r="E205" s="255" t="s">
        <v>1</v>
      </c>
      <c r="F205" s="256" t="s">
        <v>988</v>
      </c>
      <c r="G205" s="254"/>
      <c r="H205" s="257">
        <v>32.908999999999999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326</v>
      </c>
      <c r="AU205" s="263" t="s">
        <v>85</v>
      </c>
      <c r="AV205" s="14" t="s">
        <v>85</v>
      </c>
      <c r="AW205" s="14" t="s">
        <v>32</v>
      </c>
      <c r="AX205" s="14" t="s">
        <v>76</v>
      </c>
      <c r="AY205" s="263" t="s">
        <v>313</v>
      </c>
    </row>
    <row r="206" s="15" customFormat="1">
      <c r="A206" s="15"/>
      <c r="B206" s="264"/>
      <c r="C206" s="265"/>
      <c r="D206" s="244" t="s">
        <v>326</v>
      </c>
      <c r="E206" s="266" t="s">
        <v>1</v>
      </c>
      <c r="F206" s="267" t="s">
        <v>331</v>
      </c>
      <c r="G206" s="265"/>
      <c r="H206" s="268">
        <v>59.073999999999998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326</v>
      </c>
      <c r="AU206" s="274" t="s">
        <v>85</v>
      </c>
      <c r="AV206" s="15" t="s">
        <v>320</v>
      </c>
      <c r="AW206" s="15" t="s">
        <v>32</v>
      </c>
      <c r="AX206" s="15" t="s">
        <v>83</v>
      </c>
      <c r="AY206" s="274" t="s">
        <v>313</v>
      </c>
    </row>
    <row r="207" s="2" customFormat="1" ht="24.15" customHeight="1">
      <c r="A207" s="39"/>
      <c r="B207" s="40"/>
      <c r="C207" s="229" t="s">
        <v>436</v>
      </c>
      <c r="D207" s="229" t="s">
        <v>315</v>
      </c>
      <c r="E207" s="230" t="s">
        <v>989</v>
      </c>
      <c r="F207" s="231" t="s">
        <v>990</v>
      </c>
      <c r="G207" s="232" t="s">
        <v>334</v>
      </c>
      <c r="H207" s="233">
        <v>24.399999999999999</v>
      </c>
      <c r="I207" s="234"/>
      <c r="J207" s="235">
        <f>ROUND(I207*H207,2)</f>
        <v>0</v>
      </c>
      <c r="K207" s="231" t="s">
        <v>319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320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320</v>
      </c>
      <c r="BM207" s="240" t="s">
        <v>991</v>
      </c>
    </row>
    <row r="208" s="13" customFormat="1">
      <c r="A208" s="13"/>
      <c r="B208" s="242"/>
      <c r="C208" s="243"/>
      <c r="D208" s="244" t="s">
        <v>326</v>
      </c>
      <c r="E208" s="245" t="s">
        <v>1</v>
      </c>
      <c r="F208" s="246" t="s">
        <v>931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326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313</v>
      </c>
    </row>
    <row r="209" s="14" customFormat="1">
      <c r="A209" s="14"/>
      <c r="B209" s="253"/>
      <c r="C209" s="254"/>
      <c r="D209" s="244" t="s">
        <v>326</v>
      </c>
      <c r="E209" s="255" t="s">
        <v>1</v>
      </c>
      <c r="F209" s="256" t="s">
        <v>992</v>
      </c>
      <c r="G209" s="254"/>
      <c r="H209" s="257">
        <v>2.7999999999999998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326</v>
      </c>
      <c r="AU209" s="263" t="s">
        <v>85</v>
      </c>
      <c r="AV209" s="14" t="s">
        <v>85</v>
      </c>
      <c r="AW209" s="14" t="s">
        <v>32</v>
      </c>
      <c r="AX209" s="14" t="s">
        <v>76</v>
      </c>
      <c r="AY209" s="263" t="s">
        <v>313</v>
      </c>
    </row>
    <row r="210" s="13" customFormat="1">
      <c r="A210" s="13"/>
      <c r="B210" s="242"/>
      <c r="C210" s="243"/>
      <c r="D210" s="244" t="s">
        <v>326</v>
      </c>
      <c r="E210" s="245" t="s">
        <v>1</v>
      </c>
      <c r="F210" s="246" t="s">
        <v>933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326</v>
      </c>
      <c r="AU210" s="252" t="s">
        <v>85</v>
      </c>
      <c r="AV210" s="13" t="s">
        <v>83</v>
      </c>
      <c r="AW210" s="13" t="s">
        <v>32</v>
      </c>
      <c r="AX210" s="13" t="s">
        <v>76</v>
      </c>
      <c r="AY210" s="252" t="s">
        <v>313</v>
      </c>
    </row>
    <row r="211" s="14" customFormat="1">
      <c r="A211" s="14"/>
      <c r="B211" s="253"/>
      <c r="C211" s="254"/>
      <c r="D211" s="244" t="s">
        <v>326</v>
      </c>
      <c r="E211" s="255" t="s">
        <v>1</v>
      </c>
      <c r="F211" s="256" t="s">
        <v>993</v>
      </c>
      <c r="G211" s="254"/>
      <c r="H211" s="257">
        <v>21.600000000000001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326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313</v>
      </c>
    </row>
    <row r="212" s="15" customFormat="1">
      <c r="A212" s="15"/>
      <c r="B212" s="264"/>
      <c r="C212" s="265"/>
      <c r="D212" s="244" t="s">
        <v>326</v>
      </c>
      <c r="E212" s="266" t="s">
        <v>1</v>
      </c>
      <c r="F212" s="267" t="s">
        <v>331</v>
      </c>
      <c r="G212" s="265"/>
      <c r="H212" s="268">
        <v>24.400000000000002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326</v>
      </c>
      <c r="AU212" s="274" t="s">
        <v>85</v>
      </c>
      <c r="AV212" s="15" t="s">
        <v>320</v>
      </c>
      <c r="AW212" s="15" t="s">
        <v>32</v>
      </c>
      <c r="AX212" s="15" t="s">
        <v>83</v>
      </c>
      <c r="AY212" s="274" t="s">
        <v>313</v>
      </c>
    </row>
    <row r="213" s="2" customFormat="1" ht="16.5" customHeight="1">
      <c r="A213" s="39"/>
      <c r="B213" s="40"/>
      <c r="C213" s="283" t="s">
        <v>762</v>
      </c>
      <c r="D213" s="283" t="s">
        <v>732</v>
      </c>
      <c r="E213" s="284" t="s">
        <v>994</v>
      </c>
      <c r="F213" s="285" t="s">
        <v>995</v>
      </c>
      <c r="G213" s="286" t="s">
        <v>354</v>
      </c>
      <c r="H213" s="287">
        <v>48.799999999999997</v>
      </c>
      <c r="I213" s="288"/>
      <c r="J213" s="289">
        <f>ROUND(I213*H213,2)</f>
        <v>0</v>
      </c>
      <c r="K213" s="285" t="s">
        <v>319</v>
      </c>
      <c r="L213" s="290"/>
      <c r="M213" s="291" t="s">
        <v>1</v>
      </c>
      <c r="N213" s="292" t="s">
        <v>41</v>
      </c>
      <c r="O213" s="92"/>
      <c r="P213" s="238">
        <f>O213*H213</f>
        <v>0</v>
      </c>
      <c r="Q213" s="238">
        <v>1</v>
      </c>
      <c r="R213" s="238">
        <f>Q213*H213</f>
        <v>48.799999999999997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357</v>
      </c>
      <c r="AT213" s="240" t="s">
        <v>732</v>
      </c>
      <c r="AU213" s="240" t="s">
        <v>85</v>
      </c>
      <c r="AY213" s="18" t="s">
        <v>313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320</v>
      </c>
      <c r="BM213" s="240" t="s">
        <v>996</v>
      </c>
    </row>
    <row r="214" s="14" customFormat="1">
      <c r="A214" s="14"/>
      <c r="B214" s="253"/>
      <c r="C214" s="254"/>
      <c r="D214" s="244" t="s">
        <v>326</v>
      </c>
      <c r="E214" s="254"/>
      <c r="F214" s="256" t="s">
        <v>997</v>
      </c>
      <c r="G214" s="254"/>
      <c r="H214" s="257">
        <v>48.799999999999997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326</v>
      </c>
      <c r="AU214" s="263" t="s">
        <v>85</v>
      </c>
      <c r="AV214" s="14" t="s">
        <v>85</v>
      </c>
      <c r="AW214" s="14" t="s">
        <v>4</v>
      </c>
      <c r="AX214" s="14" t="s">
        <v>83</v>
      </c>
      <c r="AY214" s="263" t="s">
        <v>313</v>
      </c>
    </row>
    <row r="215" s="2" customFormat="1" ht="24.15" customHeight="1">
      <c r="A215" s="39"/>
      <c r="B215" s="40"/>
      <c r="C215" s="229" t="s">
        <v>765</v>
      </c>
      <c r="D215" s="229" t="s">
        <v>315</v>
      </c>
      <c r="E215" s="230" t="s">
        <v>989</v>
      </c>
      <c r="F215" s="231" t="s">
        <v>990</v>
      </c>
      <c r="G215" s="232" t="s">
        <v>334</v>
      </c>
      <c r="H215" s="233">
        <v>43.121000000000002</v>
      </c>
      <c r="I215" s="234"/>
      <c r="J215" s="235">
        <f>ROUND(I215*H215,2)</f>
        <v>0</v>
      </c>
      <c r="K215" s="231" t="s">
        <v>319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320</v>
      </c>
      <c r="AT215" s="240" t="s">
        <v>315</v>
      </c>
      <c r="AU215" s="240" t="s">
        <v>85</v>
      </c>
      <c r="AY215" s="18" t="s">
        <v>313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320</v>
      </c>
      <c r="BM215" s="240" t="s">
        <v>998</v>
      </c>
    </row>
    <row r="216" s="13" customFormat="1">
      <c r="A216" s="13"/>
      <c r="B216" s="242"/>
      <c r="C216" s="243"/>
      <c r="D216" s="244" t="s">
        <v>326</v>
      </c>
      <c r="E216" s="245" t="s">
        <v>1</v>
      </c>
      <c r="F216" s="246" t="s">
        <v>931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326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313</v>
      </c>
    </row>
    <row r="217" s="14" customFormat="1">
      <c r="A217" s="14"/>
      <c r="B217" s="253"/>
      <c r="C217" s="254"/>
      <c r="D217" s="244" t="s">
        <v>326</v>
      </c>
      <c r="E217" s="255" t="s">
        <v>1</v>
      </c>
      <c r="F217" s="256" t="s">
        <v>999</v>
      </c>
      <c r="G217" s="254"/>
      <c r="H217" s="257">
        <v>2.7999999999999998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326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313</v>
      </c>
    </row>
    <row r="218" s="13" customFormat="1">
      <c r="A218" s="13"/>
      <c r="B218" s="242"/>
      <c r="C218" s="243"/>
      <c r="D218" s="244" t="s">
        <v>326</v>
      </c>
      <c r="E218" s="245" t="s">
        <v>1</v>
      </c>
      <c r="F218" s="246" t="s">
        <v>933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326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313</v>
      </c>
    </row>
    <row r="219" s="14" customFormat="1">
      <c r="A219" s="14"/>
      <c r="B219" s="253"/>
      <c r="C219" s="254"/>
      <c r="D219" s="244" t="s">
        <v>326</v>
      </c>
      <c r="E219" s="255" t="s">
        <v>1</v>
      </c>
      <c r="F219" s="256" t="s">
        <v>1000</v>
      </c>
      <c r="G219" s="254"/>
      <c r="H219" s="257">
        <v>23.760000000000002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326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313</v>
      </c>
    </row>
    <row r="220" s="13" customFormat="1">
      <c r="A220" s="13"/>
      <c r="B220" s="242"/>
      <c r="C220" s="243"/>
      <c r="D220" s="244" t="s">
        <v>326</v>
      </c>
      <c r="E220" s="245" t="s">
        <v>1</v>
      </c>
      <c r="F220" s="246" t="s">
        <v>931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326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313</v>
      </c>
    </row>
    <row r="221" s="14" customFormat="1">
      <c r="A221" s="14"/>
      <c r="B221" s="253"/>
      <c r="C221" s="254"/>
      <c r="D221" s="244" t="s">
        <v>326</v>
      </c>
      <c r="E221" s="255" t="s">
        <v>1</v>
      </c>
      <c r="F221" s="256" t="s">
        <v>1001</v>
      </c>
      <c r="G221" s="254"/>
      <c r="H221" s="257">
        <v>8.0380000000000003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326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313</v>
      </c>
    </row>
    <row r="222" s="14" customFormat="1">
      <c r="A222" s="14"/>
      <c r="B222" s="253"/>
      <c r="C222" s="254"/>
      <c r="D222" s="244" t="s">
        <v>326</v>
      </c>
      <c r="E222" s="255" t="s">
        <v>1</v>
      </c>
      <c r="F222" s="256" t="s">
        <v>1002</v>
      </c>
      <c r="G222" s="254"/>
      <c r="H222" s="257">
        <v>6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326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313</v>
      </c>
    </row>
    <row r="223" s="13" customFormat="1">
      <c r="A223" s="13"/>
      <c r="B223" s="242"/>
      <c r="C223" s="243"/>
      <c r="D223" s="244" t="s">
        <v>326</v>
      </c>
      <c r="E223" s="245" t="s">
        <v>1</v>
      </c>
      <c r="F223" s="246" t="s">
        <v>933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326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313</v>
      </c>
    </row>
    <row r="224" s="14" customFormat="1">
      <c r="A224" s="14"/>
      <c r="B224" s="253"/>
      <c r="C224" s="254"/>
      <c r="D224" s="244" t="s">
        <v>326</v>
      </c>
      <c r="E224" s="255" t="s">
        <v>1</v>
      </c>
      <c r="F224" s="256" t="s">
        <v>1003</v>
      </c>
      <c r="G224" s="254"/>
      <c r="H224" s="257">
        <v>2.5230000000000001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326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313</v>
      </c>
    </row>
    <row r="225" s="15" customFormat="1">
      <c r="A225" s="15"/>
      <c r="B225" s="264"/>
      <c r="C225" s="265"/>
      <c r="D225" s="244" t="s">
        <v>326</v>
      </c>
      <c r="E225" s="266" t="s">
        <v>1</v>
      </c>
      <c r="F225" s="267" t="s">
        <v>331</v>
      </c>
      <c r="G225" s="265"/>
      <c r="H225" s="268">
        <v>43.121000000000002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326</v>
      </c>
      <c r="AU225" s="274" t="s">
        <v>85</v>
      </c>
      <c r="AV225" s="15" t="s">
        <v>320</v>
      </c>
      <c r="AW225" s="15" t="s">
        <v>32</v>
      </c>
      <c r="AX225" s="15" t="s">
        <v>83</v>
      </c>
      <c r="AY225" s="274" t="s">
        <v>313</v>
      </c>
    </row>
    <row r="226" s="12" customFormat="1" ht="22.8" customHeight="1">
      <c r="A226" s="12"/>
      <c r="B226" s="213"/>
      <c r="C226" s="214"/>
      <c r="D226" s="215" t="s">
        <v>75</v>
      </c>
      <c r="E226" s="227" t="s">
        <v>85</v>
      </c>
      <c r="F226" s="227" t="s">
        <v>1004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SUM(P227:P252)</f>
        <v>0</v>
      </c>
      <c r="Q226" s="221"/>
      <c r="R226" s="222">
        <f>SUM(R227:R252)</f>
        <v>0.34332678</v>
      </c>
      <c r="S226" s="221"/>
      <c r="T226" s="223">
        <f>SUM(T227:T252)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83</v>
      </c>
      <c r="AT226" s="225" t="s">
        <v>75</v>
      </c>
      <c r="AU226" s="225" t="s">
        <v>83</v>
      </c>
      <c r="AY226" s="224" t="s">
        <v>313</v>
      </c>
      <c r="BK226" s="226">
        <f>SUM(BK227:BK252)</f>
        <v>0</v>
      </c>
    </row>
    <row r="227" s="2" customFormat="1" ht="24.15" customHeight="1">
      <c r="A227" s="39"/>
      <c r="B227" s="40"/>
      <c r="C227" s="229" t="s">
        <v>554</v>
      </c>
      <c r="D227" s="229" t="s">
        <v>315</v>
      </c>
      <c r="E227" s="230" t="s">
        <v>1005</v>
      </c>
      <c r="F227" s="231" t="s">
        <v>1006</v>
      </c>
      <c r="G227" s="232" t="s">
        <v>318</v>
      </c>
      <c r="H227" s="233">
        <v>316.68000000000001</v>
      </c>
      <c r="I227" s="234"/>
      <c r="J227" s="235">
        <f>ROUND(I227*H227,2)</f>
        <v>0</v>
      </c>
      <c r="K227" s="231" t="s">
        <v>319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0.00017000000000000001</v>
      </c>
      <c r="R227" s="238">
        <f>Q227*H227</f>
        <v>0.053835600000000004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320</v>
      </c>
      <c r="AT227" s="240" t="s">
        <v>315</v>
      </c>
      <c r="AU227" s="240" t="s">
        <v>85</v>
      </c>
      <c r="AY227" s="18" t="s">
        <v>313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320</v>
      </c>
      <c r="BM227" s="240" t="s">
        <v>1007</v>
      </c>
    </row>
    <row r="228" s="13" customFormat="1">
      <c r="A228" s="13"/>
      <c r="B228" s="242"/>
      <c r="C228" s="243"/>
      <c r="D228" s="244" t="s">
        <v>326</v>
      </c>
      <c r="E228" s="245" t="s">
        <v>1</v>
      </c>
      <c r="F228" s="246" t="s">
        <v>931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326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313</v>
      </c>
    </row>
    <row r="229" s="14" customFormat="1">
      <c r="A229" s="14"/>
      <c r="B229" s="253"/>
      <c r="C229" s="254"/>
      <c r="D229" s="244" t="s">
        <v>326</v>
      </c>
      <c r="E229" s="255" t="s">
        <v>1</v>
      </c>
      <c r="F229" s="256" t="s">
        <v>1008</v>
      </c>
      <c r="G229" s="254"/>
      <c r="H229" s="257">
        <v>35.280000000000001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326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313</v>
      </c>
    </row>
    <row r="230" s="14" customFormat="1">
      <c r="A230" s="14"/>
      <c r="B230" s="253"/>
      <c r="C230" s="254"/>
      <c r="D230" s="244" t="s">
        <v>326</v>
      </c>
      <c r="E230" s="255" t="s">
        <v>1</v>
      </c>
      <c r="F230" s="256" t="s">
        <v>1009</v>
      </c>
      <c r="G230" s="254"/>
      <c r="H230" s="257">
        <v>61.200000000000003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326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313</v>
      </c>
    </row>
    <row r="231" s="14" customFormat="1">
      <c r="A231" s="14"/>
      <c r="B231" s="253"/>
      <c r="C231" s="254"/>
      <c r="D231" s="244" t="s">
        <v>326</v>
      </c>
      <c r="E231" s="255" t="s">
        <v>1</v>
      </c>
      <c r="F231" s="256" t="s">
        <v>1010</v>
      </c>
      <c r="G231" s="254"/>
      <c r="H231" s="257">
        <v>57.600000000000001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326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313</v>
      </c>
    </row>
    <row r="232" s="16" customFormat="1">
      <c r="A232" s="16"/>
      <c r="B232" s="293"/>
      <c r="C232" s="294"/>
      <c r="D232" s="244" t="s">
        <v>326</v>
      </c>
      <c r="E232" s="295" t="s">
        <v>1</v>
      </c>
      <c r="F232" s="296" t="s">
        <v>980</v>
      </c>
      <c r="G232" s="294"/>
      <c r="H232" s="297">
        <v>154.08000000000001</v>
      </c>
      <c r="I232" s="298"/>
      <c r="J232" s="294"/>
      <c r="K232" s="294"/>
      <c r="L232" s="299"/>
      <c r="M232" s="300"/>
      <c r="N232" s="301"/>
      <c r="O232" s="301"/>
      <c r="P232" s="301"/>
      <c r="Q232" s="301"/>
      <c r="R232" s="301"/>
      <c r="S232" s="301"/>
      <c r="T232" s="30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3" t="s">
        <v>326</v>
      </c>
      <c r="AU232" s="303" t="s">
        <v>85</v>
      </c>
      <c r="AV232" s="16" t="s">
        <v>93</v>
      </c>
      <c r="AW232" s="16" t="s">
        <v>32</v>
      </c>
      <c r="AX232" s="16" t="s">
        <v>76</v>
      </c>
      <c r="AY232" s="303" t="s">
        <v>313</v>
      </c>
    </row>
    <row r="233" s="13" customFormat="1">
      <c r="A233" s="13"/>
      <c r="B233" s="242"/>
      <c r="C233" s="243"/>
      <c r="D233" s="244" t="s">
        <v>326</v>
      </c>
      <c r="E233" s="245" t="s">
        <v>1</v>
      </c>
      <c r="F233" s="246" t="s">
        <v>933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326</v>
      </c>
      <c r="AU233" s="252" t="s">
        <v>85</v>
      </c>
      <c r="AV233" s="13" t="s">
        <v>83</v>
      </c>
      <c r="AW233" s="13" t="s">
        <v>32</v>
      </c>
      <c r="AX233" s="13" t="s">
        <v>76</v>
      </c>
      <c r="AY233" s="252" t="s">
        <v>313</v>
      </c>
    </row>
    <row r="234" s="14" customFormat="1">
      <c r="A234" s="14"/>
      <c r="B234" s="253"/>
      <c r="C234" s="254"/>
      <c r="D234" s="244" t="s">
        <v>326</v>
      </c>
      <c r="E234" s="255" t="s">
        <v>1</v>
      </c>
      <c r="F234" s="256" t="s">
        <v>1011</v>
      </c>
      <c r="G234" s="254"/>
      <c r="H234" s="257">
        <v>37.799999999999997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326</v>
      </c>
      <c r="AU234" s="263" t="s">
        <v>85</v>
      </c>
      <c r="AV234" s="14" t="s">
        <v>85</v>
      </c>
      <c r="AW234" s="14" t="s">
        <v>32</v>
      </c>
      <c r="AX234" s="14" t="s">
        <v>76</v>
      </c>
      <c r="AY234" s="263" t="s">
        <v>313</v>
      </c>
    </row>
    <row r="235" s="14" customFormat="1">
      <c r="A235" s="14"/>
      <c r="B235" s="253"/>
      <c r="C235" s="254"/>
      <c r="D235" s="244" t="s">
        <v>326</v>
      </c>
      <c r="E235" s="255" t="s">
        <v>1</v>
      </c>
      <c r="F235" s="256" t="s">
        <v>1012</v>
      </c>
      <c r="G235" s="254"/>
      <c r="H235" s="257">
        <v>64.799999999999997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326</v>
      </c>
      <c r="AU235" s="263" t="s">
        <v>85</v>
      </c>
      <c r="AV235" s="14" t="s">
        <v>85</v>
      </c>
      <c r="AW235" s="14" t="s">
        <v>32</v>
      </c>
      <c r="AX235" s="14" t="s">
        <v>76</v>
      </c>
      <c r="AY235" s="263" t="s">
        <v>313</v>
      </c>
    </row>
    <row r="236" s="14" customFormat="1">
      <c r="A236" s="14"/>
      <c r="B236" s="253"/>
      <c r="C236" s="254"/>
      <c r="D236" s="244" t="s">
        <v>326</v>
      </c>
      <c r="E236" s="255" t="s">
        <v>1</v>
      </c>
      <c r="F236" s="256" t="s">
        <v>1013</v>
      </c>
      <c r="G236" s="254"/>
      <c r="H236" s="257">
        <v>60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326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313</v>
      </c>
    </row>
    <row r="237" s="16" customFormat="1">
      <c r="A237" s="16"/>
      <c r="B237" s="293"/>
      <c r="C237" s="294"/>
      <c r="D237" s="244" t="s">
        <v>326</v>
      </c>
      <c r="E237" s="295" t="s">
        <v>1</v>
      </c>
      <c r="F237" s="296" t="s">
        <v>980</v>
      </c>
      <c r="G237" s="294"/>
      <c r="H237" s="297">
        <v>162.59999999999999</v>
      </c>
      <c r="I237" s="298"/>
      <c r="J237" s="294"/>
      <c r="K237" s="294"/>
      <c r="L237" s="299"/>
      <c r="M237" s="300"/>
      <c r="N237" s="301"/>
      <c r="O237" s="301"/>
      <c r="P237" s="301"/>
      <c r="Q237" s="301"/>
      <c r="R237" s="301"/>
      <c r="S237" s="301"/>
      <c r="T237" s="30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3" t="s">
        <v>326</v>
      </c>
      <c r="AU237" s="303" t="s">
        <v>85</v>
      </c>
      <c r="AV237" s="16" t="s">
        <v>93</v>
      </c>
      <c r="AW237" s="16" t="s">
        <v>32</v>
      </c>
      <c r="AX237" s="16" t="s">
        <v>76</v>
      </c>
      <c r="AY237" s="303" t="s">
        <v>313</v>
      </c>
    </row>
    <row r="238" s="15" customFormat="1">
      <c r="A238" s="15"/>
      <c r="B238" s="264"/>
      <c r="C238" s="265"/>
      <c r="D238" s="244" t="s">
        <v>326</v>
      </c>
      <c r="E238" s="266" t="s">
        <v>1</v>
      </c>
      <c r="F238" s="267" t="s">
        <v>331</v>
      </c>
      <c r="G238" s="265"/>
      <c r="H238" s="268">
        <v>316.68000000000001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4" t="s">
        <v>326</v>
      </c>
      <c r="AU238" s="274" t="s">
        <v>85</v>
      </c>
      <c r="AV238" s="15" t="s">
        <v>320</v>
      </c>
      <c r="AW238" s="15" t="s">
        <v>32</v>
      </c>
      <c r="AX238" s="15" t="s">
        <v>83</v>
      </c>
      <c r="AY238" s="274" t="s">
        <v>313</v>
      </c>
    </row>
    <row r="239" s="2" customFormat="1" ht="24.15" customHeight="1">
      <c r="A239" s="39"/>
      <c r="B239" s="40"/>
      <c r="C239" s="283" t="s">
        <v>7</v>
      </c>
      <c r="D239" s="283" t="s">
        <v>732</v>
      </c>
      <c r="E239" s="284" t="s">
        <v>1014</v>
      </c>
      <c r="F239" s="285" t="s">
        <v>1015</v>
      </c>
      <c r="G239" s="286" t="s">
        <v>318</v>
      </c>
      <c r="H239" s="287">
        <v>364.18200000000002</v>
      </c>
      <c r="I239" s="288"/>
      <c r="J239" s="289">
        <f>ROUND(I239*H239,2)</f>
        <v>0</v>
      </c>
      <c r="K239" s="285" t="s">
        <v>319</v>
      </c>
      <c r="L239" s="290"/>
      <c r="M239" s="291" t="s">
        <v>1</v>
      </c>
      <c r="N239" s="292" t="s">
        <v>41</v>
      </c>
      <c r="O239" s="92"/>
      <c r="P239" s="238">
        <f>O239*H239</f>
        <v>0</v>
      </c>
      <c r="Q239" s="238">
        <v>0.00050000000000000001</v>
      </c>
      <c r="R239" s="238">
        <f>Q239*H239</f>
        <v>0.182091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357</v>
      </c>
      <c r="AT239" s="240" t="s">
        <v>732</v>
      </c>
      <c r="AU239" s="240" t="s">
        <v>85</v>
      </c>
      <c r="AY239" s="18" t="s">
        <v>313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320</v>
      </c>
      <c r="BM239" s="240" t="s">
        <v>1016</v>
      </c>
    </row>
    <row r="240" s="14" customFormat="1">
      <c r="A240" s="14"/>
      <c r="B240" s="253"/>
      <c r="C240" s="254"/>
      <c r="D240" s="244" t="s">
        <v>326</v>
      </c>
      <c r="E240" s="255" t="s">
        <v>1</v>
      </c>
      <c r="F240" s="256" t="s">
        <v>1017</v>
      </c>
      <c r="G240" s="254"/>
      <c r="H240" s="257">
        <v>364.18200000000002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326</v>
      </c>
      <c r="AU240" s="263" t="s">
        <v>85</v>
      </c>
      <c r="AV240" s="14" t="s">
        <v>85</v>
      </c>
      <c r="AW240" s="14" t="s">
        <v>32</v>
      </c>
      <c r="AX240" s="14" t="s">
        <v>83</v>
      </c>
      <c r="AY240" s="263" t="s">
        <v>313</v>
      </c>
    </row>
    <row r="241" s="2" customFormat="1" ht="24.15" customHeight="1">
      <c r="A241" s="39"/>
      <c r="B241" s="40"/>
      <c r="C241" s="229" t="s">
        <v>1018</v>
      </c>
      <c r="D241" s="229" t="s">
        <v>315</v>
      </c>
      <c r="E241" s="230" t="s">
        <v>1019</v>
      </c>
      <c r="F241" s="231" t="s">
        <v>1020</v>
      </c>
      <c r="G241" s="232" t="s">
        <v>318</v>
      </c>
      <c r="H241" s="233">
        <v>171.744</v>
      </c>
      <c r="I241" s="234"/>
      <c r="J241" s="235">
        <f>ROUND(I241*H241,2)</f>
        <v>0</v>
      </c>
      <c r="K241" s="231" t="s">
        <v>319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0.00027</v>
      </c>
      <c r="R241" s="238">
        <f>Q241*H241</f>
        <v>0.046370880000000003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320</v>
      </c>
      <c r="AT241" s="240" t="s">
        <v>315</v>
      </c>
      <c r="AU241" s="240" t="s">
        <v>85</v>
      </c>
      <c r="AY241" s="18" t="s">
        <v>313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320</v>
      </c>
      <c r="BM241" s="240" t="s">
        <v>1021</v>
      </c>
    </row>
    <row r="242" s="13" customFormat="1">
      <c r="A242" s="13"/>
      <c r="B242" s="242"/>
      <c r="C242" s="243"/>
      <c r="D242" s="244" t="s">
        <v>326</v>
      </c>
      <c r="E242" s="245" t="s">
        <v>1</v>
      </c>
      <c r="F242" s="246" t="s">
        <v>931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326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313</v>
      </c>
    </row>
    <row r="243" s="14" customFormat="1">
      <c r="A243" s="14"/>
      <c r="B243" s="253"/>
      <c r="C243" s="254"/>
      <c r="D243" s="244" t="s">
        <v>326</v>
      </c>
      <c r="E243" s="255" t="s">
        <v>1</v>
      </c>
      <c r="F243" s="256" t="s">
        <v>1022</v>
      </c>
      <c r="G243" s="254"/>
      <c r="H243" s="257">
        <v>56.159999999999997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326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313</v>
      </c>
    </row>
    <row r="244" s="14" customFormat="1">
      <c r="A244" s="14"/>
      <c r="B244" s="253"/>
      <c r="C244" s="254"/>
      <c r="D244" s="244" t="s">
        <v>326</v>
      </c>
      <c r="E244" s="255" t="s">
        <v>1</v>
      </c>
      <c r="F244" s="256" t="s">
        <v>1023</v>
      </c>
      <c r="G244" s="254"/>
      <c r="H244" s="257">
        <v>28.044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326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313</v>
      </c>
    </row>
    <row r="245" s="16" customFormat="1">
      <c r="A245" s="16"/>
      <c r="B245" s="293"/>
      <c r="C245" s="294"/>
      <c r="D245" s="244" t="s">
        <v>326</v>
      </c>
      <c r="E245" s="295" t="s">
        <v>1</v>
      </c>
      <c r="F245" s="296" t="s">
        <v>980</v>
      </c>
      <c r="G245" s="294"/>
      <c r="H245" s="297">
        <v>84.203999999999994</v>
      </c>
      <c r="I245" s="298"/>
      <c r="J245" s="294"/>
      <c r="K245" s="294"/>
      <c r="L245" s="299"/>
      <c r="M245" s="300"/>
      <c r="N245" s="301"/>
      <c r="O245" s="301"/>
      <c r="P245" s="301"/>
      <c r="Q245" s="301"/>
      <c r="R245" s="301"/>
      <c r="S245" s="301"/>
      <c r="T245" s="30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3" t="s">
        <v>326</v>
      </c>
      <c r="AU245" s="303" t="s">
        <v>85</v>
      </c>
      <c r="AV245" s="16" t="s">
        <v>93</v>
      </c>
      <c r="AW245" s="16" t="s">
        <v>32</v>
      </c>
      <c r="AX245" s="16" t="s">
        <v>76</v>
      </c>
      <c r="AY245" s="303" t="s">
        <v>313</v>
      </c>
    </row>
    <row r="246" s="13" customFormat="1">
      <c r="A246" s="13"/>
      <c r="B246" s="242"/>
      <c r="C246" s="243"/>
      <c r="D246" s="244" t="s">
        <v>326</v>
      </c>
      <c r="E246" s="245" t="s">
        <v>1</v>
      </c>
      <c r="F246" s="246" t="s">
        <v>933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326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313</v>
      </c>
    </row>
    <row r="247" s="14" customFormat="1">
      <c r="A247" s="14"/>
      <c r="B247" s="253"/>
      <c r="C247" s="254"/>
      <c r="D247" s="244" t="s">
        <v>326</v>
      </c>
      <c r="E247" s="255" t="s">
        <v>1</v>
      </c>
      <c r="F247" s="256" t="s">
        <v>1024</v>
      </c>
      <c r="G247" s="254"/>
      <c r="H247" s="257">
        <v>60.479999999999997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326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313</v>
      </c>
    </row>
    <row r="248" s="14" customFormat="1">
      <c r="A248" s="14"/>
      <c r="B248" s="253"/>
      <c r="C248" s="254"/>
      <c r="D248" s="244" t="s">
        <v>326</v>
      </c>
      <c r="E248" s="255" t="s">
        <v>1</v>
      </c>
      <c r="F248" s="256" t="s">
        <v>1025</v>
      </c>
      <c r="G248" s="254"/>
      <c r="H248" s="257">
        <v>27.059999999999999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326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313</v>
      </c>
    </row>
    <row r="249" s="16" customFormat="1">
      <c r="A249" s="16"/>
      <c r="B249" s="293"/>
      <c r="C249" s="294"/>
      <c r="D249" s="244" t="s">
        <v>326</v>
      </c>
      <c r="E249" s="295" t="s">
        <v>1</v>
      </c>
      <c r="F249" s="296" t="s">
        <v>980</v>
      </c>
      <c r="G249" s="294"/>
      <c r="H249" s="297">
        <v>87.539999999999992</v>
      </c>
      <c r="I249" s="298"/>
      <c r="J249" s="294"/>
      <c r="K249" s="294"/>
      <c r="L249" s="299"/>
      <c r="M249" s="300"/>
      <c r="N249" s="301"/>
      <c r="O249" s="301"/>
      <c r="P249" s="301"/>
      <c r="Q249" s="301"/>
      <c r="R249" s="301"/>
      <c r="S249" s="301"/>
      <c r="T249" s="30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3" t="s">
        <v>326</v>
      </c>
      <c r="AU249" s="303" t="s">
        <v>85</v>
      </c>
      <c r="AV249" s="16" t="s">
        <v>93</v>
      </c>
      <c r="AW249" s="16" t="s">
        <v>32</v>
      </c>
      <c r="AX249" s="16" t="s">
        <v>76</v>
      </c>
      <c r="AY249" s="303" t="s">
        <v>313</v>
      </c>
    </row>
    <row r="250" s="15" customFormat="1">
      <c r="A250" s="15"/>
      <c r="B250" s="264"/>
      <c r="C250" s="265"/>
      <c r="D250" s="244" t="s">
        <v>326</v>
      </c>
      <c r="E250" s="266" t="s">
        <v>1</v>
      </c>
      <c r="F250" s="267" t="s">
        <v>331</v>
      </c>
      <c r="G250" s="265"/>
      <c r="H250" s="268">
        <v>171.744</v>
      </c>
      <c r="I250" s="269"/>
      <c r="J250" s="265"/>
      <c r="K250" s="265"/>
      <c r="L250" s="270"/>
      <c r="M250" s="271"/>
      <c r="N250" s="272"/>
      <c r="O250" s="272"/>
      <c r="P250" s="272"/>
      <c r="Q250" s="272"/>
      <c r="R250" s="272"/>
      <c r="S250" s="272"/>
      <c r="T250" s="27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4" t="s">
        <v>326</v>
      </c>
      <c r="AU250" s="274" t="s">
        <v>85</v>
      </c>
      <c r="AV250" s="15" t="s">
        <v>320</v>
      </c>
      <c r="AW250" s="15" t="s">
        <v>32</v>
      </c>
      <c r="AX250" s="15" t="s">
        <v>83</v>
      </c>
      <c r="AY250" s="274" t="s">
        <v>313</v>
      </c>
    </row>
    <row r="251" s="2" customFormat="1" ht="24.15" customHeight="1">
      <c r="A251" s="39"/>
      <c r="B251" s="40"/>
      <c r="C251" s="283" t="s">
        <v>1026</v>
      </c>
      <c r="D251" s="283" t="s">
        <v>732</v>
      </c>
      <c r="E251" s="284" t="s">
        <v>1027</v>
      </c>
      <c r="F251" s="285" t="s">
        <v>1028</v>
      </c>
      <c r="G251" s="286" t="s">
        <v>318</v>
      </c>
      <c r="H251" s="287">
        <v>203.43100000000001</v>
      </c>
      <c r="I251" s="288"/>
      <c r="J251" s="289">
        <f>ROUND(I251*H251,2)</f>
        <v>0</v>
      </c>
      <c r="K251" s="285" t="s">
        <v>319</v>
      </c>
      <c r="L251" s="290"/>
      <c r="M251" s="291" t="s">
        <v>1</v>
      </c>
      <c r="N251" s="292" t="s">
        <v>41</v>
      </c>
      <c r="O251" s="92"/>
      <c r="P251" s="238">
        <f>O251*H251</f>
        <v>0</v>
      </c>
      <c r="Q251" s="238">
        <v>0.00029999999999999997</v>
      </c>
      <c r="R251" s="238">
        <f>Q251*H251</f>
        <v>0.061029299999999995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357</v>
      </c>
      <c r="AT251" s="240" t="s">
        <v>732</v>
      </c>
      <c r="AU251" s="240" t="s">
        <v>85</v>
      </c>
      <c r="AY251" s="18" t="s">
        <v>313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320</v>
      </c>
      <c r="BM251" s="240" t="s">
        <v>1029</v>
      </c>
    </row>
    <row r="252" s="14" customFormat="1">
      <c r="A252" s="14"/>
      <c r="B252" s="253"/>
      <c r="C252" s="254"/>
      <c r="D252" s="244" t="s">
        <v>326</v>
      </c>
      <c r="E252" s="254"/>
      <c r="F252" s="256" t="s">
        <v>1030</v>
      </c>
      <c r="G252" s="254"/>
      <c r="H252" s="257">
        <v>203.43100000000001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326</v>
      </c>
      <c r="AU252" s="263" t="s">
        <v>85</v>
      </c>
      <c r="AV252" s="14" t="s">
        <v>85</v>
      </c>
      <c r="AW252" s="14" t="s">
        <v>4</v>
      </c>
      <c r="AX252" s="14" t="s">
        <v>83</v>
      </c>
      <c r="AY252" s="263" t="s">
        <v>313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93</v>
      </c>
      <c r="F253" s="227" t="s">
        <v>1031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P254</f>
        <v>0</v>
      </c>
      <c r="Q253" s="221"/>
      <c r="R253" s="222">
        <f>R254</f>
        <v>2.45614</v>
      </c>
      <c r="S253" s="221"/>
      <c r="T253" s="223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83</v>
      </c>
      <c r="AT253" s="225" t="s">
        <v>75</v>
      </c>
      <c r="AU253" s="225" t="s">
        <v>83</v>
      </c>
      <c r="AY253" s="224" t="s">
        <v>313</v>
      </c>
      <c r="BK253" s="226">
        <f>BK254</f>
        <v>0</v>
      </c>
    </row>
    <row r="254" s="2" customFormat="1" ht="33" customHeight="1">
      <c r="A254" s="39"/>
      <c r="B254" s="40"/>
      <c r="C254" s="229" t="s">
        <v>1032</v>
      </c>
      <c r="D254" s="229" t="s">
        <v>315</v>
      </c>
      <c r="E254" s="230" t="s">
        <v>1033</v>
      </c>
      <c r="F254" s="231" t="s">
        <v>1034</v>
      </c>
      <c r="G254" s="232" t="s">
        <v>723</v>
      </c>
      <c r="H254" s="233">
        <v>1</v>
      </c>
      <c r="I254" s="234"/>
      <c r="J254" s="235">
        <f>ROUND(I254*H254,2)</f>
        <v>0</v>
      </c>
      <c r="K254" s="231" t="s">
        <v>319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2.45614</v>
      </c>
      <c r="R254" s="238">
        <f>Q254*H254</f>
        <v>2.45614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320</v>
      </c>
      <c r="AT254" s="240" t="s">
        <v>315</v>
      </c>
      <c r="AU254" s="240" t="s">
        <v>85</v>
      </c>
      <c r="AY254" s="18" t="s">
        <v>313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320</v>
      </c>
      <c r="BM254" s="240" t="s">
        <v>1035</v>
      </c>
    </row>
    <row r="255" s="12" customFormat="1" ht="22.8" customHeight="1">
      <c r="A255" s="12"/>
      <c r="B255" s="213"/>
      <c r="C255" s="214"/>
      <c r="D255" s="215" t="s">
        <v>75</v>
      </c>
      <c r="E255" s="227" t="s">
        <v>320</v>
      </c>
      <c r="F255" s="227" t="s">
        <v>1036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SUM(P256:P261)</f>
        <v>0</v>
      </c>
      <c r="Q255" s="221"/>
      <c r="R255" s="222">
        <f>SUM(R256:R261)</f>
        <v>9.2269576000000004</v>
      </c>
      <c r="S255" s="221"/>
      <c r="T255" s="223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83</v>
      </c>
      <c r="AT255" s="225" t="s">
        <v>75</v>
      </c>
      <c r="AU255" s="225" t="s">
        <v>83</v>
      </c>
      <c r="AY255" s="224" t="s">
        <v>313</v>
      </c>
      <c r="BK255" s="226">
        <f>SUM(BK256:BK261)</f>
        <v>0</v>
      </c>
    </row>
    <row r="256" s="2" customFormat="1" ht="24.15" customHeight="1">
      <c r="A256" s="39"/>
      <c r="B256" s="40"/>
      <c r="C256" s="229" t="s">
        <v>582</v>
      </c>
      <c r="D256" s="229" t="s">
        <v>315</v>
      </c>
      <c r="E256" s="230" t="s">
        <v>1037</v>
      </c>
      <c r="F256" s="231" t="s">
        <v>1038</v>
      </c>
      <c r="G256" s="232" t="s">
        <v>334</v>
      </c>
      <c r="H256" s="233">
        <v>4.8799999999999999</v>
      </c>
      <c r="I256" s="234"/>
      <c r="J256" s="235">
        <f>ROUND(I256*H256,2)</f>
        <v>0</v>
      </c>
      <c r="K256" s="231" t="s">
        <v>319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1.8907700000000001</v>
      </c>
      <c r="R256" s="238">
        <f>Q256*H256</f>
        <v>9.2269576000000004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320</v>
      </c>
      <c r="AT256" s="240" t="s">
        <v>315</v>
      </c>
      <c r="AU256" s="240" t="s">
        <v>85</v>
      </c>
      <c r="AY256" s="18" t="s">
        <v>313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320</v>
      </c>
      <c r="BM256" s="240" t="s">
        <v>1039</v>
      </c>
    </row>
    <row r="257" s="13" customFormat="1">
      <c r="A257" s="13"/>
      <c r="B257" s="242"/>
      <c r="C257" s="243"/>
      <c r="D257" s="244" t="s">
        <v>326</v>
      </c>
      <c r="E257" s="245" t="s">
        <v>1</v>
      </c>
      <c r="F257" s="246" t="s">
        <v>931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326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313</v>
      </c>
    </row>
    <row r="258" s="14" customFormat="1">
      <c r="A258" s="14"/>
      <c r="B258" s="253"/>
      <c r="C258" s="254"/>
      <c r="D258" s="244" t="s">
        <v>326</v>
      </c>
      <c r="E258" s="255" t="s">
        <v>1</v>
      </c>
      <c r="F258" s="256" t="s">
        <v>1040</v>
      </c>
      <c r="G258" s="254"/>
      <c r="H258" s="257">
        <v>0.56000000000000005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326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313</v>
      </c>
    </row>
    <row r="259" s="13" customFormat="1">
      <c r="A259" s="13"/>
      <c r="B259" s="242"/>
      <c r="C259" s="243"/>
      <c r="D259" s="244" t="s">
        <v>326</v>
      </c>
      <c r="E259" s="245" t="s">
        <v>1</v>
      </c>
      <c r="F259" s="246" t="s">
        <v>933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326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313</v>
      </c>
    </row>
    <row r="260" s="14" customFormat="1">
      <c r="A260" s="14"/>
      <c r="B260" s="253"/>
      <c r="C260" s="254"/>
      <c r="D260" s="244" t="s">
        <v>326</v>
      </c>
      <c r="E260" s="255" t="s">
        <v>1</v>
      </c>
      <c r="F260" s="256" t="s">
        <v>1041</v>
      </c>
      <c r="G260" s="254"/>
      <c r="H260" s="257">
        <v>4.3200000000000003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326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313</v>
      </c>
    </row>
    <row r="261" s="15" customFormat="1">
      <c r="A261" s="15"/>
      <c r="B261" s="264"/>
      <c r="C261" s="265"/>
      <c r="D261" s="244" t="s">
        <v>326</v>
      </c>
      <c r="E261" s="266" t="s">
        <v>1</v>
      </c>
      <c r="F261" s="267" t="s">
        <v>331</v>
      </c>
      <c r="G261" s="265"/>
      <c r="H261" s="268">
        <v>4.8800000000000008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4" t="s">
        <v>326</v>
      </c>
      <c r="AU261" s="274" t="s">
        <v>85</v>
      </c>
      <c r="AV261" s="15" t="s">
        <v>320</v>
      </c>
      <c r="AW261" s="15" t="s">
        <v>32</v>
      </c>
      <c r="AX261" s="15" t="s">
        <v>83</v>
      </c>
      <c r="AY261" s="274" t="s">
        <v>313</v>
      </c>
    </row>
    <row r="262" s="12" customFormat="1" ht="22.8" customHeight="1">
      <c r="A262" s="12"/>
      <c r="B262" s="213"/>
      <c r="C262" s="214"/>
      <c r="D262" s="215" t="s">
        <v>75</v>
      </c>
      <c r="E262" s="227" t="s">
        <v>357</v>
      </c>
      <c r="F262" s="227" t="s">
        <v>720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SUM(P263:P299)</f>
        <v>0</v>
      </c>
      <c r="Q262" s="221"/>
      <c r="R262" s="222">
        <f>SUM(R263:R299)</f>
        <v>6.1945288299999985</v>
      </c>
      <c r="S262" s="221"/>
      <c r="T262" s="223">
        <f>SUM(T263:T299)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83</v>
      </c>
      <c r="AT262" s="225" t="s">
        <v>75</v>
      </c>
      <c r="AU262" s="225" t="s">
        <v>83</v>
      </c>
      <c r="AY262" s="224" t="s">
        <v>313</v>
      </c>
      <c r="BK262" s="226">
        <f>SUM(BK263:BK299)</f>
        <v>0</v>
      </c>
    </row>
    <row r="263" s="2" customFormat="1" ht="16.5" customHeight="1">
      <c r="A263" s="39"/>
      <c r="B263" s="40"/>
      <c r="C263" s="229" t="s">
        <v>1042</v>
      </c>
      <c r="D263" s="229" t="s">
        <v>315</v>
      </c>
      <c r="E263" s="230" t="s">
        <v>1043</v>
      </c>
      <c r="F263" s="231" t="s">
        <v>1044</v>
      </c>
      <c r="G263" s="232" t="s">
        <v>723</v>
      </c>
      <c r="H263" s="233">
        <v>4</v>
      </c>
      <c r="I263" s="234"/>
      <c r="J263" s="235">
        <f>ROUND(I263*H263,2)</f>
        <v>0</v>
      </c>
      <c r="K263" s="231" t="s">
        <v>1</v>
      </c>
      <c r="L263" s="45"/>
      <c r="M263" s="236" t="s">
        <v>1</v>
      </c>
      <c r="N263" s="237" t="s">
        <v>41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320</v>
      </c>
      <c r="AT263" s="240" t="s">
        <v>315</v>
      </c>
      <c r="AU263" s="240" t="s">
        <v>85</v>
      </c>
      <c r="AY263" s="18" t="s">
        <v>313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320</v>
      </c>
      <c r="BM263" s="240" t="s">
        <v>1045</v>
      </c>
    </row>
    <row r="264" s="2" customFormat="1" ht="24.15" customHeight="1">
      <c r="A264" s="39"/>
      <c r="B264" s="40"/>
      <c r="C264" s="229" t="s">
        <v>1046</v>
      </c>
      <c r="D264" s="229" t="s">
        <v>315</v>
      </c>
      <c r="E264" s="230" t="s">
        <v>1047</v>
      </c>
      <c r="F264" s="231" t="s">
        <v>1048</v>
      </c>
      <c r="G264" s="232" t="s">
        <v>324</v>
      </c>
      <c r="H264" s="233">
        <v>61</v>
      </c>
      <c r="I264" s="234"/>
      <c r="J264" s="235">
        <f>ROUND(I264*H264,2)</f>
        <v>0</v>
      </c>
      <c r="K264" s="231" t="s">
        <v>319</v>
      </c>
      <c r="L264" s="45"/>
      <c r="M264" s="236" t="s">
        <v>1</v>
      </c>
      <c r="N264" s="237" t="s">
        <v>41</v>
      </c>
      <c r="O264" s="92"/>
      <c r="P264" s="238">
        <f>O264*H264</f>
        <v>0</v>
      </c>
      <c r="Q264" s="238">
        <v>0.0065599999999999999</v>
      </c>
      <c r="R264" s="238">
        <f>Q264*H264</f>
        <v>0.40016000000000002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320</v>
      </c>
      <c r="AT264" s="240" t="s">
        <v>315</v>
      </c>
      <c r="AU264" s="240" t="s">
        <v>85</v>
      </c>
      <c r="AY264" s="18" t="s">
        <v>313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83</v>
      </c>
      <c r="BK264" s="241">
        <f>ROUND(I264*H264,2)</f>
        <v>0</v>
      </c>
      <c r="BL264" s="18" t="s">
        <v>320</v>
      </c>
      <c r="BM264" s="240" t="s">
        <v>1049</v>
      </c>
    </row>
    <row r="265" s="13" customFormat="1">
      <c r="A265" s="13"/>
      <c r="B265" s="242"/>
      <c r="C265" s="243"/>
      <c r="D265" s="244" t="s">
        <v>326</v>
      </c>
      <c r="E265" s="245" t="s">
        <v>1</v>
      </c>
      <c r="F265" s="246" t="s">
        <v>931</v>
      </c>
      <c r="G265" s="243"/>
      <c r="H265" s="245" t="s">
        <v>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326</v>
      </c>
      <c r="AU265" s="252" t="s">
        <v>85</v>
      </c>
      <c r="AV265" s="13" t="s">
        <v>83</v>
      </c>
      <c r="AW265" s="13" t="s">
        <v>32</v>
      </c>
      <c r="AX265" s="13" t="s">
        <v>76</v>
      </c>
      <c r="AY265" s="252" t="s">
        <v>313</v>
      </c>
    </row>
    <row r="266" s="14" customFormat="1">
      <c r="A266" s="14"/>
      <c r="B266" s="253"/>
      <c r="C266" s="254"/>
      <c r="D266" s="244" t="s">
        <v>326</v>
      </c>
      <c r="E266" s="255" t="s">
        <v>1</v>
      </c>
      <c r="F266" s="256" t="s">
        <v>351</v>
      </c>
      <c r="G266" s="254"/>
      <c r="H266" s="257">
        <v>7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326</v>
      </c>
      <c r="AU266" s="263" t="s">
        <v>85</v>
      </c>
      <c r="AV266" s="14" t="s">
        <v>85</v>
      </c>
      <c r="AW266" s="14" t="s">
        <v>32</v>
      </c>
      <c r="AX266" s="14" t="s">
        <v>76</v>
      </c>
      <c r="AY266" s="263" t="s">
        <v>313</v>
      </c>
    </row>
    <row r="267" s="13" customFormat="1">
      <c r="A267" s="13"/>
      <c r="B267" s="242"/>
      <c r="C267" s="243"/>
      <c r="D267" s="244" t="s">
        <v>326</v>
      </c>
      <c r="E267" s="245" t="s">
        <v>1</v>
      </c>
      <c r="F267" s="246" t="s">
        <v>933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326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313</v>
      </c>
    </row>
    <row r="268" s="14" customFormat="1">
      <c r="A268" s="14"/>
      <c r="B268" s="253"/>
      <c r="C268" s="254"/>
      <c r="D268" s="244" t="s">
        <v>326</v>
      </c>
      <c r="E268" s="255" t="s">
        <v>1</v>
      </c>
      <c r="F268" s="256" t="s">
        <v>1050</v>
      </c>
      <c r="G268" s="254"/>
      <c r="H268" s="257">
        <v>54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326</v>
      </c>
      <c r="AU268" s="263" t="s">
        <v>85</v>
      </c>
      <c r="AV268" s="14" t="s">
        <v>85</v>
      </c>
      <c r="AW268" s="14" t="s">
        <v>32</v>
      </c>
      <c r="AX268" s="14" t="s">
        <v>76</v>
      </c>
      <c r="AY268" s="263" t="s">
        <v>313</v>
      </c>
    </row>
    <row r="269" s="15" customFormat="1">
      <c r="A269" s="15"/>
      <c r="B269" s="264"/>
      <c r="C269" s="265"/>
      <c r="D269" s="244" t="s">
        <v>326</v>
      </c>
      <c r="E269" s="266" t="s">
        <v>1</v>
      </c>
      <c r="F269" s="267" t="s">
        <v>331</v>
      </c>
      <c r="G269" s="265"/>
      <c r="H269" s="268">
        <v>61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326</v>
      </c>
      <c r="AU269" s="274" t="s">
        <v>85</v>
      </c>
      <c r="AV269" s="15" t="s">
        <v>320</v>
      </c>
      <c r="AW269" s="15" t="s">
        <v>32</v>
      </c>
      <c r="AX269" s="15" t="s">
        <v>83</v>
      </c>
      <c r="AY269" s="274" t="s">
        <v>313</v>
      </c>
    </row>
    <row r="270" s="2" customFormat="1" ht="33" customHeight="1">
      <c r="A270" s="39"/>
      <c r="B270" s="40"/>
      <c r="C270" s="229" t="s">
        <v>1051</v>
      </c>
      <c r="D270" s="229" t="s">
        <v>315</v>
      </c>
      <c r="E270" s="230" t="s">
        <v>1052</v>
      </c>
      <c r="F270" s="231" t="s">
        <v>1053</v>
      </c>
      <c r="G270" s="232" t="s">
        <v>723</v>
      </c>
      <c r="H270" s="233">
        <v>1</v>
      </c>
      <c r="I270" s="234"/>
      <c r="J270" s="235">
        <f>ROUND(I270*H270,2)</f>
        <v>0</v>
      </c>
      <c r="K270" s="231" t="s">
        <v>319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320</v>
      </c>
      <c r="AT270" s="240" t="s">
        <v>315</v>
      </c>
      <c r="AU270" s="240" t="s">
        <v>85</v>
      </c>
      <c r="AY270" s="18" t="s">
        <v>313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320</v>
      </c>
      <c r="BM270" s="240" t="s">
        <v>1054</v>
      </c>
    </row>
    <row r="271" s="2" customFormat="1" ht="24.15" customHeight="1">
      <c r="A271" s="39"/>
      <c r="B271" s="40"/>
      <c r="C271" s="283" t="s">
        <v>1055</v>
      </c>
      <c r="D271" s="283" t="s">
        <v>732</v>
      </c>
      <c r="E271" s="284" t="s">
        <v>1056</v>
      </c>
      <c r="F271" s="285" t="s">
        <v>1057</v>
      </c>
      <c r="G271" s="286" t="s">
        <v>723</v>
      </c>
      <c r="H271" s="287">
        <v>1</v>
      </c>
      <c r="I271" s="288"/>
      <c r="J271" s="289">
        <f>ROUND(I271*H271,2)</f>
        <v>0</v>
      </c>
      <c r="K271" s="285" t="s">
        <v>319</v>
      </c>
      <c r="L271" s="290"/>
      <c r="M271" s="291" t="s">
        <v>1</v>
      </c>
      <c r="N271" s="292" t="s">
        <v>41</v>
      </c>
      <c r="O271" s="92"/>
      <c r="P271" s="238">
        <f>O271*H271</f>
        <v>0</v>
      </c>
      <c r="Q271" s="238">
        <v>0.002</v>
      </c>
      <c r="R271" s="238">
        <f>Q271*H271</f>
        <v>0.002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357</v>
      </c>
      <c r="AT271" s="240" t="s">
        <v>732</v>
      </c>
      <c r="AU271" s="240" t="s">
        <v>85</v>
      </c>
      <c r="AY271" s="18" t="s">
        <v>313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320</v>
      </c>
      <c r="BM271" s="240" t="s">
        <v>1058</v>
      </c>
    </row>
    <row r="272" s="2" customFormat="1" ht="24.15" customHeight="1">
      <c r="A272" s="39"/>
      <c r="B272" s="40"/>
      <c r="C272" s="229" t="s">
        <v>1059</v>
      </c>
      <c r="D272" s="229" t="s">
        <v>315</v>
      </c>
      <c r="E272" s="230" t="s">
        <v>1060</v>
      </c>
      <c r="F272" s="231" t="s">
        <v>1061</v>
      </c>
      <c r="G272" s="232" t="s">
        <v>723</v>
      </c>
      <c r="H272" s="233">
        <v>1</v>
      </c>
      <c r="I272" s="234"/>
      <c r="J272" s="235">
        <f>ROUND(I272*H272,2)</f>
        <v>0</v>
      </c>
      <c r="K272" s="231" t="s">
        <v>319</v>
      </c>
      <c r="L272" s="45"/>
      <c r="M272" s="236" t="s">
        <v>1</v>
      </c>
      <c r="N272" s="237" t="s">
        <v>41</v>
      </c>
      <c r="O272" s="92"/>
      <c r="P272" s="238">
        <f>O272*H272</f>
        <v>0</v>
      </c>
      <c r="Q272" s="238">
        <v>0.00010000000000000001</v>
      </c>
      <c r="R272" s="238">
        <f>Q272*H272</f>
        <v>0.00010000000000000001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320</v>
      </c>
      <c r="AT272" s="240" t="s">
        <v>315</v>
      </c>
      <c r="AU272" s="240" t="s">
        <v>85</v>
      </c>
      <c r="AY272" s="18" t="s">
        <v>313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320</v>
      </c>
      <c r="BM272" s="240" t="s">
        <v>1062</v>
      </c>
    </row>
    <row r="273" s="2" customFormat="1" ht="24.15" customHeight="1">
      <c r="A273" s="39"/>
      <c r="B273" s="40"/>
      <c r="C273" s="283" t="s">
        <v>1063</v>
      </c>
      <c r="D273" s="283" t="s">
        <v>732</v>
      </c>
      <c r="E273" s="284" t="s">
        <v>1064</v>
      </c>
      <c r="F273" s="285" t="s">
        <v>1065</v>
      </c>
      <c r="G273" s="286" t="s">
        <v>723</v>
      </c>
      <c r="H273" s="287">
        <v>1</v>
      </c>
      <c r="I273" s="288"/>
      <c r="J273" s="289">
        <f>ROUND(I273*H273,2)</f>
        <v>0</v>
      </c>
      <c r="K273" s="285" t="s">
        <v>319</v>
      </c>
      <c r="L273" s="290"/>
      <c r="M273" s="291" t="s">
        <v>1</v>
      </c>
      <c r="N273" s="292" t="s">
        <v>41</v>
      </c>
      <c r="O273" s="92"/>
      <c r="P273" s="238">
        <f>O273*H273</f>
        <v>0</v>
      </c>
      <c r="Q273" s="238">
        <v>0.0027000000000000001</v>
      </c>
      <c r="R273" s="238">
        <f>Q273*H273</f>
        <v>0.0027000000000000001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357</v>
      </c>
      <c r="AT273" s="240" t="s">
        <v>732</v>
      </c>
      <c r="AU273" s="240" t="s">
        <v>85</v>
      </c>
      <c r="AY273" s="18" t="s">
        <v>313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320</v>
      </c>
      <c r="BM273" s="240" t="s">
        <v>1066</v>
      </c>
    </row>
    <row r="274" s="2" customFormat="1" ht="21.75" customHeight="1">
      <c r="A274" s="39"/>
      <c r="B274" s="40"/>
      <c r="C274" s="229" t="s">
        <v>1067</v>
      </c>
      <c r="D274" s="229" t="s">
        <v>315</v>
      </c>
      <c r="E274" s="230" t="s">
        <v>1068</v>
      </c>
      <c r="F274" s="231" t="s">
        <v>1069</v>
      </c>
      <c r="G274" s="232" t="s">
        <v>324</v>
      </c>
      <c r="H274" s="233">
        <v>61</v>
      </c>
      <c r="I274" s="234"/>
      <c r="J274" s="235">
        <f>ROUND(I274*H274,2)</f>
        <v>0</v>
      </c>
      <c r="K274" s="231" t="s">
        <v>319</v>
      </c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320</v>
      </c>
      <c r="AT274" s="240" t="s">
        <v>315</v>
      </c>
      <c r="AU274" s="240" t="s">
        <v>85</v>
      </c>
      <c r="AY274" s="18" t="s">
        <v>313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320</v>
      </c>
      <c r="BM274" s="240" t="s">
        <v>1070</v>
      </c>
    </row>
    <row r="275" s="2" customFormat="1" ht="24.15" customHeight="1">
      <c r="A275" s="39"/>
      <c r="B275" s="40"/>
      <c r="C275" s="229" t="s">
        <v>1071</v>
      </c>
      <c r="D275" s="229" t="s">
        <v>315</v>
      </c>
      <c r="E275" s="230" t="s">
        <v>1072</v>
      </c>
      <c r="F275" s="231" t="s">
        <v>1073</v>
      </c>
      <c r="G275" s="232" t="s">
        <v>723</v>
      </c>
      <c r="H275" s="233">
        <v>1</v>
      </c>
      <c r="I275" s="234"/>
      <c r="J275" s="235">
        <f>ROUND(I275*H275,2)</f>
        <v>0</v>
      </c>
      <c r="K275" s="231" t="s">
        <v>319</v>
      </c>
      <c r="L275" s="45"/>
      <c r="M275" s="236" t="s">
        <v>1</v>
      </c>
      <c r="N275" s="237" t="s">
        <v>41</v>
      </c>
      <c r="O275" s="92"/>
      <c r="P275" s="238">
        <f>O275*H275</f>
        <v>0</v>
      </c>
      <c r="Q275" s="238">
        <v>0.45937</v>
      </c>
      <c r="R275" s="238">
        <f>Q275*H275</f>
        <v>0.45937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320</v>
      </c>
      <c r="AT275" s="240" t="s">
        <v>315</v>
      </c>
      <c r="AU275" s="240" t="s">
        <v>85</v>
      </c>
      <c r="AY275" s="18" t="s">
        <v>313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320</v>
      </c>
      <c r="BM275" s="240" t="s">
        <v>1074</v>
      </c>
    </row>
    <row r="276" s="2" customFormat="1" ht="24.15" customHeight="1">
      <c r="A276" s="39"/>
      <c r="B276" s="40"/>
      <c r="C276" s="229" t="s">
        <v>1075</v>
      </c>
      <c r="D276" s="229" t="s">
        <v>315</v>
      </c>
      <c r="E276" s="230" t="s">
        <v>1076</v>
      </c>
      <c r="F276" s="231" t="s">
        <v>1077</v>
      </c>
      <c r="G276" s="232" t="s">
        <v>723</v>
      </c>
      <c r="H276" s="233">
        <v>2</v>
      </c>
      <c r="I276" s="234"/>
      <c r="J276" s="235">
        <f>ROUND(I276*H276,2)</f>
        <v>0</v>
      </c>
      <c r="K276" s="231" t="s">
        <v>319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0.064509999999999998</v>
      </c>
      <c r="R276" s="238">
        <f>Q276*H276</f>
        <v>0.12902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320</v>
      </c>
      <c r="AT276" s="240" t="s">
        <v>315</v>
      </c>
      <c r="AU276" s="240" t="s">
        <v>85</v>
      </c>
      <c r="AY276" s="18" t="s">
        <v>313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320</v>
      </c>
      <c r="BM276" s="240" t="s">
        <v>1078</v>
      </c>
    </row>
    <row r="277" s="2" customFormat="1" ht="16.5" customHeight="1">
      <c r="A277" s="39"/>
      <c r="B277" s="40"/>
      <c r="C277" s="283" t="s">
        <v>1079</v>
      </c>
      <c r="D277" s="283" t="s">
        <v>732</v>
      </c>
      <c r="E277" s="284" t="s">
        <v>1080</v>
      </c>
      <c r="F277" s="285" t="s">
        <v>1081</v>
      </c>
      <c r="G277" s="286" t="s">
        <v>723</v>
      </c>
      <c r="H277" s="287">
        <v>2</v>
      </c>
      <c r="I277" s="288"/>
      <c r="J277" s="289">
        <f>ROUND(I277*H277,2)</f>
        <v>0</v>
      </c>
      <c r="K277" s="285" t="s">
        <v>1</v>
      </c>
      <c r="L277" s="290"/>
      <c r="M277" s="291" t="s">
        <v>1</v>
      </c>
      <c r="N277" s="292" t="s">
        <v>41</v>
      </c>
      <c r="O277" s="92"/>
      <c r="P277" s="238">
        <f>O277*H277</f>
        <v>0</v>
      </c>
      <c r="Q277" s="238">
        <v>0.0071999999999999998</v>
      </c>
      <c r="R277" s="238">
        <f>Q277*H277</f>
        <v>0.0144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357</v>
      </c>
      <c r="AT277" s="240" t="s">
        <v>732</v>
      </c>
      <c r="AU277" s="240" t="s">
        <v>85</v>
      </c>
      <c r="AY277" s="18" t="s">
        <v>313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320</v>
      </c>
      <c r="BM277" s="240" t="s">
        <v>1082</v>
      </c>
    </row>
    <row r="278" s="2" customFormat="1" ht="33" customHeight="1">
      <c r="A278" s="39"/>
      <c r="B278" s="40"/>
      <c r="C278" s="229" t="s">
        <v>1083</v>
      </c>
      <c r="D278" s="229" t="s">
        <v>315</v>
      </c>
      <c r="E278" s="230" t="s">
        <v>1084</v>
      </c>
      <c r="F278" s="231" t="s">
        <v>1085</v>
      </c>
      <c r="G278" s="232" t="s">
        <v>723</v>
      </c>
      <c r="H278" s="233">
        <v>2</v>
      </c>
      <c r="I278" s="234"/>
      <c r="J278" s="235">
        <f>ROUND(I278*H278,2)</f>
        <v>0</v>
      </c>
      <c r="K278" s="231" t="s">
        <v>319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0.01136</v>
      </c>
      <c r="R278" s="238">
        <f>Q278*H278</f>
        <v>0.022720000000000001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320</v>
      </c>
      <c r="AT278" s="240" t="s">
        <v>315</v>
      </c>
      <c r="AU278" s="240" t="s">
        <v>85</v>
      </c>
      <c r="AY278" s="18" t="s">
        <v>313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320</v>
      </c>
      <c r="BM278" s="240" t="s">
        <v>1086</v>
      </c>
    </row>
    <row r="279" s="2" customFormat="1" ht="24.15" customHeight="1">
      <c r="A279" s="39"/>
      <c r="B279" s="40"/>
      <c r="C279" s="229" t="s">
        <v>1087</v>
      </c>
      <c r="D279" s="229" t="s">
        <v>315</v>
      </c>
      <c r="E279" s="230" t="s">
        <v>1088</v>
      </c>
      <c r="F279" s="231" t="s">
        <v>1089</v>
      </c>
      <c r="G279" s="232" t="s">
        <v>723</v>
      </c>
      <c r="H279" s="233">
        <v>2</v>
      </c>
      <c r="I279" s="234"/>
      <c r="J279" s="235">
        <f>ROUND(I279*H279,2)</f>
        <v>0</v>
      </c>
      <c r="K279" s="231" t="s">
        <v>319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0.0062199999999999998</v>
      </c>
      <c r="R279" s="238">
        <f>Q279*H279</f>
        <v>0.01244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320</v>
      </c>
      <c r="AT279" s="240" t="s">
        <v>315</v>
      </c>
      <c r="AU279" s="240" t="s">
        <v>85</v>
      </c>
      <c r="AY279" s="18" t="s">
        <v>313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320</v>
      </c>
      <c r="BM279" s="240" t="s">
        <v>1090</v>
      </c>
    </row>
    <row r="280" s="2" customFormat="1" ht="24.15" customHeight="1">
      <c r="A280" s="39"/>
      <c r="B280" s="40"/>
      <c r="C280" s="229" t="s">
        <v>440</v>
      </c>
      <c r="D280" s="229" t="s">
        <v>315</v>
      </c>
      <c r="E280" s="230" t="s">
        <v>1091</v>
      </c>
      <c r="F280" s="231" t="s">
        <v>1092</v>
      </c>
      <c r="G280" s="232" t="s">
        <v>723</v>
      </c>
      <c r="H280" s="233">
        <v>2</v>
      </c>
      <c r="I280" s="234"/>
      <c r="J280" s="235">
        <f>ROUND(I280*H280,2)</f>
        <v>0</v>
      </c>
      <c r="K280" s="231" t="s">
        <v>319</v>
      </c>
      <c r="L280" s="45"/>
      <c r="M280" s="236" t="s">
        <v>1</v>
      </c>
      <c r="N280" s="237" t="s">
        <v>41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320</v>
      </c>
      <c r="AT280" s="240" t="s">
        <v>315</v>
      </c>
      <c r="AU280" s="240" t="s">
        <v>85</v>
      </c>
      <c r="AY280" s="18" t="s">
        <v>313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320</v>
      </c>
      <c r="BM280" s="240" t="s">
        <v>1093</v>
      </c>
    </row>
    <row r="281" s="2" customFormat="1" ht="33" customHeight="1">
      <c r="A281" s="39"/>
      <c r="B281" s="40"/>
      <c r="C281" s="229" t="s">
        <v>1094</v>
      </c>
      <c r="D281" s="229" t="s">
        <v>315</v>
      </c>
      <c r="E281" s="230" t="s">
        <v>1095</v>
      </c>
      <c r="F281" s="231" t="s">
        <v>1096</v>
      </c>
      <c r="G281" s="232" t="s">
        <v>723</v>
      </c>
      <c r="H281" s="233">
        <v>2</v>
      </c>
      <c r="I281" s="234"/>
      <c r="J281" s="235">
        <f>ROUND(I281*H281,2)</f>
        <v>0</v>
      </c>
      <c r="K281" s="231" t="s">
        <v>319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0.054539999999999998</v>
      </c>
      <c r="R281" s="238">
        <f>Q281*H281</f>
        <v>0.10908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320</v>
      </c>
      <c r="AT281" s="240" t="s">
        <v>315</v>
      </c>
      <c r="AU281" s="240" t="s">
        <v>85</v>
      </c>
      <c r="AY281" s="18" t="s">
        <v>313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320</v>
      </c>
      <c r="BM281" s="240" t="s">
        <v>1097</v>
      </c>
    </row>
    <row r="282" s="2" customFormat="1" ht="24.15" customHeight="1">
      <c r="A282" s="39"/>
      <c r="B282" s="40"/>
      <c r="C282" s="229" t="s">
        <v>1098</v>
      </c>
      <c r="D282" s="229" t="s">
        <v>315</v>
      </c>
      <c r="E282" s="230" t="s">
        <v>1099</v>
      </c>
      <c r="F282" s="231" t="s">
        <v>1100</v>
      </c>
      <c r="G282" s="232" t="s">
        <v>723</v>
      </c>
      <c r="H282" s="233">
        <v>1</v>
      </c>
      <c r="I282" s="234"/>
      <c r="J282" s="235">
        <f>ROUND(I282*H282,2)</f>
        <v>0</v>
      </c>
      <c r="K282" s="231" t="s">
        <v>319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0.1865</v>
      </c>
      <c r="R282" s="238">
        <f>Q282*H282</f>
        <v>0.1865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320</v>
      </c>
      <c r="AT282" s="240" t="s">
        <v>315</v>
      </c>
      <c r="AU282" s="240" t="s">
        <v>85</v>
      </c>
      <c r="AY282" s="18" t="s">
        <v>313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320</v>
      </c>
      <c r="BM282" s="240" t="s">
        <v>1101</v>
      </c>
    </row>
    <row r="283" s="2" customFormat="1" ht="16.5" customHeight="1">
      <c r="A283" s="39"/>
      <c r="B283" s="40"/>
      <c r="C283" s="229" t="s">
        <v>1102</v>
      </c>
      <c r="D283" s="229" t="s">
        <v>315</v>
      </c>
      <c r="E283" s="230" t="s">
        <v>1103</v>
      </c>
      <c r="F283" s="231" t="s">
        <v>1104</v>
      </c>
      <c r="G283" s="232" t="s">
        <v>723</v>
      </c>
      <c r="H283" s="233">
        <v>1</v>
      </c>
      <c r="I283" s="234"/>
      <c r="J283" s="235">
        <f>ROUND(I283*H283,2)</f>
        <v>0</v>
      </c>
      <c r="K283" s="231" t="s">
        <v>1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0.1865</v>
      </c>
      <c r="R283" s="238">
        <f>Q283*H283</f>
        <v>0.1865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320</v>
      </c>
      <c r="AT283" s="240" t="s">
        <v>315</v>
      </c>
      <c r="AU283" s="240" t="s">
        <v>85</v>
      </c>
      <c r="AY283" s="18" t="s">
        <v>313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320</v>
      </c>
      <c r="BM283" s="240" t="s">
        <v>1105</v>
      </c>
    </row>
    <row r="284" s="2" customFormat="1" ht="24.15" customHeight="1">
      <c r="A284" s="39"/>
      <c r="B284" s="40"/>
      <c r="C284" s="229" t="s">
        <v>1106</v>
      </c>
      <c r="D284" s="229" t="s">
        <v>315</v>
      </c>
      <c r="E284" s="230" t="s">
        <v>1107</v>
      </c>
      <c r="F284" s="231" t="s">
        <v>1108</v>
      </c>
      <c r="G284" s="232" t="s">
        <v>723</v>
      </c>
      <c r="H284" s="233">
        <v>1</v>
      </c>
      <c r="I284" s="234"/>
      <c r="J284" s="235">
        <f>ROUND(I284*H284,2)</f>
        <v>0</v>
      </c>
      <c r="K284" s="231" t="s">
        <v>319</v>
      </c>
      <c r="L284" s="45"/>
      <c r="M284" s="236" t="s">
        <v>1</v>
      </c>
      <c r="N284" s="237" t="s">
        <v>41</v>
      </c>
      <c r="O284" s="92"/>
      <c r="P284" s="238">
        <f>O284*H284</f>
        <v>0</v>
      </c>
      <c r="Q284" s="238">
        <v>0.082309999999999994</v>
      </c>
      <c r="R284" s="238">
        <f>Q284*H284</f>
        <v>0.082309999999999994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320</v>
      </c>
      <c r="AT284" s="240" t="s">
        <v>315</v>
      </c>
      <c r="AU284" s="240" t="s">
        <v>85</v>
      </c>
      <c r="AY284" s="18" t="s">
        <v>313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83</v>
      </c>
      <c r="BK284" s="241">
        <f>ROUND(I284*H284,2)</f>
        <v>0</v>
      </c>
      <c r="BL284" s="18" t="s">
        <v>320</v>
      </c>
      <c r="BM284" s="240" t="s">
        <v>1109</v>
      </c>
    </row>
    <row r="285" s="2" customFormat="1" ht="24.15" customHeight="1">
      <c r="A285" s="39"/>
      <c r="B285" s="40"/>
      <c r="C285" s="229" t="s">
        <v>1110</v>
      </c>
      <c r="D285" s="229" t="s">
        <v>315</v>
      </c>
      <c r="E285" s="230" t="s">
        <v>1111</v>
      </c>
      <c r="F285" s="231" t="s">
        <v>1112</v>
      </c>
      <c r="G285" s="232" t="s">
        <v>723</v>
      </c>
      <c r="H285" s="233">
        <v>1</v>
      </c>
      <c r="I285" s="234"/>
      <c r="J285" s="235">
        <f>ROUND(I285*H285,2)</f>
        <v>0</v>
      </c>
      <c r="K285" s="231" t="s">
        <v>319</v>
      </c>
      <c r="L285" s="45"/>
      <c r="M285" s="236" t="s">
        <v>1</v>
      </c>
      <c r="N285" s="237" t="s">
        <v>41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320</v>
      </c>
      <c r="AT285" s="240" t="s">
        <v>315</v>
      </c>
      <c r="AU285" s="240" t="s">
        <v>85</v>
      </c>
      <c r="AY285" s="18" t="s">
        <v>313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83</v>
      </c>
      <c r="BK285" s="241">
        <f>ROUND(I285*H285,2)</f>
        <v>0</v>
      </c>
      <c r="BL285" s="18" t="s">
        <v>320</v>
      </c>
      <c r="BM285" s="240" t="s">
        <v>1113</v>
      </c>
    </row>
    <row r="286" s="2" customFormat="1" ht="33" customHeight="1">
      <c r="A286" s="39"/>
      <c r="B286" s="40"/>
      <c r="C286" s="229" t="s">
        <v>1114</v>
      </c>
      <c r="D286" s="229" t="s">
        <v>315</v>
      </c>
      <c r="E286" s="230" t="s">
        <v>1115</v>
      </c>
      <c r="F286" s="231" t="s">
        <v>1116</v>
      </c>
      <c r="G286" s="232" t="s">
        <v>723</v>
      </c>
      <c r="H286" s="233">
        <v>1</v>
      </c>
      <c r="I286" s="234"/>
      <c r="J286" s="235">
        <f>ROUND(I286*H286,2)</f>
        <v>0</v>
      </c>
      <c r="K286" s="231" t="s">
        <v>319</v>
      </c>
      <c r="L286" s="45"/>
      <c r="M286" s="236" t="s">
        <v>1</v>
      </c>
      <c r="N286" s="237" t="s">
        <v>41</v>
      </c>
      <c r="O286" s="92"/>
      <c r="P286" s="238">
        <f>O286*H286</f>
        <v>0</v>
      </c>
      <c r="Q286" s="238">
        <v>0.23734</v>
      </c>
      <c r="R286" s="238">
        <f>Q286*H286</f>
        <v>0.23734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320</v>
      </c>
      <c r="AT286" s="240" t="s">
        <v>315</v>
      </c>
      <c r="AU286" s="240" t="s">
        <v>85</v>
      </c>
      <c r="AY286" s="18" t="s">
        <v>313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83</v>
      </c>
      <c r="BK286" s="241">
        <f>ROUND(I286*H286,2)</f>
        <v>0</v>
      </c>
      <c r="BL286" s="18" t="s">
        <v>320</v>
      </c>
      <c r="BM286" s="240" t="s">
        <v>1117</v>
      </c>
    </row>
    <row r="287" s="2" customFormat="1" ht="37.8" customHeight="1">
      <c r="A287" s="39"/>
      <c r="B287" s="40"/>
      <c r="C287" s="229" t="s">
        <v>1118</v>
      </c>
      <c r="D287" s="229" t="s">
        <v>315</v>
      </c>
      <c r="E287" s="230" t="s">
        <v>1119</v>
      </c>
      <c r="F287" s="231" t="s">
        <v>1120</v>
      </c>
      <c r="G287" s="232" t="s">
        <v>334</v>
      </c>
      <c r="H287" s="233">
        <v>71.733000000000004</v>
      </c>
      <c r="I287" s="234"/>
      <c r="J287" s="235">
        <f>ROUND(I287*H287,2)</f>
        <v>0</v>
      </c>
      <c r="K287" s="231" t="s">
        <v>319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0.055509999999999997</v>
      </c>
      <c r="R287" s="238">
        <f>Q287*H287</f>
        <v>3.98189883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320</v>
      </c>
      <c r="AT287" s="240" t="s">
        <v>315</v>
      </c>
      <c r="AU287" s="240" t="s">
        <v>85</v>
      </c>
      <c r="AY287" s="18" t="s">
        <v>313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320</v>
      </c>
      <c r="BM287" s="240" t="s">
        <v>1121</v>
      </c>
    </row>
    <row r="288" s="13" customFormat="1">
      <c r="A288" s="13"/>
      <c r="B288" s="242"/>
      <c r="C288" s="243"/>
      <c r="D288" s="244" t="s">
        <v>326</v>
      </c>
      <c r="E288" s="245" t="s">
        <v>1</v>
      </c>
      <c r="F288" s="246" t="s">
        <v>931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326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313</v>
      </c>
    </row>
    <row r="289" s="14" customFormat="1">
      <c r="A289" s="14"/>
      <c r="B289" s="253"/>
      <c r="C289" s="254"/>
      <c r="D289" s="244" t="s">
        <v>326</v>
      </c>
      <c r="E289" s="255" t="s">
        <v>1</v>
      </c>
      <c r="F289" s="256" t="s">
        <v>1122</v>
      </c>
      <c r="G289" s="254"/>
      <c r="H289" s="257">
        <v>34.537999999999997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326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313</v>
      </c>
    </row>
    <row r="290" s="13" customFormat="1">
      <c r="A290" s="13"/>
      <c r="B290" s="242"/>
      <c r="C290" s="243"/>
      <c r="D290" s="244" t="s">
        <v>326</v>
      </c>
      <c r="E290" s="245" t="s">
        <v>1</v>
      </c>
      <c r="F290" s="246" t="s">
        <v>933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326</v>
      </c>
      <c r="AU290" s="252" t="s">
        <v>85</v>
      </c>
      <c r="AV290" s="13" t="s">
        <v>83</v>
      </c>
      <c r="AW290" s="13" t="s">
        <v>32</v>
      </c>
      <c r="AX290" s="13" t="s">
        <v>76</v>
      </c>
      <c r="AY290" s="252" t="s">
        <v>313</v>
      </c>
    </row>
    <row r="291" s="14" customFormat="1">
      <c r="A291" s="14"/>
      <c r="B291" s="253"/>
      <c r="C291" s="254"/>
      <c r="D291" s="244" t="s">
        <v>326</v>
      </c>
      <c r="E291" s="255" t="s">
        <v>1</v>
      </c>
      <c r="F291" s="256" t="s">
        <v>1123</v>
      </c>
      <c r="G291" s="254"/>
      <c r="H291" s="257">
        <v>37.195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326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313</v>
      </c>
    </row>
    <row r="292" s="15" customFormat="1">
      <c r="A292" s="15"/>
      <c r="B292" s="264"/>
      <c r="C292" s="265"/>
      <c r="D292" s="244" t="s">
        <v>326</v>
      </c>
      <c r="E292" s="266" t="s">
        <v>1</v>
      </c>
      <c r="F292" s="267" t="s">
        <v>331</v>
      </c>
      <c r="G292" s="265"/>
      <c r="H292" s="268">
        <v>71.733000000000004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326</v>
      </c>
      <c r="AU292" s="274" t="s">
        <v>85</v>
      </c>
      <c r="AV292" s="15" t="s">
        <v>320</v>
      </c>
      <c r="AW292" s="15" t="s">
        <v>32</v>
      </c>
      <c r="AX292" s="15" t="s">
        <v>83</v>
      </c>
      <c r="AY292" s="274" t="s">
        <v>313</v>
      </c>
    </row>
    <row r="293" s="2" customFormat="1" ht="37.8" customHeight="1">
      <c r="A293" s="39"/>
      <c r="B293" s="40"/>
      <c r="C293" s="229" t="s">
        <v>1124</v>
      </c>
      <c r="D293" s="229" t="s">
        <v>315</v>
      </c>
      <c r="E293" s="230" t="s">
        <v>1125</v>
      </c>
      <c r="F293" s="231" t="s">
        <v>1126</v>
      </c>
      <c r="G293" s="232" t="s">
        <v>723</v>
      </c>
      <c r="H293" s="233">
        <v>5</v>
      </c>
      <c r="I293" s="234"/>
      <c r="J293" s="235">
        <f>ROUND(I293*H293,2)</f>
        <v>0</v>
      </c>
      <c r="K293" s="231" t="s">
        <v>319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0.072499999999999995</v>
      </c>
      <c r="R293" s="238">
        <f>Q293*H293</f>
        <v>0.36249999999999999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320</v>
      </c>
      <c r="AT293" s="240" t="s">
        <v>315</v>
      </c>
      <c r="AU293" s="240" t="s">
        <v>85</v>
      </c>
      <c r="AY293" s="18" t="s">
        <v>313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320</v>
      </c>
      <c r="BM293" s="240" t="s">
        <v>1127</v>
      </c>
    </row>
    <row r="294" s="13" customFormat="1">
      <c r="A294" s="13"/>
      <c r="B294" s="242"/>
      <c r="C294" s="243"/>
      <c r="D294" s="244" t="s">
        <v>326</v>
      </c>
      <c r="E294" s="245" t="s">
        <v>1</v>
      </c>
      <c r="F294" s="246" t="s">
        <v>931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326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313</v>
      </c>
    </row>
    <row r="295" s="14" customFormat="1">
      <c r="A295" s="14"/>
      <c r="B295" s="253"/>
      <c r="C295" s="254"/>
      <c r="D295" s="244" t="s">
        <v>326</v>
      </c>
      <c r="E295" s="255" t="s">
        <v>1</v>
      </c>
      <c r="F295" s="256" t="s">
        <v>85</v>
      </c>
      <c r="G295" s="254"/>
      <c r="H295" s="257">
        <v>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326</v>
      </c>
      <c r="AU295" s="263" t="s">
        <v>85</v>
      </c>
      <c r="AV295" s="14" t="s">
        <v>85</v>
      </c>
      <c r="AW295" s="14" t="s">
        <v>32</v>
      </c>
      <c r="AX295" s="14" t="s">
        <v>76</v>
      </c>
      <c r="AY295" s="263" t="s">
        <v>313</v>
      </c>
    </row>
    <row r="296" s="13" customFormat="1">
      <c r="A296" s="13"/>
      <c r="B296" s="242"/>
      <c r="C296" s="243"/>
      <c r="D296" s="244" t="s">
        <v>326</v>
      </c>
      <c r="E296" s="245" t="s">
        <v>1</v>
      </c>
      <c r="F296" s="246" t="s">
        <v>933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326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313</v>
      </c>
    </row>
    <row r="297" s="14" customFormat="1">
      <c r="A297" s="14"/>
      <c r="B297" s="253"/>
      <c r="C297" s="254"/>
      <c r="D297" s="244" t="s">
        <v>326</v>
      </c>
      <c r="E297" s="255" t="s">
        <v>1</v>
      </c>
      <c r="F297" s="256" t="s">
        <v>93</v>
      </c>
      <c r="G297" s="254"/>
      <c r="H297" s="257">
        <v>3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326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313</v>
      </c>
    </row>
    <row r="298" s="15" customFormat="1">
      <c r="A298" s="15"/>
      <c r="B298" s="264"/>
      <c r="C298" s="265"/>
      <c r="D298" s="244" t="s">
        <v>326</v>
      </c>
      <c r="E298" s="266" t="s">
        <v>1</v>
      </c>
      <c r="F298" s="267" t="s">
        <v>331</v>
      </c>
      <c r="G298" s="265"/>
      <c r="H298" s="268">
        <v>5</v>
      </c>
      <c r="I298" s="269"/>
      <c r="J298" s="265"/>
      <c r="K298" s="265"/>
      <c r="L298" s="270"/>
      <c r="M298" s="271"/>
      <c r="N298" s="272"/>
      <c r="O298" s="272"/>
      <c r="P298" s="272"/>
      <c r="Q298" s="272"/>
      <c r="R298" s="272"/>
      <c r="S298" s="272"/>
      <c r="T298" s="27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4" t="s">
        <v>326</v>
      </c>
      <c r="AU298" s="274" t="s">
        <v>85</v>
      </c>
      <c r="AV298" s="15" t="s">
        <v>320</v>
      </c>
      <c r="AW298" s="15" t="s">
        <v>32</v>
      </c>
      <c r="AX298" s="15" t="s">
        <v>83</v>
      </c>
      <c r="AY298" s="274" t="s">
        <v>313</v>
      </c>
    </row>
    <row r="299" s="2" customFormat="1" ht="21.75" customHeight="1">
      <c r="A299" s="39"/>
      <c r="B299" s="40"/>
      <c r="C299" s="229" t="s">
        <v>1128</v>
      </c>
      <c r="D299" s="229" t="s">
        <v>315</v>
      </c>
      <c r="E299" s="230" t="s">
        <v>1129</v>
      </c>
      <c r="F299" s="231" t="s">
        <v>1130</v>
      </c>
      <c r="G299" s="232" t="s">
        <v>324</v>
      </c>
      <c r="H299" s="233">
        <v>61</v>
      </c>
      <c r="I299" s="234"/>
      <c r="J299" s="235">
        <f>ROUND(I299*H299,2)</f>
        <v>0</v>
      </c>
      <c r="K299" s="231" t="s">
        <v>319</v>
      </c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9.0000000000000006E-05</v>
      </c>
      <c r="R299" s="238">
        <f>Q299*H299</f>
        <v>0.0054900000000000001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320</v>
      </c>
      <c r="AT299" s="240" t="s">
        <v>315</v>
      </c>
      <c r="AU299" s="240" t="s">
        <v>85</v>
      </c>
      <c r="AY299" s="18" t="s">
        <v>313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320</v>
      </c>
      <c r="BM299" s="240" t="s">
        <v>1131</v>
      </c>
    </row>
    <row r="300" s="12" customFormat="1" ht="22.8" customHeight="1">
      <c r="A300" s="12"/>
      <c r="B300" s="213"/>
      <c r="C300" s="214"/>
      <c r="D300" s="215" t="s">
        <v>75</v>
      </c>
      <c r="E300" s="227" t="s">
        <v>767</v>
      </c>
      <c r="F300" s="227" t="s">
        <v>768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P301</f>
        <v>0</v>
      </c>
      <c r="Q300" s="221"/>
      <c r="R300" s="222">
        <f>R301</f>
        <v>0</v>
      </c>
      <c r="S300" s="221"/>
      <c r="T300" s="223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83</v>
      </c>
      <c r="AT300" s="225" t="s">
        <v>75</v>
      </c>
      <c r="AU300" s="225" t="s">
        <v>83</v>
      </c>
      <c r="AY300" s="224" t="s">
        <v>313</v>
      </c>
      <c r="BK300" s="226">
        <f>BK301</f>
        <v>0</v>
      </c>
    </row>
    <row r="301" s="2" customFormat="1" ht="24.15" customHeight="1">
      <c r="A301" s="39"/>
      <c r="B301" s="40"/>
      <c r="C301" s="229" t="s">
        <v>1132</v>
      </c>
      <c r="D301" s="229" t="s">
        <v>315</v>
      </c>
      <c r="E301" s="230" t="s">
        <v>1133</v>
      </c>
      <c r="F301" s="231" t="s">
        <v>1134</v>
      </c>
      <c r="G301" s="232" t="s">
        <v>354</v>
      </c>
      <c r="H301" s="233">
        <v>248.09899999999999</v>
      </c>
      <c r="I301" s="234"/>
      <c r="J301" s="235">
        <f>ROUND(I301*H301,2)</f>
        <v>0</v>
      </c>
      <c r="K301" s="231" t="s">
        <v>319</v>
      </c>
      <c r="L301" s="45"/>
      <c r="M301" s="278" t="s">
        <v>1</v>
      </c>
      <c r="N301" s="279" t="s">
        <v>41</v>
      </c>
      <c r="O301" s="280"/>
      <c r="P301" s="281">
        <f>O301*H301</f>
        <v>0</v>
      </c>
      <c r="Q301" s="281">
        <v>0</v>
      </c>
      <c r="R301" s="281">
        <f>Q301*H301</f>
        <v>0</v>
      </c>
      <c r="S301" s="281">
        <v>0</v>
      </c>
      <c r="T301" s="28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320</v>
      </c>
      <c r="AT301" s="240" t="s">
        <v>315</v>
      </c>
      <c r="AU301" s="240" t="s">
        <v>85</v>
      </c>
      <c r="AY301" s="18" t="s">
        <v>313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83</v>
      </c>
      <c r="BK301" s="241">
        <f>ROUND(I301*H301,2)</f>
        <v>0</v>
      </c>
      <c r="BL301" s="18" t="s">
        <v>320</v>
      </c>
      <c r="BM301" s="240" t="s">
        <v>1135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bJSwPNJpkqn7V49XQeFzfqQ8DFrMjdriLoiO0J0zvg4Oz1SthTsyFnoZXOQP2l6Lv0CNmDCEpXWZhK212rHsoQ==" hashValue="8Z+kBoQ0P/pna2vAax9kwjJ1rDSPhzOHYApjyWFdys1II2g7L7DcheMBIen2tcWYKO13Z1WTU5gRc8FE2PjusA==" algorithmName="SHA-512" password="CC35"/>
  <autoFilter ref="C130:K3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919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1136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921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ROUND((SUM(BE133:BE293)),  2)</f>
        <v>0</v>
      </c>
      <c r="G37" s="39"/>
      <c r="H37" s="39"/>
      <c r="I37" s="166">
        <v>0.20999999999999999</v>
      </c>
      <c r="J37" s="165">
        <f>ROUND(((SUM(BE133:BE293))*I37),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ROUND((SUM(BF133:BF293)),  2)</f>
        <v>0</v>
      </c>
      <c r="G38" s="39"/>
      <c r="H38" s="39"/>
      <c r="I38" s="166">
        <v>0.14999999999999999</v>
      </c>
      <c r="J38" s="165">
        <f>ROUND(((SUM(BF133:BF293))*I38),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ROUND((SUM(BG133:BG293)),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ROUND((SUM(BH133:BH293)),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ROUND((SUM(BI133:BI293)),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919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302 - Veřejné pítko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Ing.Jarmila Najmanová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922</v>
      </c>
      <c r="E103" s="199"/>
      <c r="F103" s="199"/>
      <c r="G103" s="199"/>
      <c r="H103" s="199"/>
      <c r="I103" s="199"/>
      <c r="J103" s="200">
        <f>J206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924</v>
      </c>
      <c r="E104" s="199"/>
      <c r="F104" s="199"/>
      <c r="G104" s="199"/>
      <c r="H104" s="199"/>
      <c r="I104" s="199"/>
      <c r="J104" s="200">
        <f>J212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698</v>
      </c>
      <c r="E105" s="199"/>
      <c r="F105" s="199"/>
      <c r="G105" s="199"/>
      <c r="H105" s="199"/>
      <c r="I105" s="199"/>
      <c r="J105" s="200">
        <f>J228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699</v>
      </c>
      <c r="E106" s="199"/>
      <c r="F106" s="199"/>
      <c r="G106" s="199"/>
      <c r="H106" s="199"/>
      <c r="I106" s="199"/>
      <c r="J106" s="200">
        <f>J285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664</v>
      </c>
      <c r="E107" s="194"/>
      <c r="F107" s="194"/>
      <c r="G107" s="194"/>
      <c r="H107" s="194"/>
      <c r="I107" s="194"/>
      <c r="J107" s="195">
        <f>J287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1137</v>
      </c>
      <c r="E108" s="199"/>
      <c r="F108" s="199"/>
      <c r="G108" s="199"/>
      <c r="H108" s="199"/>
      <c r="I108" s="199"/>
      <c r="J108" s="200">
        <f>J288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1138</v>
      </c>
      <c r="E109" s="199"/>
      <c r="F109" s="199"/>
      <c r="G109" s="199"/>
      <c r="H109" s="199"/>
      <c r="I109" s="199"/>
      <c r="J109" s="200">
        <f>J290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298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 xml:space="preserve">Revitalizace  Masarykova náměstí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284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285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286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919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288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302 - Veřejné pítko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Konice</v>
      </c>
      <c r="G127" s="41"/>
      <c r="H127" s="41"/>
      <c r="I127" s="33" t="s">
        <v>22</v>
      </c>
      <c r="J127" s="80" t="str">
        <f>IF(J16="","",J16)</f>
        <v>14. 12. 2023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E19</f>
        <v xml:space="preserve">město  Konice</v>
      </c>
      <c r="G129" s="41"/>
      <c r="H129" s="41"/>
      <c r="I129" s="33" t="s">
        <v>30</v>
      </c>
      <c r="J129" s="37" t="str">
        <f>E25</f>
        <v>Ing.Jarmila Najmanová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Martin  Pniok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299</v>
      </c>
      <c r="D132" s="205" t="s">
        <v>61</v>
      </c>
      <c r="E132" s="205" t="s">
        <v>57</v>
      </c>
      <c r="F132" s="205" t="s">
        <v>58</v>
      </c>
      <c r="G132" s="205" t="s">
        <v>300</v>
      </c>
      <c r="H132" s="205" t="s">
        <v>301</v>
      </c>
      <c r="I132" s="205" t="s">
        <v>302</v>
      </c>
      <c r="J132" s="205" t="s">
        <v>292</v>
      </c>
      <c r="K132" s="206" t="s">
        <v>303</v>
      </c>
      <c r="L132" s="207"/>
      <c r="M132" s="101" t="s">
        <v>1</v>
      </c>
      <c r="N132" s="102" t="s">
        <v>40</v>
      </c>
      <c r="O132" s="102" t="s">
        <v>304</v>
      </c>
      <c r="P132" s="102" t="s">
        <v>305</v>
      </c>
      <c r="Q132" s="102" t="s">
        <v>306</v>
      </c>
      <c r="R132" s="102" t="s">
        <v>307</v>
      </c>
      <c r="S132" s="102" t="s">
        <v>308</v>
      </c>
      <c r="T132" s="103" t="s">
        <v>309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310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P134+P287</f>
        <v>0</v>
      </c>
      <c r="Q133" s="105"/>
      <c r="R133" s="210">
        <f>R134+R287</f>
        <v>24.099500360000004</v>
      </c>
      <c r="S133" s="105"/>
      <c r="T133" s="211">
        <f>T134+T287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294</v>
      </c>
      <c r="BK133" s="212">
        <f>BK134+BK287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311</v>
      </c>
      <c r="F134" s="216" t="s">
        <v>312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P135+P206+P212+P228+P285</f>
        <v>0</v>
      </c>
      <c r="Q134" s="221"/>
      <c r="R134" s="222">
        <f>R135+R206+R212+R228+R285</f>
        <v>24.096960360000004</v>
      </c>
      <c r="S134" s="221"/>
      <c r="T134" s="223">
        <f>T135+T206+T212+T228+T285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313</v>
      </c>
      <c r="BK134" s="226">
        <f>BK135+BK206+BK212+BK228+BK285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83</v>
      </c>
      <c r="F135" s="227" t="s">
        <v>314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SUM(P136:P205)</f>
        <v>0</v>
      </c>
      <c r="Q135" s="221"/>
      <c r="R135" s="222">
        <f>SUM(R136:R205)</f>
        <v>17.569746800000001</v>
      </c>
      <c r="S135" s="221"/>
      <c r="T135" s="223">
        <f>SUM(T136:T205)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313</v>
      </c>
      <c r="BK135" s="226">
        <f>SUM(BK136:BK205)</f>
        <v>0</v>
      </c>
    </row>
    <row r="136" s="2" customFormat="1" ht="24.15" customHeight="1">
      <c r="A136" s="39"/>
      <c r="B136" s="40"/>
      <c r="C136" s="229" t="s">
        <v>83</v>
      </c>
      <c r="D136" s="229" t="s">
        <v>315</v>
      </c>
      <c r="E136" s="230" t="s">
        <v>1139</v>
      </c>
      <c r="F136" s="231" t="s">
        <v>1140</v>
      </c>
      <c r="G136" s="232" t="s">
        <v>324</v>
      </c>
      <c r="H136" s="233">
        <v>2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0.0086800000000000002</v>
      </c>
      <c r="R136" s="238">
        <f>Q136*H136</f>
        <v>0.01736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1141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1142</v>
      </c>
      <c r="G137" s="254"/>
      <c r="H137" s="257">
        <v>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24.15" customHeight="1">
      <c r="A138" s="39"/>
      <c r="B138" s="40"/>
      <c r="C138" s="229" t="s">
        <v>85</v>
      </c>
      <c r="D138" s="229" t="s">
        <v>315</v>
      </c>
      <c r="E138" s="230" t="s">
        <v>1143</v>
      </c>
      <c r="F138" s="231" t="s">
        <v>1144</v>
      </c>
      <c r="G138" s="232" t="s">
        <v>723</v>
      </c>
      <c r="H138" s="233">
        <v>2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0.00064999999999999997</v>
      </c>
      <c r="R138" s="238">
        <f>Q138*H138</f>
        <v>0.0012999999999999999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1145</v>
      </c>
    </row>
    <row r="139" s="2" customFormat="1" ht="24.15" customHeight="1">
      <c r="A139" s="39"/>
      <c r="B139" s="40"/>
      <c r="C139" s="229" t="s">
        <v>93</v>
      </c>
      <c r="D139" s="229" t="s">
        <v>315</v>
      </c>
      <c r="E139" s="230" t="s">
        <v>1146</v>
      </c>
      <c r="F139" s="231" t="s">
        <v>1147</v>
      </c>
      <c r="G139" s="232" t="s">
        <v>723</v>
      </c>
      <c r="H139" s="233">
        <v>2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1148</v>
      </c>
    </row>
    <row r="140" s="2" customFormat="1" ht="24.15" customHeight="1">
      <c r="A140" s="39"/>
      <c r="B140" s="40"/>
      <c r="C140" s="229" t="s">
        <v>320</v>
      </c>
      <c r="D140" s="229" t="s">
        <v>315</v>
      </c>
      <c r="E140" s="230" t="s">
        <v>1149</v>
      </c>
      <c r="F140" s="231" t="s">
        <v>1150</v>
      </c>
      <c r="G140" s="232" t="s">
        <v>324</v>
      </c>
      <c r="H140" s="233">
        <v>60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0.00010000000000000001</v>
      </c>
      <c r="R140" s="238">
        <f>Q140*H140</f>
        <v>0.0060000000000000001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1151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1152</v>
      </c>
      <c r="G141" s="254"/>
      <c r="H141" s="257">
        <v>60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24.15" customHeight="1">
      <c r="A142" s="39"/>
      <c r="B142" s="40"/>
      <c r="C142" s="229" t="s">
        <v>343</v>
      </c>
      <c r="D142" s="229" t="s">
        <v>315</v>
      </c>
      <c r="E142" s="230" t="s">
        <v>1153</v>
      </c>
      <c r="F142" s="231" t="s">
        <v>1154</v>
      </c>
      <c r="G142" s="232" t="s">
        <v>324</v>
      </c>
      <c r="H142" s="233">
        <v>60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1155</v>
      </c>
    </row>
    <row r="143" s="2" customFormat="1" ht="24.15" customHeight="1">
      <c r="A143" s="39"/>
      <c r="B143" s="40"/>
      <c r="C143" s="229" t="s">
        <v>347</v>
      </c>
      <c r="D143" s="229" t="s">
        <v>315</v>
      </c>
      <c r="E143" s="230" t="s">
        <v>925</v>
      </c>
      <c r="F143" s="231" t="s">
        <v>926</v>
      </c>
      <c r="G143" s="232" t="s">
        <v>334</v>
      </c>
      <c r="H143" s="233">
        <v>8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1156</v>
      </c>
    </row>
    <row r="144" s="2" customFormat="1" ht="33" customHeight="1">
      <c r="A144" s="39"/>
      <c r="B144" s="40"/>
      <c r="C144" s="229" t="s">
        <v>351</v>
      </c>
      <c r="D144" s="229" t="s">
        <v>315</v>
      </c>
      <c r="E144" s="230" t="s">
        <v>1157</v>
      </c>
      <c r="F144" s="231" t="s">
        <v>1158</v>
      </c>
      <c r="G144" s="232" t="s">
        <v>334</v>
      </c>
      <c r="H144" s="233">
        <v>38.707999999999998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1159</v>
      </c>
    </row>
    <row r="145" s="13" customFormat="1">
      <c r="A145" s="13"/>
      <c r="B145" s="242"/>
      <c r="C145" s="243"/>
      <c r="D145" s="244" t="s">
        <v>326</v>
      </c>
      <c r="E145" s="245" t="s">
        <v>1</v>
      </c>
      <c r="F145" s="246" t="s">
        <v>1160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326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313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1161</v>
      </c>
      <c r="G146" s="254"/>
      <c r="H146" s="257">
        <v>18.34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313</v>
      </c>
    </row>
    <row r="147" s="13" customFormat="1">
      <c r="A147" s="13"/>
      <c r="B147" s="242"/>
      <c r="C147" s="243"/>
      <c r="D147" s="244" t="s">
        <v>326</v>
      </c>
      <c r="E147" s="245" t="s">
        <v>1</v>
      </c>
      <c r="F147" s="246" t="s">
        <v>1162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326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313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1163</v>
      </c>
      <c r="G148" s="254"/>
      <c r="H148" s="257">
        <v>18.367999999999999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1164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85</v>
      </c>
      <c r="G150" s="254"/>
      <c r="H150" s="257">
        <v>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5" customFormat="1">
      <c r="A151" s="15"/>
      <c r="B151" s="264"/>
      <c r="C151" s="265"/>
      <c r="D151" s="244" t="s">
        <v>326</v>
      </c>
      <c r="E151" s="266" t="s">
        <v>1</v>
      </c>
      <c r="F151" s="267" t="s">
        <v>331</v>
      </c>
      <c r="G151" s="265"/>
      <c r="H151" s="268">
        <v>38.707999999999998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326</v>
      </c>
      <c r="AU151" s="274" t="s">
        <v>85</v>
      </c>
      <c r="AV151" s="15" t="s">
        <v>320</v>
      </c>
      <c r="AW151" s="15" t="s">
        <v>32</v>
      </c>
      <c r="AX151" s="15" t="s">
        <v>83</v>
      </c>
      <c r="AY151" s="274" t="s">
        <v>313</v>
      </c>
    </row>
    <row r="152" s="2" customFormat="1" ht="24.15" customHeight="1">
      <c r="A152" s="39"/>
      <c r="B152" s="40"/>
      <c r="C152" s="229" t="s">
        <v>357</v>
      </c>
      <c r="D152" s="229" t="s">
        <v>315</v>
      </c>
      <c r="E152" s="230" t="s">
        <v>1165</v>
      </c>
      <c r="F152" s="231" t="s">
        <v>1166</v>
      </c>
      <c r="G152" s="232" t="s">
        <v>334</v>
      </c>
      <c r="H152" s="233">
        <v>10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1167</v>
      </c>
    </row>
    <row r="153" s="2" customFormat="1" ht="21.75" customHeight="1">
      <c r="A153" s="39"/>
      <c r="B153" s="40"/>
      <c r="C153" s="229" t="s">
        <v>364</v>
      </c>
      <c r="D153" s="229" t="s">
        <v>315</v>
      </c>
      <c r="E153" s="230" t="s">
        <v>1168</v>
      </c>
      <c r="F153" s="231" t="s">
        <v>1169</v>
      </c>
      <c r="G153" s="232" t="s">
        <v>318</v>
      </c>
      <c r="H153" s="233">
        <v>91.769999999999996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0.00084000000000000003</v>
      </c>
      <c r="R153" s="238">
        <f>Q153*H153</f>
        <v>0.077086799999999997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1170</v>
      </c>
    </row>
    <row r="154" s="13" customFormat="1">
      <c r="A154" s="13"/>
      <c r="B154" s="242"/>
      <c r="C154" s="243"/>
      <c r="D154" s="244" t="s">
        <v>326</v>
      </c>
      <c r="E154" s="245" t="s">
        <v>1</v>
      </c>
      <c r="F154" s="246" t="s">
        <v>1160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326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313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1171</v>
      </c>
      <c r="G155" s="254"/>
      <c r="H155" s="257">
        <v>45.850000000000001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313</v>
      </c>
    </row>
    <row r="156" s="13" customFormat="1">
      <c r="A156" s="13"/>
      <c r="B156" s="242"/>
      <c r="C156" s="243"/>
      <c r="D156" s="244" t="s">
        <v>326</v>
      </c>
      <c r="E156" s="245" t="s">
        <v>1</v>
      </c>
      <c r="F156" s="246" t="s">
        <v>1162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326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1172</v>
      </c>
      <c r="G157" s="254"/>
      <c r="H157" s="257">
        <v>45.920000000000002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5" customFormat="1">
      <c r="A158" s="15"/>
      <c r="B158" s="264"/>
      <c r="C158" s="265"/>
      <c r="D158" s="244" t="s">
        <v>326</v>
      </c>
      <c r="E158" s="266" t="s">
        <v>1</v>
      </c>
      <c r="F158" s="267" t="s">
        <v>331</v>
      </c>
      <c r="G158" s="265"/>
      <c r="H158" s="268">
        <v>91.77000000000001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326</v>
      </c>
      <c r="AU158" s="274" t="s">
        <v>85</v>
      </c>
      <c r="AV158" s="15" t="s">
        <v>320</v>
      </c>
      <c r="AW158" s="15" t="s">
        <v>32</v>
      </c>
      <c r="AX158" s="15" t="s">
        <v>83</v>
      </c>
      <c r="AY158" s="274" t="s">
        <v>313</v>
      </c>
    </row>
    <row r="159" s="2" customFormat="1" ht="24.15" customHeight="1">
      <c r="A159" s="39"/>
      <c r="B159" s="40"/>
      <c r="C159" s="229" t="s">
        <v>368</v>
      </c>
      <c r="D159" s="229" t="s">
        <v>315</v>
      </c>
      <c r="E159" s="230" t="s">
        <v>1173</v>
      </c>
      <c r="F159" s="231" t="s">
        <v>1174</v>
      </c>
      <c r="G159" s="232" t="s">
        <v>318</v>
      </c>
      <c r="H159" s="233">
        <v>91.769999999999996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1175</v>
      </c>
    </row>
    <row r="160" s="2" customFormat="1" ht="37.8" customHeight="1">
      <c r="A160" s="39"/>
      <c r="B160" s="40"/>
      <c r="C160" s="229" t="s">
        <v>373</v>
      </c>
      <c r="D160" s="229" t="s">
        <v>315</v>
      </c>
      <c r="E160" s="230" t="s">
        <v>348</v>
      </c>
      <c r="F160" s="231" t="s">
        <v>349</v>
      </c>
      <c r="G160" s="232" t="s">
        <v>334</v>
      </c>
      <c r="H160" s="233">
        <v>65.486000000000004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1176</v>
      </c>
    </row>
    <row r="161" s="13" customFormat="1">
      <c r="A161" s="13"/>
      <c r="B161" s="242"/>
      <c r="C161" s="243"/>
      <c r="D161" s="244" t="s">
        <v>326</v>
      </c>
      <c r="E161" s="245" t="s">
        <v>1</v>
      </c>
      <c r="F161" s="246" t="s">
        <v>1177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326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313</v>
      </c>
    </row>
    <row r="162" s="13" customFormat="1">
      <c r="A162" s="13"/>
      <c r="B162" s="242"/>
      <c r="C162" s="243"/>
      <c r="D162" s="244" t="s">
        <v>326</v>
      </c>
      <c r="E162" s="245" t="s">
        <v>1</v>
      </c>
      <c r="F162" s="246" t="s">
        <v>1160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326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313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1161</v>
      </c>
      <c r="G163" s="254"/>
      <c r="H163" s="257">
        <v>18.34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313</v>
      </c>
    </row>
    <row r="164" s="13" customFormat="1">
      <c r="A164" s="13"/>
      <c r="B164" s="242"/>
      <c r="C164" s="243"/>
      <c r="D164" s="244" t="s">
        <v>326</v>
      </c>
      <c r="E164" s="245" t="s">
        <v>1</v>
      </c>
      <c r="F164" s="246" t="s">
        <v>1162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326</v>
      </c>
      <c r="AU164" s="252" t="s">
        <v>85</v>
      </c>
      <c r="AV164" s="13" t="s">
        <v>83</v>
      </c>
      <c r="AW164" s="13" t="s">
        <v>32</v>
      </c>
      <c r="AX164" s="13" t="s">
        <v>76</v>
      </c>
      <c r="AY164" s="252" t="s">
        <v>313</v>
      </c>
    </row>
    <row r="165" s="14" customFormat="1">
      <c r="A165" s="14"/>
      <c r="B165" s="253"/>
      <c r="C165" s="254"/>
      <c r="D165" s="244" t="s">
        <v>326</v>
      </c>
      <c r="E165" s="255" t="s">
        <v>1</v>
      </c>
      <c r="F165" s="256" t="s">
        <v>1163</v>
      </c>
      <c r="G165" s="254"/>
      <c r="H165" s="257">
        <v>18.367999999999999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326</v>
      </c>
      <c r="AU165" s="263" t="s">
        <v>85</v>
      </c>
      <c r="AV165" s="14" t="s">
        <v>85</v>
      </c>
      <c r="AW165" s="14" t="s">
        <v>32</v>
      </c>
      <c r="AX165" s="14" t="s">
        <v>76</v>
      </c>
      <c r="AY165" s="263" t="s">
        <v>313</v>
      </c>
    </row>
    <row r="166" s="13" customFormat="1">
      <c r="A166" s="13"/>
      <c r="B166" s="242"/>
      <c r="C166" s="243"/>
      <c r="D166" s="244" t="s">
        <v>326</v>
      </c>
      <c r="E166" s="245" t="s">
        <v>1</v>
      </c>
      <c r="F166" s="246" t="s">
        <v>1164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326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313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85</v>
      </c>
      <c r="G167" s="254"/>
      <c r="H167" s="257">
        <v>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313</v>
      </c>
    </row>
    <row r="168" s="16" customFormat="1">
      <c r="A168" s="16"/>
      <c r="B168" s="293"/>
      <c r="C168" s="294"/>
      <c r="D168" s="244" t="s">
        <v>326</v>
      </c>
      <c r="E168" s="295" t="s">
        <v>1</v>
      </c>
      <c r="F168" s="296" t="s">
        <v>980</v>
      </c>
      <c r="G168" s="294"/>
      <c r="H168" s="297">
        <v>38.707999999999998</v>
      </c>
      <c r="I168" s="298"/>
      <c r="J168" s="294"/>
      <c r="K168" s="294"/>
      <c r="L168" s="299"/>
      <c r="M168" s="300"/>
      <c r="N168" s="301"/>
      <c r="O168" s="301"/>
      <c r="P168" s="301"/>
      <c r="Q168" s="301"/>
      <c r="R168" s="301"/>
      <c r="S168" s="301"/>
      <c r="T168" s="30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3" t="s">
        <v>326</v>
      </c>
      <c r="AU168" s="303" t="s">
        <v>85</v>
      </c>
      <c r="AV168" s="16" t="s">
        <v>93</v>
      </c>
      <c r="AW168" s="16" t="s">
        <v>32</v>
      </c>
      <c r="AX168" s="16" t="s">
        <v>76</v>
      </c>
      <c r="AY168" s="303" t="s">
        <v>313</v>
      </c>
    </row>
    <row r="169" s="13" customFormat="1">
      <c r="A169" s="13"/>
      <c r="B169" s="242"/>
      <c r="C169" s="243"/>
      <c r="D169" s="244" t="s">
        <v>326</v>
      </c>
      <c r="E169" s="245" t="s">
        <v>1</v>
      </c>
      <c r="F169" s="246" t="s">
        <v>1178</v>
      </c>
      <c r="G169" s="243"/>
      <c r="H169" s="245" t="s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326</v>
      </c>
      <c r="AU169" s="252" t="s">
        <v>85</v>
      </c>
      <c r="AV169" s="13" t="s">
        <v>83</v>
      </c>
      <c r="AW169" s="13" t="s">
        <v>32</v>
      </c>
      <c r="AX169" s="13" t="s">
        <v>76</v>
      </c>
      <c r="AY169" s="252" t="s">
        <v>313</v>
      </c>
    </row>
    <row r="170" s="13" customFormat="1">
      <c r="A170" s="13"/>
      <c r="B170" s="242"/>
      <c r="C170" s="243"/>
      <c r="D170" s="244" t="s">
        <v>326</v>
      </c>
      <c r="E170" s="245" t="s">
        <v>1</v>
      </c>
      <c r="F170" s="246" t="s">
        <v>1160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326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313</v>
      </c>
    </row>
    <row r="171" s="14" customFormat="1">
      <c r="A171" s="14"/>
      <c r="B171" s="253"/>
      <c r="C171" s="254"/>
      <c r="D171" s="244" t="s">
        <v>326</v>
      </c>
      <c r="E171" s="255" t="s">
        <v>1</v>
      </c>
      <c r="F171" s="256" t="s">
        <v>1179</v>
      </c>
      <c r="G171" s="254"/>
      <c r="H171" s="257">
        <v>12.576000000000001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326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313</v>
      </c>
    </row>
    <row r="172" s="13" customFormat="1">
      <c r="A172" s="13"/>
      <c r="B172" s="242"/>
      <c r="C172" s="243"/>
      <c r="D172" s="244" t="s">
        <v>326</v>
      </c>
      <c r="E172" s="245" t="s">
        <v>1</v>
      </c>
      <c r="F172" s="246" t="s">
        <v>1162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326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313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1180</v>
      </c>
      <c r="G173" s="254"/>
      <c r="H173" s="257">
        <v>13.202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313</v>
      </c>
    </row>
    <row r="174" s="13" customFormat="1">
      <c r="A174" s="13"/>
      <c r="B174" s="242"/>
      <c r="C174" s="243"/>
      <c r="D174" s="244" t="s">
        <v>326</v>
      </c>
      <c r="E174" s="245" t="s">
        <v>1</v>
      </c>
      <c r="F174" s="246" t="s">
        <v>1164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326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313</v>
      </c>
    </row>
    <row r="175" s="14" customFormat="1">
      <c r="A175" s="14"/>
      <c r="B175" s="253"/>
      <c r="C175" s="254"/>
      <c r="D175" s="244" t="s">
        <v>326</v>
      </c>
      <c r="E175" s="255" t="s">
        <v>1</v>
      </c>
      <c r="F175" s="256" t="s">
        <v>83</v>
      </c>
      <c r="G175" s="254"/>
      <c r="H175" s="257">
        <v>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326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313</v>
      </c>
    </row>
    <row r="176" s="16" customFormat="1">
      <c r="A176" s="16"/>
      <c r="B176" s="293"/>
      <c r="C176" s="294"/>
      <c r="D176" s="244" t="s">
        <v>326</v>
      </c>
      <c r="E176" s="295" t="s">
        <v>1</v>
      </c>
      <c r="F176" s="296" t="s">
        <v>980</v>
      </c>
      <c r="G176" s="294"/>
      <c r="H176" s="297">
        <v>26.777999999999999</v>
      </c>
      <c r="I176" s="298"/>
      <c r="J176" s="294"/>
      <c r="K176" s="294"/>
      <c r="L176" s="299"/>
      <c r="M176" s="300"/>
      <c r="N176" s="301"/>
      <c r="O176" s="301"/>
      <c r="P176" s="301"/>
      <c r="Q176" s="301"/>
      <c r="R176" s="301"/>
      <c r="S176" s="301"/>
      <c r="T176" s="30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3" t="s">
        <v>326</v>
      </c>
      <c r="AU176" s="303" t="s">
        <v>85</v>
      </c>
      <c r="AV176" s="16" t="s">
        <v>93</v>
      </c>
      <c r="AW176" s="16" t="s">
        <v>32</v>
      </c>
      <c r="AX176" s="16" t="s">
        <v>76</v>
      </c>
      <c r="AY176" s="303" t="s">
        <v>313</v>
      </c>
    </row>
    <row r="177" s="15" customFormat="1">
      <c r="A177" s="15"/>
      <c r="B177" s="264"/>
      <c r="C177" s="265"/>
      <c r="D177" s="244" t="s">
        <v>326</v>
      </c>
      <c r="E177" s="266" t="s">
        <v>1</v>
      </c>
      <c r="F177" s="267" t="s">
        <v>331</v>
      </c>
      <c r="G177" s="265"/>
      <c r="H177" s="268">
        <v>65.486000000000004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326</v>
      </c>
      <c r="AU177" s="274" t="s">
        <v>85</v>
      </c>
      <c r="AV177" s="15" t="s">
        <v>320</v>
      </c>
      <c r="AW177" s="15" t="s">
        <v>32</v>
      </c>
      <c r="AX177" s="15" t="s">
        <v>83</v>
      </c>
      <c r="AY177" s="274" t="s">
        <v>313</v>
      </c>
    </row>
    <row r="178" s="2" customFormat="1" ht="24.15" customHeight="1">
      <c r="A178" s="39"/>
      <c r="B178" s="40"/>
      <c r="C178" s="229" t="s">
        <v>377</v>
      </c>
      <c r="D178" s="229" t="s">
        <v>315</v>
      </c>
      <c r="E178" s="230" t="s">
        <v>958</v>
      </c>
      <c r="F178" s="231" t="s">
        <v>959</v>
      </c>
      <c r="G178" s="232" t="s">
        <v>334</v>
      </c>
      <c r="H178" s="233">
        <v>26.777999999999999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320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320</v>
      </c>
      <c r="BM178" s="240" t="s">
        <v>1181</v>
      </c>
    </row>
    <row r="179" s="13" customFormat="1">
      <c r="A179" s="13"/>
      <c r="B179" s="242"/>
      <c r="C179" s="243"/>
      <c r="D179" s="244" t="s">
        <v>326</v>
      </c>
      <c r="E179" s="245" t="s">
        <v>1</v>
      </c>
      <c r="F179" s="246" t="s">
        <v>1178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326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313</v>
      </c>
    </row>
    <row r="180" s="13" customFormat="1">
      <c r="A180" s="13"/>
      <c r="B180" s="242"/>
      <c r="C180" s="243"/>
      <c r="D180" s="244" t="s">
        <v>326</v>
      </c>
      <c r="E180" s="245" t="s">
        <v>1</v>
      </c>
      <c r="F180" s="246" t="s">
        <v>1160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326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313</v>
      </c>
    </row>
    <row r="181" s="14" customFormat="1">
      <c r="A181" s="14"/>
      <c r="B181" s="253"/>
      <c r="C181" s="254"/>
      <c r="D181" s="244" t="s">
        <v>326</v>
      </c>
      <c r="E181" s="255" t="s">
        <v>1</v>
      </c>
      <c r="F181" s="256" t="s">
        <v>1179</v>
      </c>
      <c r="G181" s="254"/>
      <c r="H181" s="257">
        <v>12.576000000000001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326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313</v>
      </c>
    </row>
    <row r="182" s="13" customFormat="1">
      <c r="A182" s="13"/>
      <c r="B182" s="242"/>
      <c r="C182" s="243"/>
      <c r="D182" s="244" t="s">
        <v>326</v>
      </c>
      <c r="E182" s="245" t="s">
        <v>1</v>
      </c>
      <c r="F182" s="246" t="s">
        <v>1162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326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313</v>
      </c>
    </row>
    <row r="183" s="14" customFormat="1">
      <c r="A183" s="14"/>
      <c r="B183" s="253"/>
      <c r="C183" s="254"/>
      <c r="D183" s="244" t="s">
        <v>326</v>
      </c>
      <c r="E183" s="255" t="s">
        <v>1</v>
      </c>
      <c r="F183" s="256" t="s">
        <v>1180</v>
      </c>
      <c r="G183" s="254"/>
      <c r="H183" s="257">
        <v>13.202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326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313</v>
      </c>
    </row>
    <row r="184" s="13" customFormat="1">
      <c r="A184" s="13"/>
      <c r="B184" s="242"/>
      <c r="C184" s="243"/>
      <c r="D184" s="244" t="s">
        <v>326</v>
      </c>
      <c r="E184" s="245" t="s">
        <v>1</v>
      </c>
      <c r="F184" s="246" t="s">
        <v>1164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326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313</v>
      </c>
    </row>
    <row r="185" s="14" customFormat="1">
      <c r="A185" s="14"/>
      <c r="B185" s="253"/>
      <c r="C185" s="254"/>
      <c r="D185" s="244" t="s">
        <v>326</v>
      </c>
      <c r="E185" s="255" t="s">
        <v>1</v>
      </c>
      <c r="F185" s="256" t="s">
        <v>83</v>
      </c>
      <c r="G185" s="254"/>
      <c r="H185" s="257">
        <v>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326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313</v>
      </c>
    </row>
    <row r="186" s="15" customFormat="1">
      <c r="A186" s="15"/>
      <c r="B186" s="264"/>
      <c r="C186" s="265"/>
      <c r="D186" s="244" t="s">
        <v>326</v>
      </c>
      <c r="E186" s="266" t="s">
        <v>1</v>
      </c>
      <c r="F186" s="267" t="s">
        <v>331</v>
      </c>
      <c r="G186" s="265"/>
      <c r="H186" s="268">
        <v>26.777999999999999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326</v>
      </c>
      <c r="AU186" s="274" t="s">
        <v>85</v>
      </c>
      <c r="AV186" s="15" t="s">
        <v>320</v>
      </c>
      <c r="AW186" s="15" t="s">
        <v>32</v>
      </c>
      <c r="AX186" s="15" t="s">
        <v>83</v>
      </c>
      <c r="AY186" s="274" t="s">
        <v>313</v>
      </c>
    </row>
    <row r="187" s="2" customFormat="1" ht="33" customHeight="1">
      <c r="A187" s="39"/>
      <c r="B187" s="40"/>
      <c r="C187" s="229" t="s">
        <v>427</v>
      </c>
      <c r="D187" s="229" t="s">
        <v>315</v>
      </c>
      <c r="E187" s="230" t="s">
        <v>352</v>
      </c>
      <c r="F187" s="231" t="s">
        <v>353</v>
      </c>
      <c r="G187" s="232" t="s">
        <v>354</v>
      </c>
      <c r="H187" s="233">
        <v>23.859999999999999</v>
      </c>
      <c r="I187" s="234"/>
      <c r="J187" s="235">
        <f>ROUND(I187*H187,2)</f>
        <v>0</v>
      </c>
      <c r="K187" s="231" t="s">
        <v>319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320</v>
      </c>
      <c r="AT187" s="240" t="s">
        <v>315</v>
      </c>
      <c r="AU187" s="240" t="s">
        <v>85</v>
      </c>
      <c r="AY187" s="18" t="s">
        <v>313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320</v>
      </c>
      <c r="BM187" s="240" t="s">
        <v>1182</v>
      </c>
    </row>
    <row r="188" s="14" customFormat="1">
      <c r="A188" s="14"/>
      <c r="B188" s="253"/>
      <c r="C188" s="254"/>
      <c r="D188" s="244" t="s">
        <v>326</v>
      </c>
      <c r="E188" s="255" t="s">
        <v>1</v>
      </c>
      <c r="F188" s="256" t="s">
        <v>1183</v>
      </c>
      <c r="G188" s="254"/>
      <c r="H188" s="257">
        <v>23.859999999999999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326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313</v>
      </c>
    </row>
    <row r="189" s="2" customFormat="1" ht="16.5" customHeight="1">
      <c r="A189" s="39"/>
      <c r="B189" s="40"/>
      <c r="C189" s="229" t="s">
        <v>430</v>
      </c>
      <c r="D189" s="229" t="s">
        <v>315</v>
      </c>
      <c r="E189" s="230" t="s">
        <v>358</v>
      </c>
      <c r="F189" s="231" t="s">
        <v>359</v>
      </c>
      <c r="G189" s="232" t="s">
        <v>334</v>
      </c>
      <c r="H189" s="233">
        <v>38.707999999999998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320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320</v>
      </c>
      <c r="BM189" s="240" t="s">
        <v>1184</v>
      </c>
    </row>
    <row r="190" s="2" customFormat="1" ht="24.15" customHeight="1">
      <c r="A190" s="39"/>
      <c r="B190" s="40"/>
      <c r="C190" s="229" t="s">
        <v>8</v>
      </c>
      <c r="D190" s="229" t="s">
        <v>315</v>
      </c>
      <c r="E190" s="230" t="s">
        <v>1185</v>
      </c>
      <c r="F190" s="231" t="s">
        <v>1186</v>
      </c>
      <c r="G190" s="232" t="s">
        <v>334</v>
      </c>
      <c r="H190" s="233">
        <v>8.734</v>
      </c>
      <c r="I190" s="234"/>
      <c r="J190" s="235">
        <f>ROUND(I190*H190,2)</f>
        <v>0</v>
      </c>
      <c r="K190" s="231" t="s">
        <v>319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320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320</v>
      </c>
      <c r="BM190" s="240" t="s">
        <v>1187</v>
      </c>
    </row>
    <row r="191" s="13" customFormat="1">
      <c r="A191" s="13"/>
      <c r="B191" s="242"/>
      <c r="C191" s="243"/>
      <c r="D191" s="244" t="s">
        <v>326</v>
      </c>
      <c r="E191" s="245" t="s">
        <v>1</v>
      </c>
      <c r="F191" s="246" t="s">
        <v>1160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326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313</v>
      </c>
    </row>
    <row r="192" s="14" customFormat="1">
      <c r="A192" s="14"/>
      <c r="B192" s="253"/>
      <c r="C192" s="254"/>
      <c r="D192" s="244" t="s">
        <v>326</v>
      </c>
      <c r="E192" s="255" t="s">
        <v>1</v>
      </c>
      <c r="F192" s="256" t="s">
        <v>1188</v>
      </c>
      <c r="G192" s="254"/>
      <c r="H192" s="257">
        <v>4.7160000000000002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326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313</v>
      </c>
    </row>
    <row r="193" s="13" customFormat="1">
      <c r="A193" s="13"/>
      <c r="B193" s="242"/>
      <c r="C193" s="243"/>
      <c r="D193" s="244" t="s">
        <v>326</v>
      </c>
      <c r="E193" s="245" t="s">
        <v>1</v>
      </c>
      <c r="F193" s="246" t="s">
        <v>1162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326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313</v>
      </c>
    </row>
    <row r="194" s="14" customFormat="1">
      <c r="A194" s="14"/>
      <c r="B194" s="253"/>
      <c r="C194" s="254"/>
      <c r="D194" s="244" t="s">
        <v>326</v>
      </c>
      <c r="E194" s="255" t="s">
        <v>1</v>
      </c>
      <c r="F194" s="256" t="s">
        <v>1189</v>
      </c>
      <c r="G194" s="254"/>
      <c r="H194" s="257">
        <v>4.0179999999999998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326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313</v>
      </c>
    </row>
    <row r="195" s="15" customFormat="1">
      <c r="A195" s="15"/>
      <c r="B195" s="264"/>
      <c r="C195" s="265"/>
      <c r="D195" s="244" t="s">
        <v>326</v>
      </c>
      <c r="E195" s="266" t="s">
        <v>1</v>
      </c>
      <c r="F195" s="267" t="s">
        <v>331</v>
      </c>
      <c r="G195" s="265"/>
      <c r="H195" s="268">
        <v>8.734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326</v>
      </c>
      <c r="AU195" s="274" t="s">
        <v>85</v>
      </c>
      <c r="AV195" s="15" t="s">
        <v>320</v>
      </c>
      <c r="AW195" s="15" t="s">
        <v>32</v>
      </c>
      <c r="AX195" s="15" t="s">
        <v>83</v>
      </c>
      <c r="AY195" s="274" t="s">
        <v>313</v>
      </c>
    </row>
    <row r="196" s="2" customFormat="1" ht="16.5" customHeight="1">
      <c r="A196" s="39"/>
      <c r="B196" s="40"/>
      <c r="C196" s="283" t="s">
        <v>434</v>
      </c>
      <c r="D196" s="283" t="s">
        <v>732</v>
      </c>
      <c r="E196" s="284" t="s">
        <v>994</v>
      </c>
      <c r="F196" s="285" t="s">
        <v>995</v>
      </c>
      <c r="G196" s="286" t="s">
        <v>354</v>
      </c>
      <c r="H196" s="287">
        <v>17.468</v>
      </c>
      <c r="I196" s="288"/>
      <c r="J196" s="289">
        <f>ROUND(I196*H196,2)</f>
        <v>0</v>
      </c>
      <c r="K196" s="285" t="s">
        <v>319</v>
      </c>
      <c r="L196" s="290"/>
      <c r="M196" s="291" t="s">
        <v>1</v>
      </c>
      <c r="N196" s="292" t="s">
        <v>41</v>
      </c>
      <c r="O196" s="92"/>
      <c r="P196" s="238">
        <f>O196*H196</f>
        <v>0</v>
      </c>
      <c r="Q196" s="238">
        <v>1</v>
      </c>
      <c r="R196" s="238">
        <f>Q196*H196</f>
        <v>17.468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357</v>
      </c>
      <c r="AT196" s="240" t="s">
        <v>732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320</v>
      </c>
      <c r="BM196" s="240" t="s">
        <v>1190</v>
      </c>
    </row>
    <row r="197" s="14" customFormat="1">
      <c r="A197" s="14"/>
      <c r="B197" s="253"/>
      <c r="C197" s="254"/>
      <c r="D197" s="244" t="s">
        <v>326</v>
      </c>
      <c r="E197" s="254"/>
      <c r="F197" s="256" t="s">
        <v>1191</v>
      </c>
      <c r="G197" s="254"/>
      <c r="H197" s="257">
        <v>17.468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326</v>
      </c>
      <c r="AU197" s="263" t="s">
        <v>85</v>
      </c>
      <c r="AV197" s="14" t="s">
        <v>85</v>
      </c>
      <c r="AW197" s="14" t="s">
        <v>4</v>
      </c>
      <c r="AX197" s="14" t="s">
        <v>83</v>
      </c>
      <c r="AY197" s="263" t="s">
        <v>313</v>
      </c>
    </row>
    <row r="198" s="2" customFormat="1" ht="24.15" customHeight="1">
      <c r="A198" s="39"/>
      <c r="B198" s="40"/>
      <c r="C198" s="229" t="s">
        <v>436</v>
      </c>
      <c r="D198" s="229" t="s">
        <v>315</v>
      </c>
      <c r="E198" s="230" t="s">
        <v>989</v>
      </c>
      <c r="F198" s="231" t="s">
        <v>990</v>
      </c>
      <c r="G198" s="232" t="s">
        <v>334</v>
      </c>
      <c r="H198" s="233">
        <v>26.777999999999999</v>
      </c>
      <c r="I198" s="234"/>
      <c r="J198" s="235">
        <f>ROUND(I198*H198,2)</f>
        <v>0</v>
      </c>
      <c r="K198" s="231" t="s">
        <v>319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320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320</v>
      </c>
      <c r="BM198" s="240" t="s">
        <v>1192</v>
      </c>
    </row>
    <row r="199" s="13" customFormat="1">
      <c r="A199" s="13"/>
      <c r="B199" s="242"/>
      <c r="C199" s="243"/>
      <c r="D199" s="244" t="s">
        <v>326</v>
      </c>
      <c r="E199" s="245" t="s">
        <v>1</v>
      </c>
      <c r="F199" s="246" t="s">
        <v>1160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326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313</v>
      </c>
    </row>
    <row r="200" s="14" customFormat="1">
      <c r="A200" s="14"/>
      <c r="B200" s="253"/>
      <c r="C200" s="254"/>
      <c r="D200" s="244" t="s">
        <v>326</v>
      </c>
      <c r="E200" s="255" t="s">
        <v>1</v>
      </c>
      <c r="F200" s="256" t="s">
        <v>1179</v>
      </c>
      <c r="G200" s="254"/>
      <c r="H200" s="257">
        <v>12.576000000000001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326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313</v>
      </c>
    </row>
    <row r="201" s="13" customFormat="1">
      <c r="A201" s="13"/>
      <c r="B201" s="242"/>
      <c r="C201" s="243"/>
      <c r="D201" s="244" t="s">
        <v>326</v>
      </c>
      <c r="E201" s="245" t="s">
        <v>1</v>
      </c>
      <c r="F201" s="246" t="s">
        <v>1162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326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313</v>
      </c>
    </row>
    <row r="202" s="14" customFormat="1">
      <c r="A202" s="14"/>
      <c r="B202" s="253"/>
      <c r="C202" s="254"/>
      <c r="D202" s="244" t="s">
        <v>326</v>
      </c>
      <c r="E202" s="255" t="s">
        <v>1</v>
      </c>
      <c r="F202" s="256" t="s">
        <v>1180</v>
      </c>
      <c r="G202" s="254"/>
      <c r="H202" s="257">
        <v>13.202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326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313</v>
      </c>
    </row>
    <row r="203" s="13" customFormat="1">
      <c r="A203" s="13"/>
      <c r="B203" s="242"/>
      <c r="C203" s="243"/>
      <c r="D203" s="244" t="s">
        <v>326</v>
      </c>
      <c r="E203" s="245" t="s">
        <v>1</v>
      </c>
      <c r="F203" s="246" t="s">
        <v>1164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326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313</v>
      </c>
    </row>
    <row r="204" s="14" customFormat="1">
      <c r="A204" s="14"/>
      <c r="B204" s="253"/>
      <c r="C204" s="254"/>
      <c r="D204" s="244" t="s">
        <v>326</v>
      </c>
      <c r="E204" s="255" t="s">
        <v>1</v>
      </c>
      <c r="F204" s="256" t="s">
        <v>83</v>
      </c>
      <c r="G204" s="254"/>
      <c r="H204" s="257">
        <v>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326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313</v>
      </c>
    </row>
    <row r="205" s="15" customFormat="1">
      <c r="A205" s="15"/>
      <c r="B205" s="264"/>
      <c r="C205" s="265"/>
      <c r="D205" s="244" t="s">
        <v>326</v>
      </c>
      <c r="E205" s="266" t="s">
        <v>1</v>
      </c>
      <c r="F205" s="267" t="s">
        <v>331</v>
      </c>
      <c r="G205" s="265"/>
      <c r="H205" s="268">
        <v>26.777999999999999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326</v>
      </c>
      <c r="AU205" s="274" t="s">
        <v>85</v>
      </c>
      <c r="AV205" s="15" t="s">
        <v>320</v>
      </c>
      <c r="AW205" s="15" t="s">
        <v>32</v>
      </c>
      <c r="AX205" s="15" t="s">
        <v>83</v>
      </c>
      <c r="AY205" s="274" t="s">
        <v>313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85</v>
      </c>
      <c r="F206" s="227" t="s">
        <v>1004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SUM(P207:P211)</f>
        <v>0</v>
      </c>
      <c r="Q206" s="221"/>
      <c r="R206" s="222">
        <f>SUM(R207:R211)</f>
        <v>0.48542783999999994</v>
      </c>
      <c r="S206" s="221"/>
      <c r="T206" s="223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83</v>
      </c>
      <c r="AT206" s="225" t="s">
        <v>75</v>
      </c>
      <c r="AU206" s="225" t="s">
        <v>83</v>
      </c>
      <c r="AY206" s="224" t="s">
        <v>313</v>
      </c>
      <c r="BK206" s="226">
        <f>SUM(BK207:BK211)</f>
        <v>0</v>
      </c>
    </row>
    <row r="207" s="2" customFormat="1" ht="16.5" customHeight="1">
      <c r="A207" s="39"/>
      <c r="B207" s="40"/>
      <c r="C207" s="229" t="s">
        <v>762</v>
      </c>
      <c r="D207" s="229" t="s">
        <v>315</v>
      </c>
      <c r="E207" s="230" t="s">
        <v>1193</v>
      </c>
      <c r="F207" s="231" t="s">
        <v>1194</v>
      </c>
      <c r="G207" s="232" t="s">
        <v>334</v>
      </c>
      <c r="H207" s="233">
        <v>0.192</v>
      </c>
      <c r="I207" s="234"/>
      <c r="J207" s="235">
        <f>ROUND(I207*H207,2)</f>
        <v>0</v>
      </c>
      <c r="K207" s="231" t="s">
        <v>319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2.5018699999999998</v>
      </c>
      <c r="R207" s="238">
        <f>Q207*H207</f>
        <v>0.48035903999999996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320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320</v>
      </c>
      <c r="BM207" s="240" t="s">
        <v>1195</v>
      </c>
    </row>
    <row r="208" s="14" customFormat="1">
      <c r="A208" s="14"/>
      <c r="B208" s="253"/>
      <c r="C208" s="254"/>
      <c r="D208" s="244" t="s">
        <v>326</v>
      </c>
      <c r="E208" s="255" t="s">
        <v>1</v>
      </c>
      <c r="F208" s="256" t="s">
        <v>1196</v>
      </c>
      <c r="G208" s="254"/>
      <c r="H208" s="257">
        <v>0.192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326</v>
      </c>
      <c r="AU208" s="263" t="s">
        <v>85</v>
      </c>
      <c r="AV208" s="14" t="s">
        <v>85</v>
      </c>
      <c r="AW208" s="14" t="s">
        <v>32</v>
      </c>
      <c r="AX208" s="14" t="s">
        <v>83</v>
      </c>
      <c r="AY208" s="263" t="s">
        <v>313</v>
      </c>
    </row>
    <row r="209" s="2" customFormat="1" ht="16.5" customHeight="1">
      <c r="A209" s="39"/>
      <c r="B209" s="40"/>
      <c r="C209" s="229" t="s">
        <v>765</v>
      </c>
      <c r="D209" s="229" t="s">
        <v>315</v>
      </c>
      <c r="E209" s="230" t="s">
        <v>1197</v>
      </c>
      <c r="F209" s="231" t="s">
        <v>1198</v>
      </c>
      <c r="G209" s="232" t="s">
        <v>318</v>
      </c>
      <c r="H209" s="233">
        <v>1.9199999999999999</v>
      </c>
      <c r="I209" s="234"/>
      <c r="J209" s="235">
        <f>ROUND(I209*H209,2)</f>
        <v>0</v>
      </c>
      <c r="K209" s="231" t="s">
        <v>319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0.00264</v>
      </c>
      <c r="R209" s="238">
        <f>Q209*H209</f>
        <v>0.0050688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320</v>
      </c>
      <c r="AT209" s="240" t="s">
        <v>315</v>
      </c>
      <c r="AU209" s="240" t="s">
        <v>85</v>
      </c>
      <c r="AY209" s="18" t="s">
        <v>313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320</v>
      </c>
      <c r="BM209" s="240" t="s">
        <v>1199</v>
      </c>
    </row>
    <row r="210" s="14" customFormat="1">
      <c r="A210" s="14"/>
      <c r="B210" s="253"/>
      <c r="C210" s="254"/>
      <c r="D210" s="244" t="s">
        <v>326</v>
      </c>
      <c r="E210" s="255" t="s">
        <v>1</v>
      </c>
      <c r="F210" s="256" t="s">
        <v>1200</v>
      </c>
      <c r="G210" s="254"/>
      <c r="H210" s="257">
        <v>1.9199999999999999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326</v>
      </c>
      <c r="AU210" s="263" t="s">
        <v>85</v>
      </c>
      <c r="AV210" s="14" t="s">
        <v>85</v>
      </c>
      <c r="AW210" s="14" t="s">
        <v>32</v>
      </c>
      <c r="AX210" s="14" t="s">
        <v>83</v>
      </c>
      <c r="AY210" s="263" t="s">
        <v>313</v>
      </c>
    </row>
    <row r="211" s="2" customFormat="1" ht="16.5" customHeight="1">
      <c r="A211" s="39"/>
      <c r="B211" s="40"/>
      <c r="C211" s="229" t="s">
        <v>554</v>
      </c>
      <c r="D211" s="229" t="s">
        <v>315</v>
      </c>
      <c r="E211" s="230" t="s">
        <v>1201</v>
      </c>
      <c r="F211" s="231" t="s">
        <v>1202</v>
      </c>
      <c r="G211" s="232" t="s">
        <v>318</v>
      </c>
      <c r="H211" s="233">
        <v>1.9199999999999999</v>
      </c>
      <c r="I211" s="234"/>
      <c r="J211" s="235">
        <f>ROUND(I211*H211,2)</f>
        <v>0</v>
      </c>
      <c r="K211" s="231" t="s">
        <v>319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320</v>
      </c>
      <c r="AT211" s="240" t="s">
        <v>315</v>
      </c>
      <c r="AU211" s="240" t="s">
        <v>85</v>
      </c>
      <c r="AY211" s="18" t="s">
        <v>313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320</v>
      </c>
      <c r="BM211" s="240" t="s">
        <v>1203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320</v>
      </c>
      <c r="F212" s="227" t="s">
        <v>1036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SUM(P213:P227)</f>
        <v>0</v>
      </c>
      <c r="Q212" s="221"/>
      <c r="R212" s="222">
        <f>SUM(R213:R227)</f>
        <v>4.7364516800000009</v>
      </c>
      <c r="S212" s="221"/>
      <c r="T212" s="223">
        <f>SUM(T213:T227)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83</v>
      </c>
      <c r="AT212" s="225" t="s">
        <v>75</v>
      </c>
      <c r="AU212" s="225" t="s">
        <v>83</v>
      </c>
      <c r="AY212" s="224" t="s">
        <v>313</v>
      </c>
      <c r="BK212" s="226">
        <f>SUM(BK213:BK227)</f>
        <v>0</v>
      </c>
    </row>
    <row r="213" s="2" customFormat="1" ht="24.15" customHeight="1">
      <c r="A213" s="39"/>
      <c r="B213" s="40"/>
      <c r="C213" s="229" t="s">
        <v>7</v>
      </c>
      <c r="D213" s="229" t="s">
        <v>315</v>
      </c>
      <c r="E213" s="230" t="s">
        <v>1037</v>
      </c>
      <c r="F213" s="231" t="s">
        <v>1038</v>
      </c>
      <c r="G213" s="232" t="s">
        <v>334</v>
      </c>
      <c r="H213" s="233">
        <v>2.1960000000000002</v>
      </c>
      <c r="I213" s="234"/>
      <c r="J213" s="235">
        <f>ROUND(I213*H213,2)</f>
        <v>0</v>
      </c>
      <c r="K213" s="231" t="s">
        <v>319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1.8907700000000001</v>
      </c>
      <c r="R213" s="238">
        <f>Q213*H213</f>
        <v>4.1521309200000003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320</v>
      </c>
      <c r="AT213" s="240" t="s">
        <v>315</v>
      </c>
      <c r="AU213" s="240" t="s">
        <v>85</v>
      </c>
      <c r="AY213" s="18" t="s">
        <v>313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320</v>
      </c>
      <c r="BM213" s="240" t="s">
        <v>1204</v>
      </c>
    </row>
    <row r="214" s="13" customFormat="1">
      <c r="A214" s="13"/>
      <c r="B214" s="242"/>
      <c r="C214" s="243"/>
      <c r="D214" s="244" t="s">
        <v>326</v>
      </c>
      <c r="E214" s="245" t="s">
        <v>1</v>
      </c>
      <c r="F214" s="246" t="s">
        <v>1160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326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313</v>
      </c>
    </row>
    <row r="215" s="14" customFormat="1">
      <c r="A215" s="14"/>
      <c r="B215" s="253"/>
      <c r="C215" s="254"/>
      <c r="D215" s="244" t="s">
        <v>326</v>
      </c>
      <c r="E215" s="255" t="s">
        <v>1</v>
      </c>
      <c r="F215" s="256" t="s">
        <v>1205</v>
      </c>
      <c r="G215" s="254"/>
      <c r="H215" s="257">
        <v>1.048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326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313</v>
      </c>
    </row>
    <row r="216" s="13" customFormat="1">
      <c r="A216" s="13"/>
      <c r="B216" s="242"/>
      <c r="C216" s="243"/>
      <c r="D216" s="244" t="s">
        <v>326</v>
      </c>
      <c r="E216" s="245" t="s">
        <v>1</v>
      </c>
      <c r="F216" s="246" t="s">
        <v>1162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326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313</v>
      </c>
    </row>
    <row r="217" s="14" customFormat="1">
      <c r="A217" s="14"/>
      <c r="B217" s="253"/>
      <c r="C217" s="254"/>
      <c r="D217" s="244" t="s">
        <v>326</v>
      </c>
      <c r="E217" s="255" t="s">
        <v>1</v>
      </c>
      <c r="F217" s="256" t="s">
        <v>1206</v>
      </c>
      <c r="G217" s="254"/>
      <c r="H217" s="257">
        <v>1.1479999999999999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326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313</v>
      </c>
    </row>
    <row r="218" s="15" customFormat="1">
      <c r="A218" s="15"/>
      <c r="B218" s="264"/>
      <c r="C218" s="265"/>
      <c r="D218" s="244" t="s">
        <v>326</v>
      </c>
      <c r="E218" s="266" t="s">
        <v>1</v>
      </c>
      <c r="F218" s="267" t="s">
        <v>331</v>
      </c>
      <c r="G218" s="265"/>
      <c r="H218" s="268">
        <v>2.1959999999999997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4" t="s">
        <v>326</v>
      </c>
      <c r="AU218" s="274" t="s">
        <v>85</v>
      </c>
      <c r="AV218" s="15" t="s">
        <v>320</v>
      </c>
      <c r="AW218" s="15" t="s">
        <v>32</v>
      </c>
      <c r="AX218" s="15" t="s">
        <v>83</v>
      </c>
      <c r="AY218" s="274" t="s">
        <v>313</v>
      </c>
    </row>
    <row r="219" s="2" customFormat="1" ht="24.15" customHeight="1">
      <c r="A219" s="39"/>
      <c r="B219" s="40"/>
      <c r="C219" s="229" t="s">
        <v>1018</v>
      </c>
      <c r="D219" s="229" t="s">
        <v>315</v>
      </c>
      <c r="E219" s="230" t="s">
        <v>1207</v>
      </c>
      <c r="F219" s="231" t="s">
        <v>1208</v>
      </c>
      <c r="G219" s="232" t="s">
        <v>334</v>
      </c>
      <c r="H219" s="233">
        <v>0.22500000000000001</v>
      </c>
      <c r="I219" s="234"/>
      <c r="J219" s="235">
        <f>ROUND(I219*H219,2)</f>
        <v>0</v>
      </c>
      <c r="K219" s="231" t="s">
        <v>319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2.5018699999999998</v>
      </c>
      <c r="R219" s="238">
        <f>Q219*H219</f>
        <v>0.56292074999999997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320</v>
      </c>
      <c r="AT219" s="240" t="s">
        <v>315</v>
      </c>
      <c r="AU219" s="240" t="s">
        <v>85</v>
      </c>
      <c r="AY219" s="18" t="s">
        <v>313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320</v>
      </c>
      <c r="BM219" s="240" t="s">
        <v>1209</v>
      </c>
    </row>
    <row r="220" s="13" customFormat="1">
      <c r="A220" s="13"/>
      <c r="B220" s="242"/>
      <c r="C220" s="243"/>
      <c r="D220" s="244" t="s">
        <v>326</v>
      </c>
      <c r="E220" s="245" t="s">
        <v>1</v>
      </c>
      <c r="F220" s="246" t="s">
        <v>1210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326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313</v>
      </c>
    </row>
    <row r="221" s="14" customFormat="1">
      <c r="A221" s="14"/>
      <c r="B221" s="253"/>
      <c r="C221" s="254"/>
      <c r="D221" s="244" t="s">
        <v>326</v>
      </c>
      <c r="E221" s="255" t="s">
        <v>1</v>
      </c>
      <c r="F221" s="256" t="s">
        <v>1211</v>
      </c>
      <c r="G221" s="254"/>
      <c r="H221" s="257">
        <v>0.22500000000000001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326</v>
      </c>
      <c r="AU221" s="263" t="s">
        <v>85</v>
      </c>
      <c r="AV221" s="14" t="s">
        <v>85</v>
      </c>
      <c r="AW221" s="14" t="s">
        <v>32</v>
      </c>
      <c r="AX221" s="14" t="s">
        <v>83</v>
      </c>
      <c r="AY221" s="263" t="s">
        <v>313</v>
      </c>
    </row>
    <row r="222" s="2" customFormat="1" ht="24.15" customHeight="1">
      <c r="A222" s="39"/>
      <c r="B222" s="40"/>
      <c r="C222" s="229" t="s">
        <v>1026</v>
      </c>
      <c r="D222" s="229" t="s">
        <v>315</v>
      </c>
      <c r="E222" s="230" t="s">
        <v>1212</v>
      </c>
      <c r="F222" s="231" t="s">
        <v>1213</v>
      </c>
      <c r="G222" s="232" t="s">
        <v>318</v>
      </c>
      <c r="H222" s="233">
        <v>1.2</v>
      </c>
      <c r="I222" s="234"/>
      <c r="J222" s="235">
        <f>ROUND(I222*H222,2)</f>
        <v>0</v>
      </c>
      <c r="K222" s="231" t="s">
        <v>319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0.0063200000000000001</v>
      </c>
      <c r="R222" s="238">
        <f>Q222*H222</f>
        <v>0.0075839999999999996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320</v>
      </c>
      <c r="AT222" s="240" t="s">
        <v>315</v>
      </c>
      <c r="AU222" s="240" t="s">
        <v>85</v>
      </c>
      <c r="AY222" s="18" t="s">
        <v>313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320</v>
      </c>
      <c r="BM222" s="240" t="s">
        <v>1214</v>
      </c>
    </row>
    <row r="223" s="13" customFormat="1">
      <c r="A223" s="13"/>
      <c r="B223" s="242"/>
      <c r="C223" s="243"/>
      <c r="D223" s="244" t="s">
        <v>326</v>
      </c>
      <c r="E223" s="245" t="s">
        <v>1</v>
      </c>
      <c r="F223" s="246" t="s">
        <v>1210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326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313</v>
      </c>
    </row>
    <row r="224" s="14" customFormat="1">
      <c r="A224" s="14"/>
      <c r="B224" s="253"/>
      <c r="C224" s="254"/>
      <c r="D224" s="244" t="s">
        <v>326</v>
      </c>
      <c r="E224" s="255" t="s">
        <v>1</v>
      </c>
      <c r="F224" s="256" t="s">
        <v>1215</v>
      </c>
      <c r="G224" s="254"/>
      <c r="H224" s="257">
        <v>1.2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326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313</v>
      </c>
    </row>
    <row r="225" s="2" customFormat="1" ht="24.15" customHeight="1">
      <c r="A225" s="39"/>
      <c r="B225" s="40"/>
      <c r="C225" s="229" t="s">
        <v>1032</v>
      </c>
      <c r="D225" s="229" t="s">
        <v>315</v>
      </c>
      <c r="E225" s="230" t="s">
        <v>1216</v>
      </c>
      <c r="F225" s="231" t="s">
        <v>1217</v>
      </c>
      <c r="G225" s="232" t="s">
        <v>354</v>
      </c>
      <c r="H225" s="233">
        <v>0.012999999999999999</v>
      </c>
      <c r="I225" s="234"/>
      <c r="J225" s="235">
        <f>ROUND(I225*H225,2)</f>
        <v>0</v>
      </c>
      <c r="K225" s="231" t="s">
        <v>319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1.06277</v>
      </c>
      <c r="R225" s="238">
        <f>Q225*H225</f>
        <v>0.01381601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320</v>
      </c>
      <c r="AT225" s="240" t="s">
        <v>315</v>
      </c>
      <c r="AU225" s="240" t="s">
        <v>85</v>
      </c>
      <c r="AY225" s="18" t="s">
        <v>313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320</v>
      </c>
      <c r="BM225" s="240" t="s">
        <v>1218</v>
      </c>
    </row>
    <row r="226" s="13" customFormat="1">
      <c r="A226" s="13"/>
      <c r="B226" s="242"/>
      <c r="C226" s="243"/>
      <c r="D226" s="244" t="s">
        <v>326</v>
      </c>
      <c r="E226" s="245" t="s">
        <v>1</v>
      </c>
      <c r="F226" s="246" t="s">
        <v>1210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326</v>
      </c>
      <c r="AU226" s="252" t="s">
        <v>85</v>
      </c>
      <c r="AV226" s="13" t="s">
        <v>83</v>
      </c>
      <c r="AW226" s="13" t="s">
        <v>32</v>
      </c>
      <c r="AX226" s="13" t="s">
        <v>76</v>
      </c>
      <c r="AY226" s="252" t="s">
        <v>313</v>
      </c>
    </row>
    <row r="227" s="14" customFormat="1">
      <c r="A227" s="14"/>
      <c r="B227" s="253"/>
      <c r="C227" s="254"/>
      <c r="D227" s="244" t="s">
        <v>326</v>
      </c>
      <c r="E227" s="255" t="s">
        <v>1</v>
      </c>
      <c r="F227" s="256" t="s">
        <v>1219</v>
      </c>
      <c r="G227" s="254"/>
      <c r="H227" s="257">
        <v>0.012999999999999999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326</v>
      </c>
      <c r="AU227" s="263" t="s">
        <v>85</v>
      </c>
      <c r="AV227" s="14" t="s">
        <v>85</v>
      </c>
      <c r="AW227" s="14" t="s">
        <v>32</v>
      </c>
      <c r="AX227" s="14" t="s">
        <v>83</v>
      </c>
      <c r="AY227" s="263" t="s">
        <v>313</v>
      </c>
    </row>
    <row r="228" s="12" customFormat="1" ht="22.8" customHeight="1">
      <c r="A228" s="12"/>
      <c r="B228" s="213"/>
      <c r="C228" s="214"/>
      <c r="D228" s="215" t="s">
        <v>75</v>
      </c>
      <c r="E228" s="227" t="s">
        <v>357</v>
      </c>
      <c r="F228" s="227" t="s">
        <v>720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SUM(P229:P284)</f>
        <v>0</v>
      </c>
      <c r="Q228" s="221"/>
      <c r="R228" s="222">
        <f>SUM(R229:R284)</f>
        <v>1.3053340400000002</v>
      </c>
      <c r="S228" s="221"/>
      <c r="T228" s="223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83</v>
      </c>
      <c r="AT228" s="225" t="s">
        <v>75</v>
      </c>
      <c r="AU228" s="225" t="s">
        <v>83</v>
      </c>
      <c r="AY228" s="224" t="s">
        <v>313</v>
      </c>
      <c r="BK228" s="226">
        <f>SUM(BK229:BK284)</f>
        <v>0</v>
      </c>
    </row>
    <row r="229" s="2" customFormat="1" ht="16.5" customHeight="1">
      <c r="A229" s="39"/>
      <c r="B229" s="40"/>
      <c r="C229" s="229" t="s">
        <v>582</v>
      </c>
      <c r="D229" s="229" t="s">
        <v>315</v>
      </c>
      <c r="E229" s="230" t="s">
        <v>1043</v>
      </c>
      <c r="F229" s="231" t="s">
        <v>1220</v>
      </c>
      <c r="G229" s="232" t="s">
        <v>1221</v>
      </c>
      <c r="H229" s="233">
        <v>1</v>
      </c>
      <c r="I229" s="234"/>
      <c r="J229" s="235">
        <f>ROUND(I229*H229,2)</f>
        <v>0</v>
      </c>
      <c r="K229" s="231" t="s">
        <v>1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320</v>
      </c>
      <c r="AT229" s="240" t="s">
        <v>315</v>
      </c>
      <c r="AU229" s="240" t="s">
        <v>85</v>
      </c>
      <c r="AY229" s="18" t="s">
        <v>313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320</v>
      </c>
      <c r="BM229" s="240" t="s">
        <v>1222</v>
      </c>
    </row>
    <row r="230" s="2" customFormat="1" ht="16.5" customHeight="1">
      <c r="A230" s="39"/>
      <c r="B230" s="40"/>
      <c r="C230" s="229" t="s">
        <v>1042</v>
      </c>
      <c r="D230" s="229" t="s">
        <v>315</v>
      </c>
      <c r="E230" s="230" t="s">
        <v>1223</v>
      </c>
      <c r="F230" s="231" t="s">
        <v>1224</v>
      </c>
      <c r="G230" s="232" t="s">
        <v>1221</v>
      </c>
      <c r="H230" s="233">
        <v>2</v>
      </c>
      <c r="I230" s="234"/>
      <c r="J230" s="235">
        <f>ROUND(I230*H230,2)</f>
        <v>0</v>
      </c>
      <c r="K230" s="231" t="s">
        <v>1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320</v>
      </c>
      <c r="AT230" s="240" t="s">
        <v>315</v>
      </c>
      <c r="AU230" s="240" t="s">
        <v>85</v>
      </c>
      <c r="AY230" s="18" t="s">
        <v>313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320</v>
      </c>
      <c r="BM230" s="240" t="s">
        <v>1225</v>
      </c>
    </row>
    <row r="231" s="2" customFormat="1" ht="24.15" customHeight="1">
      <c r="A231" s="39"/>
      <c r="B231" s="40"/>
      <c r="C231" s="229" t="s">
        <v>1046</v>
      </c>
      <c r="D231" s="229" t="s">
        <v>315</v>
      </c>
      <c r="E231" s="230" t="s">
        <v>1226</v>
      </c>
      <c r="F231" s="231" t="s">
        <v>1227</v>
      </c>
      <c r="G231" s="232" t="s">
        <v>723</v>
      </c>
      <c r="H231" s="233">
        <v>1</v>
      </c>
      <c r="I231" s="234"/>
      <c r="J231" s="235">
        <f>ROUND(I231*H231,2)</f>
        <v>0</v>
      </c>
      <c r="K231" s="231" t="s">
        <v>319</v>
      </c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0.00167</v>
      </c>
      <c r="R231" s="238">
        <f>Q231*H231</f>
        <v>0.00167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320</v>
      </c>
      <c r="AT231" s="240" t="s">
        <v>315</v>
      </c>
      <c r="AU231" s="240" t="s">
        <v>85</v>
      </c>
      <c r="AY231" s="18" t="s">
        <v>313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320</v>
      </c>
      <c r="BM231" s="240" t="s">
        <v>1228</v>
      </c>
    </row>
    <row r="232" s="2" customFormat="1" ht="33" customHeight="1">
      <c r="A232" s="39"/>
      <c r="B232" s="40"/>
      <c r="C232" s="283" t="s">
        <v>1051</v>
      </c>
      <c r="D232" s="283" t="s">
        <v>732</v>
      </c>
      <c r="E232" s="284" t="s">
        <v>1229</v>
      </c>
      <c r="F232" s="285" t="s">
        <v>1230</v>
      </c>
      <c r="G232" s="286" t="s">
        <v>723</v>
      </c>
      <c r="H232" s="287">
        <v>1</v>
      </c>
      <c r="I232" s="288"/>
      <c r="J232" s="289">
        <f>ROUND(I232*H232,2)</f>
        <v>0</v>
      </c>
      <c r="K232" s="285" t="s">
        <v>319</v>
      </c>
      <c r="L232" s="290"/>
      <c r="M232" s="291" t="s">
        <v>1</v>
      </c>
      <c r="N232" s="292" t="s">
        <v>41</v>
      </c>
      <c r="O232" s="92"/>
      <c r="P232" s="238">
        <f>O232*H232</f>
        <v>0</v>
      </c>
      <c r="Q232" s="238">
        <v>0.0019</v>
      </c>
      <c r="R232" s="238">
        <f>Q232*H232</f>
        <v>0.0019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357</v>
      </c>
      <c r="AT232" s="240" t="s">
        <v>732</v>
      </c>
      <c r="AU232" s="240" t="s">
        <v>85</v>
      </c>
      <c r="AY232" s="18" t="s">
        <v>313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320</v>
      </c>
      <c r="BM232" s="240" t="s">
        <v>1231</v>
      </c>
    </row>
    <row r="233" s="2" customFormat="1" ht="24.15" customHeight="1">
      <c r="A233" s="39"/>
      <c r="B233" s="40"/>
      <c r="C233" s="229" t="s">
        <v>1055</v>
      </c>
      <c r="D233" s="229" t="s">
        <v>315</v>
      </c>
      <c r="E233" s="230" t="s">
        <v>1232</v>
      </c>
      <c r="F233" s="231" t="s">
        <v>1233</v>
      </c>
      <c r="G233" s="232" t="s">
        <v>324</v>
      </c>
      <c r="H233" s="233">
        <v>16.350000000000001</v>
      </c>
      <c r="I233" s="234"/>
      <c r="J233" s="235">
        <f>ROUND(I233*H233,2)</f>
        <v>0</v>
      </c>
      <c r="K233" s="231" t="s">
        <v>319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320</v>
      </c>
      <c r="AT233" s="240" t="s">
        <v>315</v>
      </c>
      <c r="AU233" s="240" t="s">
        <v>85</v>
      </c>
      <c r="AY233" s="18" t="s">
        <v>313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320</v>
      </c>
      <c r="BM233" s="240" t="s">
        <v>1234</v>
      </c>
    </row>
    <row r="234" s="14" customFormat="1">
      <c r="A234" s="14"/>
      <c r="B234" s="253"/>
      <c r="C234" s="254"/>
      <c r="D234" s="244" t="s">
        <v>326</v>
      </c>
      <c r="E234" s="255" t="s">
        <v>1</v>
      </c>
      <c r="F234" s="256" t="s">
        <v>1235</v>
      </c>
      <c r="G234" s="254"/>
      <c r="H234" s="257">
        <v>16.350000000000001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326</v>
      </c>
      <c r="AU234" s="263" t="s">
        <v>85</v>
      </c>
      <c r="AV234" s="14" t="s">
        <v>85</v>
      </c>
      <c r="AW234" s="14" t="s">
        <v>32</v>
      </c>
      <c r="AX234" s="14" t="s">
        <v>83</v>
      </c>
      <c r="AY234" s="263" t="s">
        <v>313</v>
      </c>
    </row>
    <row r="235" s="2" customFormat="1" ht="24.15" customHeight="1">
      <c r="A235" s="39"/>
      <c r="B235" s="40"/>
      <c r="C235" s="283" t="s">
        <v>1059</v>
      </c>
      <c r="D235" s="283" t="s">
        <v>732</v>
      </c>
      <c r="E235" s="284" t="s">
        <v>1236</v>
      </c>
      <c r="F235" s="285" t="s">
        <v>1237</v>
      </c>
      <c r="G235" s="286" t="s">
        <v>324</v>
      </c>
      <c r="H235" s="287">
        <v>17.167999999999999</v>
      </c>
      <c r="I235" s="288"/>
      <c r="J235" s="289">
        <f>ROUND(I235*H235,2)</f>
        <v>0</v>
      </c>
      <c r="K235" s="285" t="s">
        <v>319</v>
      </c>
      <c r="L235" s="290"/>
      <c r="M235" s="291" t="s">
        <v>1</v>
      </c>
      <c r="N235" s="292" t="s">
        <v>41</v>
      </c>
      <c r="O235" s="92"/>
      <c r="P235" s="238">
        <f>O235*H235</f>
        <v>0</v>
      </c>
      <c r="Q235" s="238">
        <v>0.00027999999999999998</v>
      </c>
      <c r="R235" s="238">
        <f>Q235*H235</f>
        <v>0.0048070399999999994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357</v>
      </c>
      <c r="AT235" s="240" t="s">
        <v>732</v>
      </c>
      <c r="AU235" s="240" t="s">
        <v>85</v>
      </c>
      <c r="AY235" s="18" t="s">
        <v>313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320</v>
      </c>
      <c r="BM235" s="240" t="s">
        <v>1238</v>
      </c>
    </row>
    <row r="236" s="14" customFormat="1">
      <c r="A236" s="14"/>
      <c r="B236" s="253"/>
      <c r="C236" s="254"/>
      <c r="D236" s="244" t="s">
        <v>326</v>
      </c>
      <c r="E236" s="254"/>
      <c r="F236" s="256" t="s">
        <v>1239</v>
      </c>
      <c r="G236" s="254"/>
      <c r="H236" s="257">
        <v>17.167999999999999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326</v>
      </c>
      <c r="AU236" s="263" t="s">
        <v>85</v>
      </c>
      <c r="AV236" s="14" t="s">
        <v>85</v>
      </c>
      <c r="AW236" s="14" t="s">
        <v>4</v>
      </c>
      <c r="AX236" s="14" t="s">
        <v>83</v>
      </c>
      <c r="AY236" s="263" t="s">
        <v>313</v>
      </c>
    </row>
    <row r="237" s="2" customFormat="1" ht="24.15" customHeight="1">
      <c r="A237" s="39"/>
      <c r="B237" s="40"/>
      <c r="C237" s="229" t="s">
        <v>1063</v>
      </c>
      <c r="D237" s="229" t="s">
        <v>315</v>
      </c>
      <c r="E237" s="230" t="s">
        <v>1240</v>
      </c>
      <c r="F237" s="231" t="s">
        <v>1241</v>
      </c>
      <c r="G237" s="232" t="s">
        <v>324</v>
      </c>
      <c r="H237" s="233">
        <v>2</v>
      </c>
      <c r="I237" s="234"/>
      <c r="J237" s="235">
        <f>ROUND(I237*H237,2)</f>
        <v>0</v>
      </c>
      <c r="K237" s="231" t="s">
        <v>319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320</v>
      </c>
      <c r="AT237" s="240" t="s">
        <v>315</v>
      </c>
      <c r="AU237" s="240" t="s">
        <v>85</v>
      </c>
      <c r="AY237" s="18" t="s">
        <v>313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320</v>
      </c>
      <c r="BM237" s="240" t="s">
        <v>1242</v>
      </c>
    </row>
    <row r="238" s="13" customFormat="1">
      <c r="A238" s="13"/>
      <c r="B238" s="242"/>
      <c r="C238" s="243"/>
      <c r="D238" s="244" t="s">
        <v>326</v>
      </c>
      <c r="E238" s="245" t="s">
        <v>1</v>
      </c>
      <c r="F238" s="246" t="s">
        <v>1243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326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313</v>
      </c>
    </row>
    <row r="239" s="14" customFormat="1">
      <c r="A239" s="14"/>
      <c r="B239" s="253"/>
      <c r="C239" s="254"/>
      <c r="D239" s="244" t="s">
        <v>326</v>
      </c>
      <c r="E239" s="255" t="s">
        <v>1</v>
      </c>
      <c r="F239" s="256" t="s">
        <v>85</v>
      </c>
      <c r="G239" s="254"/>
      <c r="H239" s="257">
        <v>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326</v>
      </c>
      <c r="AU239" s="263" t="s">
        <v>85</v>
      </c>
      <c r="AV239" s="14" t="s">
        <v>85</v>
      </c>
      <c r="AW239" s="14" t="s">
        <v>32</v>
      </c>
      <c r="AX239" s="14" t="s">
        <v>83</v>
      </c>
      <c r="AY239" s="263" t="s">
        <v>313</v>
      </c>
    </row>
    <row r="240" s="2" customFormat="1" ht="21.75" customHeight="1">
      <c r="A240" s="39"/>
      <c r="B240" s="40"/>
      <c r="C240" s="283" t="s">
        <v>1067</v>
      </c>
      <c r="D240" s="283" t="s">
        <v>732</v>
      </c>
      <c r="E240" s="284" t="s">
        <v>1244</v>
      </c>
      <c r="F240" s="285" t="s">
        <v>1245</v>
      </c>
      <c r="G240" s="286" t="s">
        <v>324</v>
      </c>
      <c r="H240" s="287">
        <v>2</v>
      </c>
      <c r="I240" s="288"/>
      <c r="J240" s="289">
        <f>ROUND(I240*H240,2)</f>
        <v>0</v>
      </c>
      <c r="K240" s="285" t="s">
        <v>319</v>
      </c>
      <c r="L240" s="290"/>
      <c r="M240" s="291" t="s">
        <v>1</v>
      </c>
      <c r="N240" s="292" t="s">
        <v>41</v>
      </c>
      <c r="O240" s="92"/>
      <c r="P240" s="238">
        <f>O240*H240</f>
        <v>0</v>
      </c>
      <c r="Q240" s="238">
        <v>0.00106</v>
      </c>
      <c r="R240" s="238">
        <f>Q240*H240</f>
        <v>0.0021199999999999999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357</v>
      </c>
      <c r="AT240" s="240" t="s">
        <v>732</v>
      </c>
      <c r="AU240" s="240" t="s">
        <v>85</v>
      </c>
      <c r="AY240" s="18" t="s">
        <v>313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320</v>
      </c>
      <c r="BM240" s="240" t="s">
        <v>1246</v>
      </c>
    </row>
    <row r="241" s="2" customFormat="1" ht="24.15" customHeight="1">
      <c r="A241" s="39"/>
      <c r="B241" s="40"/>
      <c r="C241" s="229" t="s">
        <v>1071</v>
      </c>
      <c r="D241" s="229" t="s">
        <v>315</v>
      </c>
      <c r="E241" s="230" t="s">
        <v>1247</v>
      </c>
      <c r="F241" s="231" t="s">
        <v>1248</v>
      </c>
      <c r="G241" s="232" t="s">
        <v>324</v>
      </c>
      <c r="H241" s="233">
        <v>13</v>
      </c>
      <c r="I241" s="234"/>
      <c r="J241" s="235">
        <f>ROUND(I241*H241,2)</f>
        <v>0</v>
      </c>
      <c r="K241" s="231" t="s">
        <v>319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0.0042199999999999998</v>
      </c>
      <c r="R241" s="238">
        <f>Q241*H241</f>
        <v>0.054859999999999999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320</v>
      </c>
      <c r="AT241" s="240" t="s">
        <v>315</v>
      </c>
      <c r="AU241" s="240" t="s">
        <v>85</v>
      </c>
      <c r="AY241" s="18" t="s">
        <v>313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320</v>
      </c>
      <c r="BM241" s="240" t="s">
        <v>1249</v>
      </c>
    </row>
    <row r="242" s="2" customFormat="1" ht="24.15" customHeight="1">
      <c r="A242" s="39"/>
      <c r="B242" s="40"/>
      <c r="C242" s="229" t="s">
        <v>1075</v>
      </c>
      <c r="D242" s="229" t="s">
        <v>315</v>
      </c>
      <c r="E242" s="230" t="s">
        <v>1250</v>
      </c>
      <c r="F242" s="231" t="s">
        <v>1251</v>
      </c>
      <c r="G242" s="232" t="s">
        <v>723</v>
      </c>
      <c r="H242" s="233">
        <v>2</v>
      </c>
      <c r="I242" s="234"/>
      <c r="J242" s="235">
        <f>ROUND(I242*H242,2)</f>
        <v>0</v>
      </c>
      <c r="K242" s="231" t="s">
        <v>319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320</v>
      </c>
      <c r="AT242" s="240" t="s">
        <v>315</v>
      </c>
      <c r="AU242" s="240" t="s">
        <v>85</v>
      </c>
      <c r="AY242" s="18" t="s">
        <v>313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320</v>
      </c>
      <c r="BM242" s="240" t="s">
        <v>1252</v>
      </c>
    </row>
    <row r="243" s="2" customFormat="1" ht="16.5" customHeight="1">
      <c r="A243" s="39"/>
      <c r="B243" s="40"/>
      <c r="C243" s="283" t="s">
        <v>1079</v>
      </c>
      <c r="D243" s="283" t="s">
        <v>732</v>
      </c>
      <c r="E243" s="284" t="s">
        <v>1253</v>
      </c>
      <c r="F243" s="285" t="s">
        <v>1254</v>
      </c>
      <c r="G243" s="286" t="s">
        <v>723</v>
      </c>
      <c r="H243" s="287">
        <v>2</v>
      </c>
      <c r="I243" s="288"/>
      <c r="J243" s="289">
        <f>ROUND(I243*H243,2)</f>
        <v>0</v>
      </c>
      <c r="K243" s="285" t="s">
        <v>319</v>
      </c>
      <c r="L243" s="290"/>
      <c r="M243" s="291" t="s">
        <v>1</v>
      </c>
      <c r="N243" s="292" t="s">
        <v>41</v>
      </c>
      <c r="O243" s="92"/>
      <c r="P243" s="238">
        <f>O243*H243</f>
        <v>0</v>
      </c>
      <c r="Q243" s="238">
        <v>5.0000000000000002E-05</v>
      </c>
      <c r="R243" s="238">
        <f>Q243*H243</f>
        <v>0.00010000000000000001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357</v>
      </c>
      <c r="AT243" s="240" t="s">
        <v>732</v>
      </c>
      <c r="AU243" s="240" t="s">
        <v>85</v>
      </c>
      <c r="AY243" s="18" t="s">
        <v>313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320</v>
      </c>
      <c r="BM243" s="240" t="s">
        <v>1255</v>
      </c>
    </row>
    <row r="244" s="2" customFormat="1" ht="33" customHeight="1">
      <c r="A244" s="39"/>
      <c r="B244" s="40"/>
      <c r="C244" s="229" t="s">
        <v>1083</v>
      </c>
      <c r="D244" s="229" t="s">
        <v>315</v>
      </c>
      <c r="E244" s="230" t="s">
        <v>1256</v>
      </c>
      <c r="F244" s="231" t="s">
        <v>1257</v>
      </c>
      <c r="G244" s="232" t="s">
        <v>723</v>
      </c>
      <c r="H244" s="233">
        <v>1</v>
      </c>
      <c r="I244" s="234"/>
      <c r="J244" s="235">
        <f>ROUND(I244*H244,2)</f>
        <v>0</v>
      </c>
      <c r="K244" s="231" t="s">
        <v>724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320</v>
      </c>
      <c r="AT244" s="240" t="s">
        <v>315</v>
      </c>
      <c r="AU244" s="240" t="s">
        <v>85</v>
      </c>
      <c r="AY244" s="18" t="s">
        <v>313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320</v>
      </c>
      <c r="BM244" s="240" t="s">
        <v>1258</v>
      </c>
    </row>
    <row r="245" s="2" customFormat="1" ht="16.5" customHeight="1">
      <c r="A245" s="39"/>
      <c r="B245" s="40"/>
      <c r="C245" s="283" t="s">
        <v>1087</v>
      </c>
      <c r="D245" s="283" t="s">
        <v>732</v>
      </c>
      <c r="E245" s="284" t="s">
        <v>1259</v>
      </c>
      <c r="F245" s="285" t="s">
        <v>1260</v>
      </c>
      <c r="G245" s="286" t="s">
        <v>723</v>
      </c>
      <c r="H245" s="287">
        <v>1</v>
      </c>
      <c r="I245" s="288"/>
      <c r="J245" s="289">
        <f>ROUND(I245*H245,2)</f>
        <v>0</v>
      </c>
      <c r="K245" s="285" t="s">
        <v>319</v>
      </c>
      <c r="L245" s="290"/>
      <c r="M245" s="291" t="s">
        <v>1</v>
      </c>
      <c r="N245" s="292" t="s">
        <v>41</v>
      </c>
      <c r="O245" s="92"/>
      <c r="P245" s="238">
        <f>O245*H245</f>
        <v>0</v>
      </c>
      <c r="Q245" s="238">
        <v>3.0000000000000001E-05</v>
      </c>
      <c r="R245" s="238">
        <f>Q245*H245</f>
        <v>3.0000000000000001E-05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357</v>
      </c>
      <c r="AT245" s="240" t="s">
        <v>732</v>
      </c>
      <c r="AU245" s="240" t="s">
        <v>85</v>
      </c>
      <c r="AY245" s="18" t="s">
        <v>313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320</v>
      </c>
      <c r="BM245" s="240" t="s">
        <v>1261</v>
      </c>
    </row>
    <row r="246" s="2" customFormat="1" ht="33" customHeight="1">
      <c r="A246" s="39"/>
      <c r="B246" s="40"/>
      <c r="C246" s="229" t="s">
        <v>440</v>
      </c>
      <c r="D246" s="229" t="s">
        <v>315</v>
      </c>
      <c r="E246" s="230" t="s">
        <v>1262</v>
      </c>
      <c r="F246" s="231" t="s">
        <v>1263</v>
      </c>
      <c r="G246" s="232" t="s">
        <v>723</v>
      </c>
      <c r="H246" s="233">
        <v>1</v>
      </c>
      <c r="I246" s="234"/>
      <c r="J246" s="235">
        <f>ROUND(I246*H246,2)</f>
        <v>0</v>
      </c>
      <c r="K246" s="231" t="s">
        <v>319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320</v>
      </c>
      <c r="AT246" s="240" t="s">
        <v>315</v>
      </c>
      <c r="AU246" s="240" t="s">
        <v>85</v>
      </c>
      <c r="AY246" s="18" t="s">
        <v>313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320</v>
      </c>
      <c r="BM246" s="240" t="s">
        <v>1264</v>
      </c>
    </row>
    <row r="247" s="2" customFormat="1" ht="21.75" customHeight="1">
      <c r="A247" s="39"/>
      <c r="B247" s="40"/>
      <c r="C247" s="283" t="s">
        <v>1094</v>
      </c>
      <c r="D247" s="283" t="s">
        <v>732</v>
      </c>
      <c r="E247" s="284" t="s">
        <v>1265</v>
      </c>
      <c r="F247" s="285" t="s">
        <v>1266</v>
      </c>
      <c r="G247" s="286" t="s">
        <v>723</v>
      </c>
      <c r="H247" s="287">
        <v>1</v>
      </c>
      <c r="I247" s="288"/>
      <c r="J247" s="289">
        <f>ROUND(I247*H247,2)</f>
        <v>0</v>
      </c>
      <c r="K247" s="285" t="s">
        <v>319</v>
      </c>
      <c r="L247" s="290"/>
      <c r="M247" s="291" t="s">
        <v>1</v>
      </c>
      <c r="N247" s="292" t="s">
        <v>41</v>
      </c>
      <c r="O247" s="92"/>
      <c r="P247" s="238">
        <f>O247*H247</f>
        <v>0</v>
      </c>
      <c r="Q247" s="238">
        <v>0.00034000000000000002</v>
      </c>
      <c r="R247" s="238">
        <f>Q247*H247</f>
        <v>0.00034000000000000002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357</v>
      </c>
      <c r="AT247" s="240" t="s">
        <v>732</v>
      </c>
      <c r="AU247" s="240" t="s">
        <v>85</v>
      </c>
      <c r="AY247" s="18" t="s">
        <v>313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320</v>
      </c>
      <c r="BM247" s="240" t="s">
        <v>1267</v>
      </c>
    </row>
    <row r="248" s="2" customFormat="1" ht="33" customHeight="1">
      <c r="A248" s="39"/>
      <c r="B248" s="40"/>
      <c r="C248" s="229" t="s">
        <v>1098</v>
      </c>
      <c r="D248" s="229" t="s">
        <v>315</v>
      </c>
      <c r="E248" s="230" t="s">
        <v>1268</v>
      </c>
      <c r="F248" s="231" t="s">
        <v>1269</v>
      </c>
      <c r="G248" s="232" t="s">
        <v>723</v>
      </c>
      <c r="H248" s="233">
        <v>1</v>
      </c>
      <c r="I248" s="234"/>
      <c r="J248" s="235">
        <f>ROUND(I248*H248,2)</f>
        <v>0</v>
      </c>
      <c r="K248" s="231" t="s">
        <v>319</v>
      </c>
      <c r="L248" s="45"/>
      <c r="M248" s="236" t="s">
        <v>1</v>
      </c>
      <c r="N248" s="237" t="s">
        <v>41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320</v>
      </c>
      <c r="AT248" s="240" t="s">
        <v>315</v>
      </c>
      <c r="AU248" s="240" t="s">
        <v>85</v>
      </c>
      <c r="AY248" s="18" t="s">
        <v>313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320</v>
      </c>
      <c r="BM248" s="240" t="s">
        <v>1270</v>
      </c>
    </row>
    <row r="249" s="2" customFormat="1" ht="16.5" customHeight="1">
      <c r="A249" s="39"/>
      <c r="B249" s="40"/>
      <c r="C249" s="283" t="s">
        <v>1102</v>
      </c>
      <c r="D249" s="283" t="s">
        <v>732</v>
      </c>
      <c r="E249" s="284" t="s">
        <v>1271</v>
      </c>
      <c r="F249" s="285" t="s">
        <v>1272</v>
      </c>
      <c r="G249" s="286" t="s">
        <v>723</v>
      </c>
      <c r="H249" s="287">
        <v>1</v>
      </c>
      <c r="I249" s="288"/>
      <c r="J249" s="289">
        <f>ROUND(I249*H249,2)</f>
        <v>0</v>
      </c>
      <c r="K249" s="285" t="s">
        <v>319</v>
      </c>
      <c r="L249" s="290"/>
      <c r="M249" s="291" t="s">
        <v>1</v>
      </c>
      <c r="N249" s="292" t="s">
        <v>41</v>
      </c>
      <c r="O249" s="92"/>
      <c r="P249" s="238">
        <f>O249*H249</f>
        <v>0</v>
      </c>
      <c r="Q249" s="238">
        <v>0.00046000000000000001</v>
      </c>
      <c r="R249" s="238">
        <f>Q249*H249</f>
        <v>0.00046000000000000001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357</v>
      </c>
      <c r="AT249" s="240" t="s">
        <v>732</v>
      </c>
      <c r="AU249" s="240" t="s">
        <v>85</v>
      </c>
      <c r="AY249" s="18" t="s">
        <v>313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320</v>
      </c>
      <c r="BM249" s="240" t="s">
        <v>1273</v>
      </c>
    </row>
    <row r="250" s="2" customFormat="1" ht="24.15" customHeight="1">
      <c r="A250" s="39"/>
      <c r="B250" s="40"/>
      <c r="C250" s="229" t="s">
        <v>1106</v>
      </c>
      <c r="D250" s="229" t="s">
        <v>315</v>
      </c>
      <c r="E250" s="230" t="s">
        <v>1060</v>
      </c>
      <c r="F250" s="231" t="s">
        <v>1061</v>
      </c>
      <c r="G250" s="232" t="s">
        <v>723</v>
      </c>
      <c r="H250" s="233">
        <v>1</v>
      </c>
      <c r="I250" s="234"/>
      <c r="J250" s="235">
        <f>ROUND(I250*H250,2)</f>
        <v>0</v>
      </c>
      <c r="K250" s="231" t="s">
        <v>319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0.00010000000000000001</v>
      </c>
      <c r="R250" s="238">
        <f>Q250*H250</f>
        <v>0.00010000000000000001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320</v>
      </c>
      <c r="AT250" s="240" t="s">
        <v>315</v>
      </c>
      <c r="AU250" s="240" t="s">
        <v>85</v>
      </c>
      <c r="AY250" s="18" t="s">
        <v>313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320</v>
      </c>
      <c r="BM250" s="240" t="s">
        <v>1274</v>
      </c>
    </row>
    <row r="251" s="2" customFormat="1" ht="24.15" customHeight="1">
      <c r="A251" s="39"/>
      <c r="B251" s="40"/>
      <c r="C251" s="283" t="s">
        <v>1110</v>
      </c>
      <c r="D251" s="283" t="s">
        <v>732</v>
      </c>
      <c r="E251" s="284" t="s">
        <v>1275</v>
      </c>
      <c r="F251" s="285" t="s">
        <v>1276</v>
      </c>
      <c r="G251" s="286" t="s">
        <v>723</v>
      </c>
      <c r="H251" s="287">
        <v>1</v>
      </c>
      <c r="I251" s="288"/>
      <c r="J251" s="289">
        <f>ROUND(I251*H251,2)</f>
        <v>0</v>
      </c>
      <c r="K251" s="285" t="s">
        <v>319</v>
      </c>
      <c r="L251" s="290"/>
      <c r="M251" s="291" t="s">
        <v>1</v>
      </c>
      <c r="N251" s="292" t="s">
        <v>41</v>
      </c>
      <c r="O251" s="92"/>
      <c r="P251" s="238">
        <f>O251*H251</f>
        <v>0</v>
      </c>
      <c r="Q251" s="238">
        <v>0.0064000000000000003</v>
      </c>
      <c r="R251" s="238">
        <f>Q251*H251</f>
        <v>0.0064000000000000003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357</v>
      </c>
      <c r="AT251" s="240" t="s">
        <v>732</v>
      </c>
      <c r="AU251" s="240" t="s">
        <v>85</v>
      </c>
      <c r="AY251" s="18" t="s">
        <v>313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320</v>
      </c>
      <c r="BM251" s="240" t="s">
        <v>1277</v>
      </c>
    </row>
    <row r="252" s="2" customFormat="1" ht="21.75" customHeight="1">
      <c r="A252" s="39"/>
      <c r="B252" s="40"/>
      <c r="C252" s="229" t="s">
        <v>1114</v>
      </c>
      <c r="D252" s="229" t="s">
        <v>315</v>
      </c>
      <c r="E252" s="230" t="s">
        <v>1278</v>
      </c>
      <c r="F252" s="231" t="s">
        <v>1279</v>
      </c>
      <c r="G252" s="232" t="s">
        <v>723</v>
      </c>
      <c r="H252" s="233">
        <v>1</v>
      </c>
      <c r="I252" s="234"/>
      <c r="J252" s="235">
        <f>ROUND(I252*H252,2)</f>
        <v>0</v>
      </c>
      <c r="K252" s="231" t="s">
        <v>319</v>
      </c>
      <c r="L252" s="45"/>
      <c r="M252" s="236" t="s">
        <v>1</v>
      </c>
      <c r="N252" s="237" t="s">
        <v>41</v>
      </c>
      <c r="O252" s="92"/>
      <c r="P252" s="238">
        <f>O252*H252</f>
        <v>0</v>
      </c>
      <c r="Q252" s="238">
        <v>0.00072000000000000005</v>
      </c>
      <c r="R252" s="238">
        <f>Q252*H252</f>
        <v>0.00072000000000000005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320</v>
      </c>
      <c r="AT252" s="240" t="s">
        <v>315</v>
      </c>
      <c r="AU252" s="240" t="s">
        <v>85</v>
      </c>
      <c r="AY252" s="18" t="s">
        <v>313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320</v>
      </c>
      <c r="BM252" s="240" t="s">
        <v>1280</v>
      </c>
    </row>
    <row r="253" s="2" customFormat="1" ht="24.15" customHeight="1">
      <c r="A253" s="39"/>
      <c r="B253" s="40"/>
      <c r="C253" s="283" t="s">
        <v>1118</v>
      </c>
      <c r="D253" s="283" t="s">
        <v>732</v>
      </c>
      <c r="E253" s="284" t="s">
        <v>1281</v>
      </c>
      <c r="F253" s="285" t="s">
        <v>1282</v>
      </c>
      <c r="G253" s="286" t="s">
        <v>723</v>
      </c>
      <c r="H253" s="287">
        <v>1</v>
      </c>
      <c r="I253" s="288"/>
      <c r="J253" s="289">
        <f>ROUND(I253*H253,2)</f>
        <v>0</v>
      </c>
      <c r="K253" s="285" t="s">
        <v>319</v>
      </c>
      <c r="L253" s="290"/>
      <c r="M253" s="291" t="s">
        <v>1</v>
      </c>
      <c r="N253" s="292" t="s">
        <v>41</v>
      </c>
      <c r="O253" s="92"/>
      <c r="P253" s="238">
        <f>O253*H253</f>
        <v>0</v>
      </c>
      <c r="Q253" s="238">
        <v>0.0024399999999999999</v>
      </c>
      <c r="R253" s="238">
        <f>Q253*H253</f>
        <v>0.0024399999999999999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357</v>
      </c>
      <c r="AT253" s="240" t="s">
        <v>732</v>
      </c>
      <c r="AU253" s="240" t="s">
        <v>85</v>
      </c>
      <c r="AY253" s="18" t="s">
        <v>313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320</v>
      </c>
      <c r="BM253" s="240" t="s">
        <v>1283</v>
      </c>
    </row>
    <row r="254" s="2" customFormat="1" ht="24.15" customHeight="1">
      <c r="A254" s="39"/>
      <c r="B254" s="40"/>
      <c r="C254" s="283" t="s">
        <v>1124</v>
      </c>
      <c r="D254" s="283" t="s">
        <v>732</v>
      </c>
      <c r="E254" s="284" t="s">
        <v>1284</v>
      </c>
      <c r="F254" s="285" t="s">
        <v>1285</v>
      </c>
      <c r="G254" s="286" t="s">
        <v>723</v>
      </c>
      <c r="H254" s="287">
        <v>1</v>
      </c>
      <c r="I254" s="288"/>
      <c r="J254" s="289">
        <f>ROUND(I254*H254,2)</f>
        <v>0</v>
      </c>
      <c r="K254" s="285" t="s">
        <v>319</v>
      </c>
      <c r="L254" s="290"/>
      <c r="M254" s="291" t="s">
        <v>1</v>
      </c>
      <c r="N254" s="292" t="s">
        <v>41</v>
      </c>
      <c r="O254" s="92"/>
      <c r="P254" s="238">
        <f>O254*H254</f>
        <v>0</v>
      </c>
      <c r="Q254" s="238">
        <v>0.0035000000000000001</v>
      </c>
      <c r="R254" s="238">
        <f>Q254*H254</f>
        <v>0.0035000000000000001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357</v>
      </c>
      <c r="AT254" s="240" t="s">
        <v>732</v>
      </c>
      <c r="AU254" s="240" t="s">
        <v>85</v>
      </c>
      <c r="AY254" s="18" t="s">
        <v>313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320</v>
      </c>
      <c r="BM254" s="240" t="s">
        <v>1286</v>
      </c>
    </row>
    <row r="255" s="2" customFormat="1" ht="24.15" customHeight="1">
      <c r="A255" s="39"/>
      <c r="B255" s="40"/>
      <c r="C255" s="229" t="s">
        <v>1128</v>
      </c>
      <c r="D255" s="229" t="s">
        <v>315</v>
      </c>
      <c r="E255" s="230" t="s">
        <v>1287</v>
      </c>
      <c r="F255" s="231" t="s">
        <v>1288</v>
      </c>
      <c r="G255" s="232" t="s">
        <v>324</v>
      </c>
      <c r="H255" s="233">
        <v>16.350000000000001</v>
      </c>
      <c r="I255" s="234"/>
      <c r="J255" s="235">
        <f>ROUND(I255*H255,2)</f>
        <v>0</v>
      </c>
      <c r="K255" s="231" t="s">
        <v>319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320</v>
      </c>
      <c r="AT255" s="240" t="s">
        <v>315</v>
      </c>
      <c r="AU255" s="240" t="s">
        <v>85</v>
      </c>
      <c r="AY255" s="18" t="s">
        <v>313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320</v>
      </c>
      <c r="BM255" s="240" t="s">
        <v>1289</v>
      </c>
    </row>
    <row r="256" s="13" customFormat="1">
      <c r="A256" s="13"/>
      <c r="B256" s="242"/>
      <c r="C256" s="243"/>
      <c r="D256" s="244" t="s">
        <v>326</v>
      </c>
      <c r="E256" s="245" t="s">
        <v>1</v>
      </c>
      <c r="F256" s="246" t="s">
        <v>1162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326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313</v>
      </c>
    </row>
    <row r="257" s="14" customFormat="1">
      <c r="A257" s="14"/>
      <c r="B257" s="253"/>
      <c r="C257" s="254"/>
      <c r="D257" s="244" t="s">
        <v>326</v>
      </c>
      <c r="E257" s="255" t="s">
        <v>1</v>
      </c>
      <c r="F257" s="256" t="s">
        <v>1235</v>
      </c>
      <c r="G257" s="254"/>
      <c r="H257" s="257">
        <v>16.350000000000001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326</v>
      </c>
      <c r="AU257" s="263" t="s">
        <v>85</v>
      </c>
      <c r="AV257" s="14" t="s">
        <v>85</v>
      </c>
      <c r="AW257" s="14" t="s">
        <v>32</v>
      </c>
      <c r="AX257" s="14" t="s">
        <v>83</v>
      </c>
      <c r="AY257" s="263" t="s">
        <v>313</v>
      </c>
    </row>
    <row r="258" s="2" customFormat="1" ht="16.5" customHeight="1">
      <c r="A258" s="39"/>
      <c r="B258" s="40"/>
      <c r="C258" s="229" t="s">
        <v>1132</v>
      </c>
      <c r="D258" s="229" t="s">
        <v>315</v>
      </c>
      <c r="E258" s="230" t="s">
        <v>1290</v>
      </c>
      <c r="F258" s="231" t="s">
        <v>1291</v>
      </c>
      <c r="G258" s="232" t="s">
        <v>324</v>
      </c>
      <c r="H258" s="233">
        <v>16.350000000000001</v>
      </c>
      <c r="I258" s="234"/>
      <c r="J258" s="235">
        <f>ROUND(I258*H258,2)</f>
        <v>0</v>
      </c>
      <c r="K258" s="231" t="s">
        <v>319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320</v>
      </c>
      <c r="AT258" s="240" t="s">
        <v>315</v>
      </c>
      <c r="AU258" s="240" t="s">
        <v>85</v>
      </c>
      <c r="AY258" s="18" t="s">
        <v>313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320</v>
      </c>
      <c r="BM258" s="240" t="s">
        <v>1292</v>
      </c>
    </row>
    <row r="259" s="13" customFormat="1">
      <c r="A259" s="13"/>
      <c r="B259" s="242"/>
      <c r="C259" s="243"/>
      <c r="D259" s="244" t="s">
        <v>326</v>
      </c>
      <c r="E259" s="245" t="s">
        <v>1</v>
      </c>
      <c r="F259" s="246" t="s">
        <v>1162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326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313</v>
      </c>
    </row>
    <row r="260" s="14" customFormat="1">
      <c r="A260" s="14"/>
      <c r="B260" s="253"/>
      <c r="C260" s="254"/>
      <c r="D260" s="244" t="s">
        <v>326</v>
      </c>
      <c r="E260" s="255" t="s">
        <v>1</v>
      </c>
      <c r="F260" s="256" t="s">
        <v>1235</v>
      </c>
      <c r="G260" s="254"/>
      <c r="H260" s="257">
        <v>16.350000000000001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326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313</v>
      </c>
    </row>
    <row r="261" s="2" customFormat="1" ht="21.75" customHeight="1">
      <c r="A261" s="39"/>
      <c r="B261" s="40"/>
      <c r="C261" s="229" t="s">
        <v>1293</v>
      </c>
      <c r="D261" s="229" t="s">
        <v>315</v>
      </c>
      <c r="E261" s="230" t="s">
        <v>1068</v>
      </c>
      <c r="F261" s="231" t="s">
        <v>1069</v>
      </c>
      <c r="G261" s="232" t="s">
        <v>324</v>
      </c>
      <c r="H261" s="233">
        <v>13.1</v>
      </c>
      <c r="I261" s="234"/>
      <c r="J261" s="235">
        <f>ROUND(I261*H261,2)</f>
        <v>0</v>
      </c>
      <c r="K261" s="231" t="s">
        <v>319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320</v>
      </c>
      <c r="AT261" s="240" t="s">
        <v>315</v>
      </c>
      <c r="AU261" s="240" t="s">
        <v>85</v>
      </c>
      <c r="AY261" s="18" t="s">
        <v>313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320</v>
      </c>
      <c r="BM261" s="240" t="s">
        <v>1294</v>
      </c>
    </row>
    <row r="262" s="13" customFormat="1">
      <c r="A262" s="13"/>
      <c r="B262" s="242"/>
      <c r="C262" s="243"/>
      <c r="D262" s="244" t="s">
        <v>326</v>
      </c>
      <c r="E262" s="245" t="s">
        <v>1</v>
      </c>
      <c r="F262" s="246" t="s">
        <v>1160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326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313</v>
      </c>
    </row>
    <row r="263" s="14" customFormat="1">
      <c r="A263" s="14"/>
      <c r="B263" s="253"/>
      <c r="C263" s="254"/>
      <c r="D263" s="244" t="s">
        <v>326</v>
      </c>
      <c r="E263" s="255" t="s">
        <v>1</v>
      </c>
      <c r="F263" s="256" t="s">
        <v>1295</v>
      </c>
      <c r="G263" s="254"/>
      <c r="H263" s="257">
        <v>13.1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326</v>
      </c>
      <c r="AU263" s="263" t="s">
        <v>85</v>
      </c>
      <c r="AV263" s="14" t="s">
        <v>85</v>
      </c>
      <c r="AW263" s="14" t="s">
        <v>32</v>
      </c>
      <c r="AX263" s="14" t="s">
        <v>83</v>
      </c>
      <c r="AY263" s="263" t="s">
        <v>313</v>
      </c>
    </row>
    <row r="264" s="2" customFormat="1" ht="24.15" customHeight="1">
      <c r="A264" s="39"/>
      <c r="B264" s="40"/>
      <c r="C264" s="229" t="s">
        <v>1296</v>
      </c>
      <c r="D264" s="229" t="s">
        <v>315</v>
      </c>
      <c r="E264" s="230" t="s">
        <v>1072</v>
      </c>
      <c r="F264" s="231" t="s">
        <v>1073</v>
      </c>
      <c r="G264" s="232" t="s">
        <v>723</v>
      </c>
      <c r="H264" s="233">
        <v>1</v>
      </c>
      <c r="I264" s="234"/>
      <c r="J264" s="235">
        <f>ROUND(I264*H264,2)</f>
        <v>0</v>
      </c>
      <c r="K264" s="231" t="s">
        <v>319</v>
      </c>
      <c r="L264" s="45"/>
      <c r="M264" s="236" t="s">
        <v>1</v>
      </c>
      <c r="N264" s="237" t="s">
        <v>41</v>
      </c>
      <c r="O264" s="92"/>
      <c r="P264" s="238">
        <f>O264*H264</f>
        <v>0</v>
      </c>
      <c r="Q264" s="238">
        <v>0.45937</v>
      </c>
      <c r="R264" s="238">
        <f>Q264*H264</f>
        <v>0.45937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320</v>
      </c>
      <c r="AT264" s="240" t="s">
        <v>315</v>
      </c>
      <c r="AU264" s="240" t="s">
        <v>85</v>
      </c>
      <c r="AY264" s="18" t="s">
        <v>313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83</v>
      </c>
      <c r="BK264" s="241">
        <f>ROUND(I264*H264,2)</f>
        <v>0</v>
      </c>
      <c r="BL264" s="18" t="s">
        <v>320</v>
      </c>
      <c r="BM264" s="240" t="s">
        <v>1297</v>
      </c>
    </row>
    <row r="265" s="2" customFormat="1" ht="33" customHeight="1">
      <c r="A265" s="39"/>
      <c r="B265" s="40"/>
      <c r="C265" s="229" t="s">
        <v>1298</v>
      </c>
      <c r="D265" s="229" t="s">
        <v>315</v>
      </c>
      <c r="E265" s="230" t="s">
        <v>1299</v>
      </c>
      <c r="F265" s="231" t="s">
        <v>1300</v>
      </c>
      <c r="G265" s="232" t="s">
        <v>723</v>
      </c>
      <c r="H265" s="233">
        <v>1</v>
      </c>
      <c r="I265" s="234"/>
      <c r="J265" s="235">
        <f>ROUND(I265*H265,2)</f>
        <v>0</v>
      </c>
      <c r="K265" s="231" t="s">
        <v>319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0.36191000000000001</v>
      </c>
      <c r="R265" s="238">
        <f>Q265*H265</f>
        <v>0.36191000000000001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320</v>
      </c>
      <c r="AT265" s="240" t="s">
        <v>315</v>
      </c>
      <c r="AU265" s="240" t="s">
        <v>85</v>
      </c>
      <c r="AY265" s="18" t="s">
        <v>313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320</v>
      </c>
      <c r="BM265" s="240" t="s">
        <v>1301</v>
      </c>
    </row>
    <row r="266" s="2" customFormat="1" ht="24.15" customHeight="1">
      <c r="A266" s="39"/>
      <c r="B266" s="40"/>
      <c r="C266" s="283" t="s">
        <v>1302</v>
      </c>
      <c r="D266" s="283" t="s">
        <v>732</v>
      </c>
      <c r="E266" s="284" t="s">
        <v>1303</v>
      </c>
      <c r="F266" s="285" t="s">
        <v>1304</v>
      </c>
      <c r="G266" s="286" t="s">
        <v>723</v>
      </c>
      <c r="H266" s="287">
        <v>1</v>
      </c>
      <c r="I266" s="288"/>
      <c r="J266" s="289">
        <f>ROUND(I266*H266,2)</f>
        <v>0</v>
      </c>
      <c r="K266" s="285" t="s">
        <v>319</v>
      </c>
      <c r="L266" s="290"/>
      <c r="M266" s="291" t="s">
        <v>1</v>
      </c>
      <c r="N266" s="292" t="s">
        <v>41</v>
      </c>
      <c r="O266" s="92"/>
      <c r="P266" s="238">
        <f>O266*H266</f>
        <v>0</v>
      </c>
      <c r="Q266" s="238">
        <v>0.125</v>
      </c>
      <c r="R266" s="238">
        <f>Q266*H266</f>
        <v>0.125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357</v>
      </c>
      <c r="AT266" s="240" t="s">
        <v>732</v>
      </c>
      <c r="AU266" s="240" t="s">
        <v>85</v>
      </c>
      <c r="AY266" s="18" t="s">
        <v>313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320</v>
      </c>
      <c r="BM266" s="240" t="s">
        <v>1305</v>
      </c>
    </row>
    <row r="267" s="2" customFormat="1" ht="24.15" customHeight="1">
      <c r="A267" s="39"/>
      <c r="B267" s="40"/>
      <c r="C267" s="229" t="s">
        <v>1306</v>
      </c>
      <c r="D267" s="229" t="s">
        <v>315</v>
      </c>
      <c r="E267" s="230" t="s">
        <v>1307</v>
      </c>
      <c r="F267" s="231" t="s">
        <v>1308</v>
      </c>
      <c r="G267" s="232" t="s">
        <v>723</v>
      </c>
      <c r="H267" s="233">
        <v>1</v>
      </c>
      <c r="I267" s="234"/>
      <c r="J267" s="235">
        <f>ROUND(I267*H267,2)</f>
        <v>0</v>
      </c>
      <c r="K267" s="231" t="s">
        <v>319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0.058029999999999998</v>
      </c>
      <c r="R267" s="238">
        <f>Q267*H267</f>
        <v>0.058029999999999998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320</v>
      </c>
      <c r="AT267" s="240" t="s">
        <v>315</v>
      </c>
      <c r="AU267" s="240" t="s">
        <v>85</v>
      </c>
      <c r="AY267" s="18" t="s">
        <v>313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320</v>
      </c>
      <c r="BM267" s="240" t="s">
        <v>1309</v>
      </c>
    </row>
    <row r="268" s="2" customFormat="1" ht="33" customHeight="1">
      <c r="A268" s="39"/>
      <c r="B268" s="40"/>
      <c r="C268" s="229" t="s">
        <v>1310</v>
      </c>
      <c r="D268" s="229" t="s">
        <v>315</v>
      </c>
      <c r="E268" s="230" t="s">
        <v>1084</v>
      </c>
      <c r="F268" s="231" t="s">
        <v>1085</v>
      </c>
      <c r="G268" s="232" t="s">
        <v>723</v>
      </c>
      <c r="H268" s="233">
        <v>1</v>
      </c>
      <c r="I268" s="234"/>
      <c r="J268" s="235">
        <f>ROUND(I268*H268,2)</f>
        <v>0</v>
      </c>
      <c r="K268" s="231" t="s">
        <v>319</v>
      </c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0.01136</v>
      </c>
      <c r="R268" s="238">
        <f>Q268*H268</f>
        <v>0.01136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320</v>
      </c>
      <c r="AT268" s="240" t="s">
        <v>315</v>
      </c>
      <c r="AU268" s="240" t="s">
        <v>85</v>
      </c>
      <c r="AY268" s="18" t="s">
        <v>313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320</v>
      </c>
      <c r="BM268" s="240" t="s">
        <v>1311</v>
      </c>
    </row>
    <row r="269" s="2" customFormat="1" ht="24.15" customHeight="1">
      <c r="A269" s="39"/>
      <c r="B269" s="40"/>
      <c r="C269" s="229" t="s">
        <v>1312</v>
      </c>
      <c r="D269" s="229" t="s">
        <v>315</v>
      </c>
      <c r="E269" s="230" t="s">
        <v>1091</v>
      </c>
      <c r="F269" s="231" t="s">
        <v>1092</v>
      </c>
      <c r="G269" s="232" t="s">
        <v>723</v>
      </c>
      <c r="H269" s="233">
        <v>1</v>
      </c>
      <c r="I269" s="234"/>
      <c r="J269" s="235">
        <f>ROUND(I269*H269,2)</f>
        <v>0</v>
      </c>
      <c r="K269" s="231" t="s">
        <v>319</v>
      </c>
      <c r="L269" s="45"/>
      <c r="M269" s="236" t="s">
        <v>1</v>
      </c>
      <c r="N269" s="237" t="s">
        <v>41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320</v>
      </c>
      <c r="AT269" s="240" t="s">
        <v>315</v>
      </c>
      <c r="AU269" s="240" t="s">
        <v>85</v>
      </c>
      <c r="AY269" s="18" t="s">
        <v>313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320</v>
      </c>
      <c r="BM269" s="240" t="s">
        <v>1313</v>
      </c>
    </row>
    <row r="270" s="2" customFormat="1" ht="24.15" customHeight="1">
      <c r="A270" s="39"/>
      <c r="B270" s="40"/>
      <c r="C270" s="229" t="s">
        <v>1314</v>
      </c>
      <c r="D270" s="229" t="s">
        <v>315</v>
      </c>
      <c r="E270" s="230" t="s">
        <v>1315</v>
      </c>
      <c r="F270" s="231" t="s">
        <v>1316</v>
      </c>
      <c r="G270" s="232" t="s">
        <v>723</v>
      </c>
      <c r="H270" s="233">
        <v>1</v>
      </c>
      <c r="I270" s="234"/>
      <c r="J270" s="235">
        <f>ROUND(I270*H270,2)</f>
        <v>0</v>
      </c>
      <c r="K270" s="231" t="s">
        <v>319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0.021440000000000001</v>
      </c>
      <c r="R270" s="238">
        <f>Q270*H270</f>
        <v>0.021440000000000001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320</v>
      </c>
      <c r="AT270" s="240" t="s">
        <v>315</v>
      </c>
      <c r="AU270" s="240" t="s">
        <v>85</v>
      </c>
      <c r="AY270" s="18" t="s">
        <v>313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320</v>
      </c>
      <c r="BM270" s="240" t="s">
        <v>1317</v>
      </c>
    </row>
    <row r="271" s="2" customFormat="1" ht="24.15" customHeight="1">
      <c r="A271" s="39"/>
      <c r="B271" s="40"/>
      <c r="C271" s="229" t="s">
        <v>1318</v>
      </c>
      <c r="D271" s="229" t="s">
        <v>315</v>
      </c>
      <c r="E271" s="230" t="s">
        <v>1319</v>
      </c>
      <c r="F271" s="231" t="s">
        <v>1320</v>
      </c>
      <c r="G271" s="232" t="s">
        <v>723</v>
      </c>
      <c r="H271" s="233">
        <v>1</v>
      </c>
      <c r="I271" s="234"/>
      <c r="J271" s="235">
        <f>ROUND(I271*H271,2)</f>
        <v>0</v>
      </c>
      <c r="K271" s="231" t="s">
        <v>319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0.089999999999999997</v>
      </c>
      <c r="R271" s="238">
        <f>Q271*H271</f>
        <v>0.089999999999999997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320</v>
      </c>
      <c r="AT271" s="240" t="s">
        <v>315</v>
      </c>
      <c r="AU271" s="240" t="s">
        <v>85</v>
      </c>
      <c r="AY271" s="18" t="s">
        <v>313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320</v>
      </c>
      <c r="BM271" s="240" t="s">
        <v>1321</v>
      </c>
    </row>
    <row r="272" s="2" customFormat="1" ht="21.75" customHeight="1">
      <c r="A272" s="39"/>
      <c r="B272" s="40"/>
      <c r="C272" s="283" t="s">
        <v>635</v>
      </c>
      <c r="D272" s="283" t="s">
        <v>732</v>
      </c>
      <c r="E272" s="284" t="s">
        <v>1322</v>
      </c>
      <c r="F272" s="285" t="s">
        <v>1323</v>
      </c>
      <c r="G272" s="286" t="s">
        <v>723</v>
      </c>
      <c r="H272" s="287">
        <v>1</v>
      </c>
      <c r="I272" s="288"/>
      <c r="J272" s="289">
        <f>ROUND(I272*H272,2)</f>
        <v>0</v>
      </c>
      <c r="K272" s="285" t="s">
        <v>319</v>
      </c>
      <c r="L272" s="290"/>
      <c r="M272" s="291" t="s">
        <v>1</v>
      </c>
      <c r="N272" s="292" t="s">
        <v>41</v>
      </c>
      <c r="O272" s="92"/>
      <c r="P272" s="238">
        <f>O272*H272</f>
        <v>0</v>
      </c>
      <c r="Q272" s="238">
        <v>0.045999999999999999</v>
      </c>
      <c r="R272" s="238">
        <f>Q272*H272</f>
        <v>0.045999999999999999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357</v>
      </c>
      <c r="AT272" s="240" t="s">
        <v>732</v>
      </c>
      <c r="AU272" s="240" t="s">
        <v>85</v>
      </c>
      <c r="AY272" s="18" t="s">
        <v>313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320</v>
      </c>
      <c r="BM272" s="240" t="s">
        <v>1324</v>
      </c>
    </row>
    <row r="273" s="2" customFormat="1" ht="16.5" customHeight="1">
      <c r="A273" s="39"/>
      <c r="B273" s="40"/>
      <c r="C273" s="229" t="s">
        <v>1325</v>
      </c>
      <c r="D273" s="229" t="s">
        <v>315</v>
      </c>
      <c r="E273" s="230" t="s">
        <v>1326</v>
      </c>
      <c r="F273" s="231" t="s">
        <v>1327</v>
      </c>
      <c r="G273" s="232" t="s">
        <v>723</v>
      </c>
      <c r="H273" s="233">
        <v>1</v>
      </c>
      <c r="I273" s="234"/>
      <c r="J273" s="235">
        <f>ROUND(I273*H273,2)</f>
        <v>0</v>
      </c>
      <c r="K273" s="231" t="s">
        <v>319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0.040000000000000001</v>
      </c>
      <c r="R273" s="238">
        <f>Q273*H273</f>
        <v>0.040000000000000001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320</v>
      </c>
      <c r="AT273" s="240" t="s">
        <v>315</v>
      </c>
      <c r="AU273" s="240" t="s">
        <v>85</v>
      </c>
      <c r="AY273" s="18" t="s">
        <v>313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320</v>
      </c>
      <c r="BM273" s="240" t="s">
        <v>1328</v>
      </c>
    </row>
    <row r="274" s="2" customFormat="1" ht="24.15" customHeight="1">
      <c r="A274" s="39"/>
      <c r="B274" s="40"/>
      <c r="C274" s="283" t="s">
        <v>1329</v>
      </c>
      <c r="D274" s="283" t="s">
        <v>732</v>
      </c>
      <c r="E274" s="284" t="s">
        <v>1330</v>
      </c>
      <c r="F274" s="285" t="s">
        <v>1331</v>
      </c>
      <c r="G274" s="286" t="s">
        <v>723</v>
      </c>
      <c r="H274" s="287">
        <v>1</v>
      </c>
      <c r="I274" s="288"/>
      <c r="J274" s="289">
        <f>ROUND(I274*H274,2)</f>
        <v>0</v>
      </c>
      <c r="K274" s="285" t="s">
        <v>319</v>
      </c>
      <c r="L274" s="290"/>
      <c r="M274" s="291" t="s">
        <v>1</v>
      </c>
      <c r="N274" s="292" t="s">
        <v>41</v>
      </c>
      <c r="O274" s="92"/>
      <c r="P274" s="238">
        <f>O274*H274</f>
        <v>0</v>
      </c>
      <c r="Q274" s="238">
        <v>0.0068999999999999999</v>
      </c>
      <c r="R274" s="238">
        <f>Q274*H274</f>
        <v>0.0068999999999999999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357</v>
      </c>
      <c r="AT274" s="240" t="s">
        <v>732</v>
      </c>
      <c r="AU274" s="240" t="s">
        <v>85</v>
      </c>
      <c r="AY274" s="18" t="s">
        <v>313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320</v>
      </c>
      <c r="BM274" s="240" t="s">
        <v>1332</v>
      </c>
    </row>
    <row r="275" s="2" customFormat="1" ht="24.15" customHeight="1">
      <c r="A275" s="39"/>
      <c r="B275" s="40"/>
      <c r="C275" s="283" t="s">
        <v>1333</v>
      </c>
      <c r="D275" s="283" t="s">
        <v>732</v>
      </c>
      <c r="E275" s="284" t="s">
        <v>1334</v>
      </c>
      <c r="F275" s="285" t="s">
        <v>1335</v>
      </c>
      <c r="G275" s="286" t="s">
        <v>723</v>
      </c>
      <c r="H275" s="287">
        <v>1</v>
      </c>
      <c r="I275" s="288"/>
      <c r="J275" s="289">
        <f>ROUND(I275*H275,2)</f>
        <v>0</v>
      </c>
      <c r="K275" s="285" t="s">
        <v>319</v>
      </c>
      <c r="L275" s="290"/>
      <c r="M275" s="291" t="s">
        <v>1</v>
      </c>
      <c r="N275" s="292" t="s">
        <v>41</v>
      </c>
      <c r="O275" s="92"/>
      <c r="P275" s="238">
        <f>O275*H275</f>
        <v>0</v>
      </c>
      <c r="Q275" s="238">
        <v>0.00029999999999999997</v>
      </c>
      <c r="R275" s="238">
        <f>Q275*H275</f>
        <v>0.00029999999999999997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357</v>
      </c>
      <c r="AT275" s="240" t="s">
        <v>732</v>
      </c>
      <c r="AU275" s="240" t="s">
        <v>85</v>
      </c>
      <c r="AY275" s="18" t="s">
        <v>313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320</v>
      </c>
      <c r="BM275" s="240" t="s">
        <v>1336</v>
      </c>
    </row>
    <row r="276" s="2" customFormat="1" ht="16.5" customHeight="1">
      <c r="A276" s="39"/>
      <c r="B276" s="40"/>
      <c r="C276" s="229" t="s">
        <v>1337</v>
      </c>
      <c r="D276" s="229" t="s">
        <v>315</v>
      </c>
      <c r="E276" s="230" t="s">
        <v>1338</v>
      </c>
      <c r="F276" s="231" t="s">
        <v>1339</v>
      </c>
      <c r="G276" s="232" t="s">
        <v>324</v>
      </c>
      <c r="H276" s="233">
        <v>16.350000000000001</v>
      </c>
      <c r="I276" s="234"/>
      <c r="J276" s="235">
        <f>ROUND(I276*H276,2)</f>
        <v>0</v>
      </c>
      <c r="K276" s="231" t="s">
        <v>319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0.00019000000000000001</v>
      </c>
      <c r="R276" s="238">
        <f>Q276*H276</f>
        <v>0.0031065000000000003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320</v>
      </c>
      <c r="AT276" s="240" t="s">
        <v>315</v>
      </c>
      <c r="AU276" s="240" t="s">
        <v>85</v>
      </c>
      <c r="AY276" s="18" t="s">
        <v>313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320</v>
      </c>
      <c r="BM276" s="240" t="s">
        <v>1340</v>
      </c>
    </row>
    <row r="277" s="13" customFormat="1">
      <c r="A277" s="13"/>
      <c r="B277" s="242"/>
      <c r="C277" s="243"/>
      <c r="D277" s="244" t="s">
        <v>326</v>
      </c>
      <c r="E277" s="245" t="s">
        <v>1</v>
      </c>
      <c r="F277" s="246" t="s">
        <v>1162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326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313</v>
      </c>
    </row>
    <row r="278" s="14" customFormat="1">
      <c r="A278" s="14"/>
      <c r="B278" s="253"/>
      <c r="C278" s="254"/>
      <c r="D278" s="244" t="s">
        <v>326</v>
      </c>
      <c r="E278" s="255" t="s">
        <v>1</v>
      </c>
      <c r="F278" s="256" t="s">
        <v>1235</v>
      </c>
      <c r="G278" s="254"/>
      <c r="H278" s="257">
        <v>16.350000000000001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326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313</v>
      </c>
    </row>
    <row r="279" s="2" customFormat="1" ht="21.75" customHeight="1">
      <c r="A279" s="39"/>
      <c r="B279" s="40"/>
      <c r="C279" s="229" t="s">
        <v>1341</v>
      </c>
      <c r="D279" s="229" t="s">
        <v>315</v>
      </c>
      <c r="E279" s="230" t="s">
        <v>1129</v>
      </c>
      <c r="F279" s="231" t="s">
        <v>1130</v>
      </c>
      <c r="G279" s="232" t="s">
        <v>324</v>
      </c>
      <c r="H279" s="233">
        <v>27.449999999999999</v>
      </c>
      <c r="I279" s="234"/>
      <c r="J279" s="235">
        <f>ROUND(I279*H279,2)</f>
        <v>0</v>
      </c>
      <c r="K279" s="231" t="s">
        <v>319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9.0000000000000006E-05</v>
      </c>
      <c r="R279" s="238">
        <f>Q279*H279</f>
        <v>0.0024705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320</v>
      </c>
      <c r="AT279" s="240" t="s">
        <v>315</v>
      </c>
      <c r="AU279" s="240" t="s">
        <v>85</v>
      </c>
      <c r="AY279" s="18" t="s">
        <v>313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320</v>
      </c>
      <c r="BM279" s="240" t="s">
        <v>1342</v>
      </c>
    </row>
    <row r="280" s="13" customFormat="1">
      <c r="A280" s="13"/>
      <c r="B280" s="242"/>
      <c r="C280" s="243"/>
      <c r="D280" s="244" t="s">
        <v>326</v>
      </c>
      <c r="E280" s="245" t="s">
        <v>1</v>
      </c>
      <c r="F280" s="246" t="s">
        <v>1160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326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313</v>
      </c>
    </row>
    <row r="281" s="14" customFormat="1">
      <c r="A281" s="14"/>
      <c r="B281" s="253"/>
      <c r="C281" s="254"/>
      <c r="D281" s="244" t="s">
        <v>326</v>
      </c>
      <c r="E281" s="255" t="s">
        <v>1</v>
      </c>
      <c r="F281" s="256" t="s">
        <v>1295</v>
      </c>
      <c r="G281" s="254"/>
      <c r="H281" s="257">
        <v>13.1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326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313</v>
      </c>
    </row>
    <row r="282" s="13" customFormat="1">
      <c r="A282" s="13"/>
      <c r="B282" s="242"/>
      <c r="C282" s="243"/>
      <c r="D282" s="244" t="s">
        <v>326</v>
      </c>
      <c r="E282" s="245" t="s">
        <v>1</v>
      </c>
      <c r="F282" s="246" t="s">
        <v>1162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326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313</v>
      </c>
    </row>
    <row r="283" s="14" customFormat="1">
      <c r="A283" s="14"/>
      <c r="B283" s="253"/>
      <c r="C283" s="254"/>
      <c r="D283" s="244" t="s">
        <v>326</v>
      </c>
      <c r="E283" s="255" t="s">
        <v>1</v>
      </c>
      <c r="F283" s="256" t="s">
        <v>1343</v>
      </c>
      <c r="G283" s="254"/>
      <c r="H283" s="257">
        <v>14.35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326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313</v>
      </c>
    </row>
    <row r="284" s="15" customFormat="1">
      <c r="A284" s="15"/>
      <c r="B284" s="264"/>
      <c r="C284" s="265"/>
      <c r="D284" s="244" t="s">
        <v>326</v>
      </c>
      <c r="E284" s="266" t="s">
        <v>1</v>
      </c>
      <c r="F284" s="267" t="s">
        <v>331</v>
      </c>
      <c r="G284" s="265"/>
      <c r="H284" s="268">
        <v>27.449999999999999</v>
      </c>
      <c r="I284" s="269"/>
      <c r="J284" s="265"/>
      <c r="K284" s="265"/>
      <c r="L284" s="270"/>
      <c r="M284" s="271"/>
      <c r="N284" s="272"/>
      <c r="O284" s="272"/>
      <c r="P284" s="272"/>
      <c r="Q284" s="272"/>
      <c r="R284" s="272"/>
      <c r="S284" s="272"/>
      <c r="T284" s="27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4" t="s">
        <v>326</v>
      </c>
      <c r="AU284" s="274" t="s">
        <v>85</v>
      </c>
      <c r="AV284" s="15" t="s">
        <v>320</v>
      </c>
      <c r="AW284" s="15" t="s">
        <v>32</v>
      </c>
      <c r="AX284" s="15" t="s">
        <v>83</v>
      </c>
      <c r="AY284" s="274" t="s">
        <v>313</v>
      </c>
    </row>
    <row r="285" s="12" customFormat="1" ht="22.8" customHeight="1">
      <c r="A285" s="12"/>
      <c r="B285" s="213"/>
      <c r="C285" s="214"/>
      <c r="D285" s="215" t="s">
        <v>75</v>
      </c>
      <c r="E285" s="227" t="s">
        <v>767</v>
      </c>
      <c r="F285" s="227" t="s">
        <v>768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P286</f>
        <v>0</v>
      </c>
      <c r="Q285" s="221"/>
      <c r="R285" s="222">
        <f>R286</f>
        <v>0</v>
      </c>
      <c r="S285" s="221"/>
      <c r="T285" s="223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83</v>
      </c>
      <c r="AT285" s="225" t="s">
        <v>75</v>
      </c>
      <c r="AU285" s="225" t="s">
        <v>83</v>
      </c>
      <c r="AY285" s="224" t="s">
        <v>313</v>
      </c>
      <c r="BK285" s="226">
        <f>BK286</f>
        <v>0</v>
      </c>
    </row>
    <row r="286" s="2" customFormat="1" ht="24.15" customHeight="1">
      <c r="A286" s="39"/>
      <c r="B286" s="40"/>
      <c r="C286" s="229" t="s">
        <v>1344</v>
      </c>
      <c r="D286" s="229" t="s">
        <v>315</v>
      </c>
      <c r="E286" s="230" t="s">
        <v>1133</v>
      </c>
      <c r="F286" s="231" t="s">
        <v>1134</v>
      </c>
      <c r="G286" s="232" t="s">
        <v>354</v>
      </c>
      <c r="H286" s="233">
        <v>24.097000000000001</v>
      </c>
      <c r="I286" s="234"/>
      <c r="J286" s="235">
        <f>ROUND(I286*H286,2)</f>
        <v>0</v>
      </c>
      <c r="K286" s="231" t="s">
        <v>319</v>
      </c>
      <c r="L286" s="45"/>
      <c r="M286" s="236" t="s">
        <v>1</v>
      </c>
      <c r="N286" s="237" t="s">
        <v>41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320</v>
      </c>
      <c r="AT286" s="240" t="s">
        <v>315</v>
      </c>
      <c r="AU286" s="240" t="s">
        <v>85</v>
      </c>
      <c r="AY286" s="18" t="s">
        <v>313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83</v>
      </c>
      <c r="BK286" s="241">
        <f>ROUND(I286*H286,2)</f>
        <v>0</v>
      </c>
      <c r="BL286" s="18" t="s">
        <v>320</v>
      </c>
      <c r="BM286" s="240" t="s">
        <v>1345</v>
      </c>
    </row>
    <row r="287" s="12" customFormat="1" ht="25.92" customHeight="1">
      <c r="A287" s="12"/>
      <c r="B287" s="213"/>
      <c r="C287" s="214"/>
      <c r="D287" s="215" t="s">
        <v>75</v>
      </c>
      <c r="E287" s="216" t="s">
        <v>683</v>
      </c>
      <c r="F287" s="216" t="s">
        <v>684</v>
      </c>
      <c r="G287" s="214"/>
      <c r="H287" s="214"/>
      <c r="I287" s="217"/>
      <c r="J287" s="218">
        <f>BK287</f>
        <v>0</v>
      </c>
      <c r="K287" s="214"/>
      <c r="L287" s="219"/>
      <c r="M287" s="220"/>
      <c r="N287" s="221"/>
      <c r="O287" s="221"/>
      <c r="P287" s="222">
        <f>P288+P290</f>
        <v>0</v>
      </c>
      <c r="Q287" s="221"/>
      <c r="R287" s="222">
        <f>R288+R290</f>
        <v>0.0025400000000000002</v>
      </c>
      <c r="S287" s="221"/>
      <c r="T287" s="223">
        <f>T288+T290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85</v>
      </c>
      <c r="AT287" s="225" t="s">
        <v>75</v>
      </c>
      <c r="AU287" s="225" t="s">
        <v>76</v>
      </c>
      <c r="AY287" s="224" t="s">
        <v>313</v>
      </c>
      <c r="BK287" s="226">
        <f>BK288+BK290</f>
        <v>0</v>
      </c>
    </row>
    <row r="288" s="12" customFormat="1" ht="22.8" customHeight="1">
      <c r="A288" s="12"/>
      <c r="B288" s="213"/>
      <c r="C288" s="214"/>
      <c r="D288" s="215" t="s">
        <v>75</v>
      </c>
      <c r="E288" s="227" t="s">
        <v>1346</v>
      </c>
      <c r="F288" s="227" t="s">
        <v>1347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P289</f>
        <v>0</v>
      </c>
      <c r="Q288" s="221"/>
      <c r="R288" s="222">
        <f>R289</f>
        <v>0.00054000000000000001</v>
      </c>
      <c r="S288" s="221"/>
      <c r="T288" s="223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85</v>
      </c>
      <c r="AT288" s="225" t="s">
        <v>75</v>
      </c>
      <c r="AU288" s="225" t="s">
        <v>83</v>
      </c>
      <c r="AY288" s="224" t="s">
        <v>313</v>
      </c>
      <c r="BK288" s="226">
        <f>BK289</f>
        <v>0</v>
      </c>
    </row>
    <row r="289" s="2" customFormat="1" ht="16.5" customHeight="1">
      <c r="A289" s="39"/>
      <c r="B289" s="40"/>
      <c r="C289" s="229" t="s">
        <v>1348</v>
      </c>
      <c r="D289" s="229" t="s">
        <v>315</v>
      </c>
      <c r="E289" s="230" t="s">
        <v>1349</v>
      </c>
      <c r="F289" s="231" t="s">
        <v>1350</v>
      </c>
      <c r="G289" s="232" t="s">
        <v>324</v>
      </c>
      <c r="H289" s="233">
        <v>1.5</v>
      </c>
      <c r="I289" s="234"/>
      <c r="J289" s="235">
        <f>ROUND(I289*H289,2)</f>
        <v>0</v>
      </c>
      <c r="K289" s="231" t="s">
        <v>319</v>
      </c>
      <c r="L289" s="45"/>
      <c r="M289" s="236" t="s">
        <v>1</v>
      </c>
      <c r="N289" s="237" t="s">
        <v>41</v>
      </c>
      <c r="O289" s="92"/>
      <c r="P289" s="238">
        <f>O289*H289</f>
        <v>0</v>
      </c>
      <c r="Q289" s="238">
        <v>0.00036000000000000002</v>
      </c>
      <c r="R289" s="238">
        <f>Q289*H289</f>
        <v>0.00054000000000000001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434</v>
      </c>
      <c r="AT289" s="240" t="s">
        <v>315</v>
      </c>
      <c r="AU289" s="240" t="s">
        <v>85</v>
      </c>
      <c r="AY289" s="18" t="s">
        <v>313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83</v>
      </c>
      <c r="BK289" s="241">
        <f>ROUND(I289*H289,2)</f>
        <v>0</v>
      </c>
      <c r="BL289" s="18" t="s">
        <v>434</v>
      </c>
      <c r="BM289" s="240" t="s">
        <v>1351</v>
      </c>
    </row>
    <row r="290" s="12" customFormat="1" ht="22.8" customHeight="1">
      <c r="A290" s="12"/>
      <c r="B290" s="213"/>
      <c r="C290" s="214"/>
      <c r="D290" s="215" t="s">
        <v>75</v>
      </c>
      <c r="E290" s="227" t="s">
        <v>1352</v>
      </c>
      <c r="F290" s="227" t="s">
        <v>1353</v>
      </c>
      <c r="G290" s="214"/>
      <c r="H290" s="214"/>
      <c r="I290" s="217"/>
      <c r="J290" s="228">
        <f>BK290</f>
        <v>0</v>
      </c>
      <c r="K290" s="214"/>
      <c r="L290" s="219"/>
      <c r="M290" s="220"/>
      <c r="N290" s="221"/>
      <c r="O290" s="221"/>
      <c r="P290" s="222">
        <f>SUM(P291:P293)</f>
        <v>0</v>
      </c>
      <c r="Q290" s="221"/>
      <c r="R290" s="222">
        <f>SUM(R291:R293)</f>
        <v>0.002</v>
      </c>
      <c r="S290" s="221"/>
      <c r="T290" s="223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85</v>
      </c>
      <c r="AT290" s="225" t="s">
        <v>75</v>
      </c>
      <c r="AU290" s="225" t="s">
        <v>83</v>
      </c>
      <c r="AY290" s="224" t="s">
        <v>313</v>
      </c>
      <c r="BK290" s="226">
        <f>SUM(BK291:BK293)</f>
        <v>0</v>
      </c>
    </row>
    <row r="291" s="2" customFormat="1" ht="16.5" customHeight="1">
      <c r="A291" s="39"/>
      <c r="B291" s="40"/>
      <c r="C291" s="229" t="s">
        <v>1354</v>
      </c>
      <c r="D291" s="229" t="s">
        <v>315</v>
      </c>
      <c r="E291" s="230" t="s">
        <v>1355</v>
      </c>
      <c r="F291" s="231" t="s">
        <v>1356</v>
      </c>
      <c r="G291" s="232" t="s">
        <v>723</v>
      </c>
      <c r="H291" s="233">
        <v>1</v>
      </c>
      <c r="I291" s="234"/>
      <c r="J291" s="235">
        <f>ROUND(I291*H291,2)</f>
        <v>0</v>
      </c>
      <c r="K291" s="231" t="s">
        <v>319</v>
      </c>
      <c r="L291" s="45"/>
      <c r="M291" s="236" t="s">
        <v>1</v>
      </c>
      <c r="N291" s="237" t="s">
        <v>41</v>
      </c>
      <c r="O291" s="92"/>
      <c r="P291" s="238">
        <f>O291*H291</f>
        <v>0</v>
      </c>
      <c r="Q291" s="238">
        <v>0.002</v>
      </c>
      <c r="R291" s="238">
        <f>Q291*H291</f>
        <v>0.002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434</v>
      </c>
      <c r="AT291" s="240" t="s">
        <v>315</v>
      </c>
      <c r="AU291" s="240" t="s">
        <v>85</v>
      </c>
      <c r="AY291" s="18" t="s">
        <v>313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83</v>
      </c>
      <c r="BK291" s="241">
        <f>ROUND(I291*H291,2)</f>
        <v>0</v>
      </c>
      <c r="BL291" s="18" t="s">
        <v>434</v>
      </c>
      <c r="BM291" s="240" t="s">
        <v>1357</v>
      </c>
    </row>
    <row r="292" s="13" customFormat="1">
      <c r="A292" s="13"/>
      <c r="B292" s="242"/>
      <c r="C292" s="243"/>
      <c r="D292" s="244" t="s">
        <v>326</v>
      </c>
      <c r="E292" s="245" t="s">
        <v>1</v>
      </c>
      <c r="F292" s="246" t="s">
        <v>1358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326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313</v>
      </c>
    </row>
    <row r="293" s="14" customFormat="1">
      <c r="A293" s="14"/>
      <c r="B293" s="253"/>
      <c r="C293" s="254"/>
      <c r="D293" s="244" t="s">
        <v>326</v>
      </c>
      <c r="E293" s="255" t="s">
        <v>1</v>
      </c>
      <c r="F293" s="256" t="s">
        <v>83</v>
      </c>
      <c r="G293" s="254"/>
      <c r="H293" s="257">
        <v>1</v>
      </c>
      <c r="I293" s="258"/>
      <c r="J293" s="254"/>
      <c r="K293" s="254"/>
      <c r="L293" s="259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326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313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JhJ638v4hAjcrtuE4sPidE4wWNczjSkB2SlT0VYk2OBNjNzLL/c/yH8GXRGogo/rlUkKH5MJjffP/CqPsRytHQ==" hashValue="2dtiahlsYAPeNbMkM2sFf/IqeNfqnjcuJ/+ZtBSvxmaSTDAof7dYjGSES8oRAGWGpuNA1Ng4ZvL5FQkF4lGWDg==" algorithmName="SHA-512" password="CC35"/>
  <autoFilter ref="C132:K2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919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1359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921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ROUND((SUM(BE133:BE340)),  2)</f>
        <v>0</v>
      </c>
      <c r="G37" s="39"/>
      <c r="H37" s="39"/>
      <c r="I37" s="166">
        <v>0.20999999999999999</v>
      </c>
      <c r="J37" s="165">
        <f>ROUND(((SUM(BE133:BE340))*I37),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ROUND((SUM(BF133:BF340)),  2)</f>
        <v>0</v>
      </c>
      <c r="G38" s="39"/>
      <c r="H38" s="39"/>
      <c r="I38" s="166">
        <v>0.14999999999999999</v>
      </c>
      <c r="J38" s="165">
        <f>ROUND(((SUM(BF133:BF340))*I38),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ROUND((SUM(BG133:BG340)),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ROUND((SUM(BH133:BH340)),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ROUND((SUM(BI133:BI340)),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919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303a - Vodní prvek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Ing.Jarmila Najmanová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296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924</v>
      </c>
      <c r="E103" s="199"/>
      <c r="F103" s="199"/>
      <c r="G103" s="199"/>
      <c r="H103" s="199"/>
      <c r="I103" s="199"/>
      <c r="J103" s="200">
        <f>J221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698</v>
      </c>
      <c r="E104" s="199"/>
      <c r="F104" s="199"/>
      <c r="G104" s="199"/>
      <c r="H104" s="199"/>
      <c r="I104" s="199"/>
      <c r="J104" s="200">
        <f>J246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663</v>
      </c>
      <c r="E105" s="199"/>
      <c r="F105" s="199"/>
      <c r="G105" s="199"/>
      <c r="H105" s="199"/>
      <c r="I105" s="199"/>
      <c r="J105" s="200">
        <f>J299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699</v>
      </c>
      <c r="E106" s="199"/>
      <c r="F106" s="199"/>
      <c r="G106" s="199"/>
      <c r="H106" s="199"/>
      <c r="I106" s="199"/>
      <c r="J106" s="200">
        <f>J309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664</v>
      </c>
      <c r="E107" s="194"/>
      <c r="F107" s="194"/>
      <c r="G107" s="194"/>
      <c r="H107" s="194"/>
      <c r="I107" s="194"/>
      <c r="J107" s="195">
        <f>J311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1360</v>
      </c>
      <c r="E108" s="199"/>
      <c r="F108" s="199"/>
      <c r="G108" s="199"/>
      <c r="H108" s="199"/>
      <c r="I108" s="199"/>
      <c r="J108" s="200">
        <f>J312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1138</v>
      </c>
      <c r="E109" s="199"/>
      <c r="F109" s="199"/>
      <c r="G109" s="199"/>
      <c r="H109" s="199"/>
      <c r="I109" s="199"/>
      <c r="J109" s="200">
        <f>J337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298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 xml:space="preserve">Revitalizace  Masarykova náměstí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284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285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286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919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288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303a - Vodní prvek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Konice</v>
      </c>
      <c r="G127" s="41"/>
      <c r="H127" s="41"/>
      <c r="I127" s="33" t="s">
        <v>22</v>
      </c>
      <c r="J127" s="80" t="str">
        <f>IF(J16="","",J16)</f>
        <v>14. 12. 2023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E19</f>
        <v xml:space="preserve">město  Konice</v>
      </c>
      <c r="G129" s="41"/>
      <c r="H129" s="41"/>
      <c r="I129" s="33" t="s">
        <v>30</v>
      </c>
      <c r="J129" s="37" t="str">
        <f>E25</f>
        <v>Ing.Jarmila Najmanová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Martin  Pniok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299</v>
      </c>
      <c r="D132" s="205" t="s">
        <v>61</v>
      </c>
      <c r="E132" s="205" t="s">
        <v>57</v>
      </c>
      <c r="F132" s="205" t="s">
        <v>58</v>
      </c>
      <c r="G132" s="205" t="s">
        <v>300</v>
      </c>
      <c r="H132" s="205" t="s">
        <v>301</v>
      </c>
      <c r="I132" s="205" t="s">
        <v>302</v>
      </c>
      <c r="J132" s="205" t="s">
        <v>292</v>
      </c>
      <c r="K132" s="206" t="s">
        <v>303</v>
      </c>
      <c r="L132" s="207"/>
      <c r="M132" s="101" t="s">
        <v>1</v>
      </c>
      <c r="N132" s="102" t="s">
        <v>40</v>
      </c>
      <c r="O132" s="102" t="s">
        <v>304</v>
      </c>
      <c r="P132" s="102" t="s">
        <v>305</v>
      </c>
      <c r="Q132" s="102" t="s">
        <v>306</v>
      </c>
      <c r="R132" s="102" t="s">
        <v>307</v>
      </c>
      <c r="S132" s="102" t="s">
        <v>308</v>
      </c>
      <c r="T132" s="103" t="s">
        <v>309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310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P134+P311</f>
        <v>0</v>
      </c>
      <c r="Q133" s="105"/>
      <c r="R133" s="210">
        <f>R134+R311</f>
        <v>57.213569619999994</v>
      </c>
      <c r="S133" s="105"/>
      <c r="T133" s="211">
        <f>T134+T311</f>
        <v>0.022679999999999999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294</v>
      </c>
      <c r="BK133" s="212">
        <f>BK134+BK311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311</v>
      </c>
      <c r="F134" s="216" t="s">
        <v>312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P135+P221+P246+P299+P309</f>
        <v>0</v>
      </c>
      <c r="Q134" s="221"/>
      <c r="R134" s="222">
        <f>R135+R221+R246+R299+R309</f>
        <v>56.907813419999997</v>
      </c>
      <c r="S134" s="221"/>
      <c r="T134" s="223">
        <f>T135+T221+T246+T299+T309</f>
        <v>0.022679999999999999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313</v>
      </c>
      <c r="BK134" s="226">
        <f>BK135+BK221+BK246+BK299+BK309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83</v>
      </c>
      <c r="F135" s="227" t="s">
        <v>314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SUM(P136:P220)</f>
        <v>0</v>
      </c>
      <c r="Q135" s="221"/>
      <c r="R135" s="222">
        <f>SUM(R136:R220)</f>
        <v>34.220971999999996</v>
      </c>
      <c r="S135" s="221"/>
      <c r="T135" s="223">
        <f>SUM(T136:T220)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313</v>
      </c>
      <c r="BK135" s="226">
        <f>SUM(BK136:BK220)</f>
        <v>0</v>
      </c>
    </row>
    <row r="136" s="2" customFormat="1" ht="24.15" customHeight="1">
      <c r="A136" s="39"/>
      <c r="B136" s="40"/>
      <c r="C136" s="229" t="s">
        <v>83</v>
      </c>
      <c r="D136" s="229" t="s">
        <v>315</v>
      </c>
      <c r="E136" s="230" t="s">
        <v>1139</v>
      </c>
      <c r="F136" s="231" t="s">
        <v>1140</v>
      </c>
      <c r="G136" s="232" t="s">
        <v>324</v>
      </c>
      <c r="H136" s="233">
        <v>2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0.0086800000000000002</v>
      </c>
      <c r="R136" s="238">
        <f>Q136*H136</f>
        <v>0.01736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1361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1142</v>
      </c>
      <c r="G137" s="254"/>
      <c r="H137" s="257">
        <v>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24.15" customHeight="1">
      <c r="A138" s="39"/>
      <c r="B138" s="40"/>
      <c r="C138" s="229" t="s">
        <v>85</v>
      </c>
      <c r="D138" s="229" t="s">
        <v>315</v>
      </c>
      <c r="E138" s="230" t="s">
        <v>1143</v>
      </c>
      <c r="F138" s="231" t="s">
        <v>1144</v>
      </c>
      <c r="G138" s="232" t="s">
        <v>723</v>
      </c>
      <c r="H138" s="233">
        <v>2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0.00064999999999999997</v>
      </c>
      <c r="R138" s="238">
        <f>Q138*H138</f>
        <v>0.0012999999999999999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1362</v>
      </c>
    </row>
    <row r="139" s="2" customFormat="1" ht="24.15" customHeight="1">
      <c r="A139" s="39"/>
      <c r="B139" s="40"/>
      <c r="C139" s="229" t="s">
        <v>93</v>
      </c>
      <c r="D139" s="229" t="s">
        <v>315</v>
      </c>
      <c r="E139" s="230" t="s">
        <v>1146</v>
      </c>
      <c r="F139" s="231" t="s">
        <v>1147</v>
      </c>
      <c r="G139" s="232" t="s">
        <v>723</v>
      </c>
      <c r="H139" s="233">
        <v>2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1363</v>
      </c>
    </row>
    <row r="140" s="2" customFormat="1" ht="24.15" customHeight="1">
      <c r="A140" s="39"/>
      <c r="B140" s="40"/>
      <c r="C140" s="229" t="s">
        <v>320</v>
      </c>
      <c r="D140" s="229" t="s">
        <v>315</v>
      </c>
      <c r="E140" s="230" t="s">
        <v>1149</v>
      </c>
      <c r="F140" s="231" t="s">
        <v>1150</v>
      </c>
      <c r="G140" s="232" t="s">
        <v>324</v>
      </c>
      <c r="H140" s="233">
        <v>116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0.00010000000000000001</v>
      </c>
      <c r="R140" s="238">
        <f>Q140*H140</f>
        <v>0.011600000000000001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1364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1365</v>
      </c>
      <c r="G141" s="254"/>
      <c r="H141" s="257">
        <v>116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24.15" customHeight="1">
      <c r="A142" s="39"/>
      <c r="B142" s="40"/>
      <c r="C142" s="229" t="s">
        <v>343</v>
      </c>
      <c r="D142" s="229" t="s">
        <v>315</v>
      </c>
      <c r="E142" s="230" t="s">
        <v>1153</v>
      </c>
      <c r="F142" s="231" t="s">
        <v>1154</v>
      </c>
      <c r="G142" s="232" t="s">
        <v>324</v>
      </c>
      <c r="H142" s="233">
        <v>116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1366</v>
      </c>
    </row>
    <row r="143" s="2" customFormat="1" ht="24.15" customHeight="1">
      <c r="A143" s="39"/>
      <c r="B143" s="40"/>
      <c r="C143" s="229" t="s">
        <v>347</v>
      </c>
      <c r="D143" s="229" t="s">
        <v>315</v>
      </c>
      <c r="E143" s="230" t="s">
        <v>925</v>
      </c>
      <c r="F143" s="231" t="s">
        <v>926</v>
      </c>
      <c r="G143" s="232" t="s">
        <v>334</v>
      </c>
      <c r="H143" s="233">
        <v>20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1367</v>
      </c>
    </row>
    <row r="144" s="2" customFormat="1" ht="24.15" customHeight="1">
      <c r="A144" s="39"/>
      <c r="B144" s="40"/>
      <c r="C144" s="229" t="s">
        <v>351</v>
      </c>
      <c r="D144" s="229" t="s">
        <v>315</v>
      </c>
      <c r="E144" s="230" t="s">
        <v>935</v>
      </c>
      <c r="F144" s="231" t="s">
        <v>936</v>
      </c>
      <c r="G144" s="232" t="s">
        <v>334</v>
      </c>
      <c r="H144" s="233">
        <v>26.399999999999999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1368</v>
      </c>
    </row>
    <row r="145" s="13" customFormat="1">
      <c r="A145" s="13"/>
      <c r="B145" s="242"/>
      <c r="C145" s="243"/>
      <c r="D145" s="244" t="s">
        <v>326</v>
      </c>
      <c r="E145" s="245" t="s">
        <v>1</v>
      </c>
      <c r="F145" s="246" t="s">
        <v>1369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326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313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1370</v>
      </c>
      <c r="G146" s="254"/>
      <c r="H146" s="257">
        <v>6.4000000000000004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313</v>
      </c>
    </row>
    <row r="147" s="13" customFormat="1">
      <c r="A147" s="13"/>
      <c r="B147" s="242"/>
      <c r="C147" s="243"/>
      <c r="D147" s="244" t="s">
        <v>326</v>
      </c>
      <c r="E147" s="245" t="s">
        <v>1</v>
      </c>
      <c r="F147" s="246" t="s">
        <v>1371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326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313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1372</v>
      </c>
      <c r="G148" s="254"/>
      <c r="H148" s="257">
        <v>20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5" customFormat="1">
      <c r="A149" s="15"/>
      <c r="B149" s="264"/>
      <c r="C149" s="265"/>
      <c r="D149" s="244" t="s">
        <v>326</v>
      </c>
      <c r="E149" s="266" t="s">
        <v>1</v>
      </c>
      <c r="F149" s="267" t="s">
        <v>331</v>
      </c>
      <c r="G149" s="265"/>
      <c r="H149" s="268">
        <v>26.399999999999999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326</v>
      </c>
      <c r="AU149" s="274" t="s">
        <v>85</v>
      </c>
      <c r="AV149" s="15" t="s">
        <v>320</v>
      </c>
      <c r="AW149" s="15" t="s">
        <v>32</v>
      </c>
      <c r="AX149" s="15" t="s">
        <v>83</v>
      </c>
      <c r="AY149" s="274" t="s">
        <v>313</v>
      </c>
    </row>
    <row r="150" s="2" customFormat="1" ht="33" customHeight="1">
      <c r="A150" s="39"/>
      <c r="B150" s="40"/>
      <c r="C150" s="229" t="s">
        <v>357</v>
      </c>
      <c r="D150" s="229" t="s">
        <v>315</v>
      </c>
      <c r="E150" s="230" t="s">
        <v>1157</v>
      </c>
      <c r="F150" s="231" t="s">
        <v>1158</v>
      </c>
      <c r="G150" s="232" t="s">
        <v>334</v>
      </c>
      <c r="H150" s="233">
        <v>57.840000000000003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1373</v>
      </c>
    </row>
    <row r="151" s="13" customFormat="1">
      <c r="A151" s="13"/>
      <c r="B151" s="242"/>
      <c r="C151" s="243"/>
      <c r="D151" s="244" t="s">
        <v>326</v>
      </c>
      <c r="E151" s="245" t="s">
        <v>1</v>
      </c>
      <c r="F151" s="246" t="s">
        <v>1160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326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1374</v>
      </c>
      <c r="G152" s="254"/>
      <c r="H152" s="257">
        <v>23.039999999999999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313</v>
      </c>
    </row>
    <row r="153" s="13" customFormat="1">
      <c r="A153" s="13"/>
      <c r="B153" s="242"/>
      <c r="C153" s="243"/>
      <c r="D153" s="244" t="s">
        <v>326</v>
      </c>
      <c r="E153" s="245" t="s">
        <v>1</v>
      </c>
      <c r="F153" s="246" t="s">
        <v>1162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326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313</v>
      </c>
    </row>
    <row r="154" s="14" customFormat="1">
      <c r="A154" s="14"/>
      <c r="B154" s="253"/>
      <c r="C154" s="254"/>
      <c r="D154" s="244" t="s">
        <v>326</v>
      </c>
      <c r="E154" s="255" t="s">
        <v>1</v>
      </c>
      <c r="F154" s="256" t="s">
        <v>1375</v>
      </c>
      <c r="G154" s="254"/>
      <c r="H154" s="257">
        <v>34.799999999999997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326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313</v>
      </c>
    </row>
    <row r="155" s="15" customFormat="1">
      <c r="A155" s="15"/>
      <c r="B155" s="264"/>
      <c r="C155" s="265"/>
      <c r="D155" s="244" t="s">
        <v>326</v>
      </c>
      <c r="E155" s="266" t="s">
        <v>1</v>
      </c>
      <c r="F155" s="267" t="s">
        <v>331</v>
      </c>
      <c r="G155" s="265"/>
      <c r="H155" s="268">
        <v>57.839999999999996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326</v>
      </c>
      <c r="AU155" s="274" t="s">
        <v>85</v>
      </c>
      <c r="AV155" s="15" t="s">
        <v>320</v>
      </c>
      <c r="AW155" s="15" t="s">
        <v>32</v>
      </c>
      <c r="AX155" s="15" t="s">
        <v>83</v>
      </c>
      <c r="AY155" s="274" t="s">
        <v>313</v>
      </c>
    </row>
    <row r="156" s="2" customFormat="1" ht="24.15" customHeight="1">
      <c r="A156" s="39"/>
      <c r="B156" s="40"/>
      <c r="C156" s="229" t="s">
        <v>364</v>
      </c>
      <c r="D156" s="229" t="s">
        <v>315</v>
      </c>
      <c r="E156" s="230" t="s">
        <v>1165</v>
      </c>
      <c r="F156" s="231" t="s">
        <v>1166</v>
      </c>
      <c r="G156" s="232" t="s">
        <v>334</v>
      </c>
      <c r="H156" s="233">
        <v>20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1376</v>
      </c>
    </row>
    <row r="157" s="2" customFormat="1" ht="21.75" customHeight="1">
      <c r="A157" s="39"/>
      <c r="B157" s="40"/>
      <c r="C157" s="229" t="s">
        <v>368</v>
      </c>
      <c r="D157" s="229" t="s">
        <v>315</v>
      </c>
      <c r="E157" s="230" t="s">
        <v>1168</v>
      </c>
      <c r="F157" s="231" t="s">
        <v>1169</v>
      </c>
      <c r="G157" s="232" t="s">
        <v>318</v>
      </c>
      <c r="H157" s="233">
        <v>131.80000000000001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0.00084000000000000003</v>
      </c>
      <c r="R157" s="238">
        <f>Q157*H157</f>
        <v>0.11071200000000002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1377</v>
      </c>
    </row>
    <row r="158" s="13" customFormat="1">
      <c r="A158" s="13"/>
      <c r="B158" s="242"/>
      <c r="C158" s="243"/>
      <c r="D158" s="244" t="s">
        <v>326</v>
      </c>
      <c r="E158" s="245" t="s">
        <v>1</v>
      </c>
      <c r="F158" s="246" t="s">
        <v>1162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326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313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1378</v>
      </c>
      <c r="G159" s="254"/>
      <c r="H159" s="257">
        <v>87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313</v>
      </c>
    </row>
    <row r="160" s="13" customFormat="1">
      <c r="A160" s="13"/>
      <c r="B160" s="242"/>
      <c r="C160" s="243"/>
      <c r="D160" s="244" t="s">
        <v>326</v>
      </c>
      <c r="E160" s="245" t="s">
        <v>1</v>
      </c>
      <c r="F160" s="246" t="s">
        <v>1369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326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313</v>
      </c>
    </row>
    <row r="161" s="14" customFormat="1">
      <c r="A161" s="14"/>
      <c r="B161" s="253"/>
      <c r="C161" s="254"/>
      <c r="D161" s="244" t="s">
        <v>326</v>
      </c>
      <c r="E161" s="255" t="s">
        <v>1</v>
      </c>
      <c r="F161" s="256" t="s">
        <v>1379</v>
      </c>
      <c r="G161" s="254"/>
      <c r="H161" s="257">
        <v>12.800000000000001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326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313</v>
      </c>
    </row>
    <row r="162" s="13" customFormat="1">
      <c r="A162" s="13"/>
      <c r="B162" s="242"/>
      <c r="C162" s="243"/>
      <c r="D162" s="244" t="s">
        <v>326</v>
      </c>
      <c r="E162" s="245" t="s">
        <v>1</v>
      </c>
      <c r="F162" s="246" t="s">
        <v>1371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326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313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1380</v>
      </c>
      <c r="G163" s="254"/>
      <c r="H163" s="257">
        <v>32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313</v>
      </c>
    </row>
    <row r="164" s="15" customFormat="1">
      <c r="A164" s="15"/>
      <c r="B164" s="264"/>
      <c r="C164" s="265"/>
      <c r="D164" s="244" t="s">
        <v>326</v>
      </c>
      <c r="E164" s="266" t="s">
        <v>1</v>
      </c>
      <c r="F164" s="267" t="s">
        <v>331</v>
      </c>
      <c r="G164" s="265"/>
      <c r="H164" s="268">
        <v>131.80000000000001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326</v>
      </c>
      <c r="AU164" s="274" t="s">
        <v>85</v>
      </c>
      <c r="AV164" s="15" t="s">
        <v>320</v>
      </c>
      <c r="AW164" s="15" t="s">
        <v>32</v>
      </c>
      <c r="AX164" s="15" t="s">
        <v>83</v>
      </c>
      <c r="AY164" s="274" t="s">
        <v>313</v>
      </c>
    </row>
    <row r="165" s="2" customFormat="1" ht="24.15" customHeight="1">
      <c r="A165" s="39"/>
      <c r="B165" s="40"/>
      <c r="C165" s="229" t="s">
        <v>373</v>
      </c>
      <c r="D165" s="229" t="s">
        <v>315</v>
      </c>
      <c r="E165" s="230" t="s">
        <v>1173</v>
      </c>
      <c r="F165" s="231" t="s">
        <v>1174</v>
      </c>
      <c r="G165" s="232" t="s">
        <v>318</v>
      </c>
      <c r="H165" s="233">
        <v>131.80000000000001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320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1381</v>
      </c>
    </row>
    <row r="166" s="2" customFormat="1" ht="37.8" customHeight="1">
      <c r="A166" s="39"/>
      <c r="B166" s="40"/>
      <c r="C166" s="229" t="s">
        <v>377</v>
      </c>
      <c r="D166" s="229" t="s">
        <v>315</v>
      </c>
      <c r="E166" s="230" t="s">
        <v>348</v>
      </c>
      <c r="F166" s="231" t="s">
        <v>349</v>
      </c>
      <c r="G166" s="232" t="s">
        <v>334</v>
      </c>
      <c r="H166" s="233">
        <v>137.868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1382</v>
      </c>
    </row>
    <row r="167" s="13" customFormat="1">
      <c r="A167" s="13"/>
      <c r="B167" s="242"/>
      <c r="C167" s="243"/>
      <c r="D167" s="244" t="s">
        <v>326</v>
      </c>
      <c r="E167" s="245" t="s">
        <v>1</v>
      </c>
      <c r="F167" s="246" t="s">
        <v>1177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326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313</v>
      </c>
    </row>
    <row r="168" s="13" customFormat="1">
      <c r="A168" s="13"/>
      <c r="B168" s="242"/>
      <c r="C168" s="243"/>
      <c r="D168" s="244" t="s">
        <v>326</v>
      </c>
      <c r="E168" s="245" t="s">
        <v>1</v>
      </c>
      <c r="F168" s="246" t="s">
        <v>1160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326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313</v>
      </c>
    </row>
    <row r="169" s="14" customFormat="1">
      <c r="A169" s="14"/>
      <c r="B169" s="253"/>
      <c r="C169" s="254"/>
      <c r="D169" s="244" t="s">
        <v>326</v>
      </c>
      <c r="E169" s="255" t="s">
        <v>1</v>
      </c>
      <c r="F169" s="256" t="s">
        <v>1374</v>
      </c>
      <c r="G169" s="254"/>
      <c r="H169" s="257">
        <v>23.039999999999999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326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313</v>
      </c>
    </row>
    <row r="170" s="13" customFormat="1">
      <c r="A170" s="13"/>
      <c r="B170" s="242"/>
      <c r="C170" s="243"/>
      <c r="D170" s="244" t="s">
        <v>326</v>
      </c>
      <c r="E170" s="245" t="s">
        <v>1</v>
      </c>
      <c r="F170" s="246" t="s">
        <v>1162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326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313</v>
      </c>
    </row>
    <row r="171" s="14" customFormat="1">
      <c r="A171" s="14"/>
      <c r="B171" s="253"/>
      <c r="C171" s="254"/>
      <c r="D171" s="244" t="s">
        <v>326</v>
      </c>
      <c r="E171" s="255" t="s">
        <v>1</v>
      </c>
      <c r="F171" s="256" t="s">
        <v>1375</v>
      </c>
      <c r="G171" s="254"/>
      <c r="H171" s="257">
        <v>34.799999999999997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326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313</v>
      </c>
    </row>
    <row r="172" s="13" customFormat="1">
      <c r="A172" s="13"/>
      <c r="B172" s="242"/>
      <c r="C172" s="243"/>
      <c r="D172" s="244" t="s">
        <v>326</v>
      </c>
      <c r="E172" s="245" t="s">
        <v>1</v>
      </c>
      <c r="F172" s="246" t="s">
        <v>1369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326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313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1370</v>
      </c>
      <c r="G173" s="254"/>
      <c r="H173" s="257">
        <v>6.4000000000000004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313</v>
      </c>
    </row>
    <row r="174" s="13" customFormat="1">
      <c r="A174" s="13"/>
      <c r="B174" s="242"/>
      <c r="C174" s="243"/>
      <c r="D174" s="244" t="s">
        <v>326</v>
      </c>
      <c r="E174" s="245" t="s">
        <v>1</v>
      </c>
      <c r="F174" s="246" t="s">
        <v>1371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326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313</v>
      </c>
    </row>
    <row r="175" s="14" customFormat="1">
      <c r="A175" s="14"/>
      <c r="B175" s="253"/>
      <c r="C175" s="254"/>
      <c r="D175" s="244" t="s">
        <v>326</v>
      </c>
      <c r="E175" s="255" t="s">
        <v>1</v>
      </c>
      <c r="F175" s="256" t="s">
        <v>1372</v>
      </c>
      <c r="G175" s="254"/>
      <c r="H175" s="257">
        <v>20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326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313</v>
      </c>
    </row>
    <row r="176" s="16" customFormat="1">
      <c r="A176" s="16"/>
      <c r="B176" s="293"/>
      <c r="C176" s="294"/>
      <c r="D176" s="244" t="s">
        <v>326</v>
      </c>
      <c r="E176" s="295" t="s">
        <v>1</v>
      </c>
      <c r="F176" s="296" t="s">
        <v>980</v>
      </c>
      <c r="G176" s="294"/>
      <c r="H176" s="297">
        <v>84.239999999999995</v>
      </c>
      <c r="I176" s="298"/>
      <c r="J176" s="294"/>
      <c r="K176" s="294"/>
      <c r="L176" s="299"/>
      <c r="M176" s="300"/>
      <c r="N176" s="301"/>
      <c r="O176" s="301"/>
      <c r="P176" s="301"/>
      <c r="Q176" s="301"/>
      <c r="R176" s="301"/>
      <c r="S176" s="301"/>
      <c r="T176" s="30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3" t="s">
        <v>326</v>
      </c>
      <c r="AU176" s="303" t="s">
        <v>85</v>
      </c>
      <c r="AV176" s="16" t="s">
        <v>93</v>
      </c>
      <c r="AW176" s="16" t="s">
        <v>32</v>
      </c>
      <c r="AX176" s="16" t="s">
        <v>76</v>
      </c>
      <c r="AY176" s="303" t="s">
        <v>313</v>
      </c>
    </row>
    <row r="177" s="13" customFormat="1">
      <c r="A177" s="13"/>
      <c r="B177" s="242"/>
      <c r="C177" s="243"/>
      <c r="D177" s="244" t="s">
        <v>326</v>
      </c>
      <c r="E177" s="245" t="s">
        <v>1</v>
      </c>
      <c r="F177" s="246" t="s">
        <v>1178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326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313</v>
      </c>
    </row>
    <row r="178" s="13" customFormat="1">
      <c r="A178" s="13"/>
      <c r="B178" s="242"/>
      <c r="C178" s="243"/>
      <c r="D178" s="244" t="s">
        <v>326</v>
      </c>
      <c r="E178" s="245" t="s">
        <v>1</v>
      </c>
      <c r="F178" s="246" t="s">
        <v>1160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326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313</v>
      </c>
    </row>
    <row r="179" s="14" customFormat="1">
      <c r="A179" s="14"/>
      <c r="B179" s="253"/>
      <c r="C179" s="254"/>
      <c r="D179" s="244" t="s">
        <v>326</v>
      </c>
      <c r="E179" s="255" t="s">
        <v>1</v>
      </c>
      <c r="F179" s="256" t="s">
        <v>1383</v>
      </c>
      <c r="G179" s="254"/>
      <c r="H179" s="257">
        <v>12.48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326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313</v>
      </c>
    </row>
    <row r="180" s="13" customFormat="1">
      <c r="A180" s="13"/>
      <c r="B180" s="242"/>
      <c r="C180" s="243"/>
      <c r="D180" s="244" t="s">
        <v>326</v>
      </c>
      <c r="E180" s="245" t="s">
        <v>1</v>
      </c>
      <c r="F180" s="246" t="s">
        <v>1162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326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313</v>
      </c>
    </row>
    <row r="181" s="14" customFormat="1">
      <c r="A181" s="14"/>
      <c r="B181" s="253"/>
      <c r="C181" s="254"/>
      <c r="D181" s="244" t="s">
        <v>326</v>
      </c>
      <c r="E181" s="255" t="s">
        <v>1</v>
      </c>
      <c r="F181" s="256" t="s">
        <v>1384</v>
      </c>
      <c r="G181" s="254"/>
      <c r="H181" s="257">
        <v>24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326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313</v>
      </c>
    </row>
    <row r="182" s="13" customFormat="1">
      <c r="A182" s="13"/>
      <c r="B182" s="242"/>
      <c r="C182" s="243"/>
      <c r="D182" s="244" t="s">
        <v>326</v>
      </c>
      <c r="E182" s="245" t="s">
        <v>1</v>
      </c>
      <c r="F182" s="246" t="s">
        <v>1369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326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313</v>
      </c>
    </row>
    <row r="183" s="14" customFormat="1">
      <c r="A183" s="14"/>
      <c r="B183" s="253"/>
      <c r="C183" s="254"/>
      <c r="D183" s="244" t="s">
        <v>326</v>
      </c>
      <c r="E183" s="255" t="s">
        <v>1</v>
      </c>
      <c r="F183" s="256" t="s">
        <v>1385</v>
      </c>
      <c r="G183" s="254"/>
      <c r="H183" s="257">
        <v>2.7999999999999998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326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313</v>
      </c>
    </row>
    <row r="184" s="13" customFormat="1">
      <c r="A184" s="13"/>
      <c r="B184" s="242"/>
      <c r="C184" s="243"/>
      <c r="D184" s="244" t="s">
        <v>326</v>
      </c>
      <c r="E184" s="245" t="s">
        <v>1</v>
      </c>
      <c r="F184" s="246" t="s">
        <v>1371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326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313</v>
      </c>
    </row>
    <row r="185" s="14" customFormat="1">
      <c r="A185" s="14"/>
      <c r="B185" s="253"/>
      <c r="C185" s="254"/>
      <c r="D185" s="244" t="s">
        <v>326</v>
      </c>
      <c r="E185" s="255" t="s">
        <v>1</v>
      </c>
      <c r="F185" s="256" t="s">
        <v>1386</v>
      </c>
      <c r="G185" s="254"/>
      <c r="H185" s="257">
        <v>14.348000000000001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326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313</v>
      </c>
    </row>
    <row r="186" s="16" customFormat="1">
      <c r="A186" s="16"/>
      <c r="B186" s="293"/>
      <c r="C186" s="294"/>
      <c r="D186" s="244" t="s">
        <v>326</v>
      </c>
      <c r="E186" s="295" t="s">
        <v>1</v>
      </c>
      <c r="F186" s="296" t="s">
        <v>980</v>
      </c>
      <c r="G186" s="294"/>
      <c r="H186" s="297">
        <v>53.628</v>
      </c>
      <c r="I186" s="298"/>
      <c r="J186" s="294"/>
      <c r="K186" s="294"/>
      <c r="L186" s="299"/>
      <c r="M186" s="300"/>
      <c r="N186" s="301"/>
      <c r="O186" s="301"/>
      <c r="P186" s="301"/>
      <c r="Q186" s="301"/>
      <c r="R186" s="301"/>
      <c r="S186" s="301"/>
      <c r="T186" s="30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303" t="s">
        <v>326</v>
      </c>
      <c r="AU186" s="303" t="s">
        <v>85</v>
      </c>
      <c r="AV186" s="16" t="s">
        <v>93</v>
      </c>
      <c r="AW186" s="16" t="s">
        <v>32</v>
      </c>
      <c r="AX186" s="16" t="s">
        <v>76</v>
      </c>
      <c r="AY186" s="303" t="s">
        <v>313</v>
      </c>
    </row>
    <row r="187" s="15" customFormat="1">
      <c r="A187" s="15"/>
      <c r="B187" s="264"/>
      <c r="C187" s="265"/>
      <c r="D187" s="244" t="s">
        <v>326</v>
      </c>
      <c r="E187" s="266" t="s">
        <v>1</v>
      </c>
      <c r="F187" s="267" t="s">
        <v>331</v>
      </c>
      <c r="G187" s="265"/>
      <c r="H187" s="268">
        <v>137.868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326</v>
      </c>
      <c r="AU187" s="274" t="s">
        <v>85</v>
      </c>
      <c r="AV187" s="15" t="s">
        <v>320</v>
      </c>
      <c r="AW187" s="15" t="s">
        <v>32</v>
      </c>
      <c r="AX187" s="15" t="s">
        <v>83</v>
      </c>
      <c r="AY187" s="274" t="s">
        <v>313</v>
      </c>
    </row>
    <row r="188" s="2" customFormat="1" ht="24.15" customHeight="1">
      <c r="A188" s="39"/>
      <c r="B188" s="40"/>
      <c r="C188" s="229" t="s">
        <v>427</v>
      </c>
      <c r="D188" s="229" t="s">
        <v>315</v>
      </c>
      <c r="E188" s="230" t="s">
        <v>958</v>
      </c>
      <c r="F188" s="231" t="s">
        <v>959</v>
      </c>
      <c r="G188" s="232" t="s">
        <v>334</v>
      </c>
      <c r="H188" s="233">
        <v>53.628</v>
      </c>
      <c r="I188" s="234"/>
      <c r="J188" s="235">
        <f>ROUND(I188*H188,2)</f>
        <v>0</v>
      </c>
      <c r="K188" s="231" t="s">
        <v>319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320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320</v>
      </c>
      <c r="BM188" s="240" t="s">
        <v>1387</v>
      </c>
    </row>
    <row r="189" s="13" customFormat="1">
      <c r="A189" s="13"/>
      <c r="B189" s="242"/>
      <c r="C189" s="243"/>
      <c r="D189" s="244" t="s">
        <v>326</v>
      </c>
      <c r="E189" s="245" t="s">
        <v>1</v>
      </c>
      <c r="F189" s="246" t="s">
        <v>1178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326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313</v>
      </c>
    </row>
    <row r="190" s="13" customFormat="1">
      <c r="A190" s="13"/>
      <c r="B190" s="242"/>
      <c r="C190" s="243"/>
      <c r="D190" s="244" t="s">
        <v>326</v>
      </c>
      <c r="E190" s="245" t="s">
        <v>1</v>
      </c>
      <c r="F190" s="246" t="s">
        <v>1160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326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313</v>
      </c>
    </row>
    <row r="191" s="14" customFormat="1">
      <c r="A191" s="14"/>
      <c r="B191" s="253"/>
      <c r="C191" s="254"/>
      <c r="D191" s="244" t="s">
        <v>326</v>
      </c>
      <c r="E191" s="255" t="s">
        <v>1</v>
      </c>
      <c r="F191" s="256" t="s">
        <v>1383</v>
      </c>
      <c r="G191" s="254"/>
      <c r="H191" s="257">
        <v>12.48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326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313</v>
      </c>
    </row>
    <row r="192" s="13" customFormat="1">
      <c r="A192" s="13"/>
      <c r="B192" s="242"/>
      <c r="C192" s="243"/>
      <c r="D192" s="244" t="s">
        <v>326</v>
      </c>
      <c r="E192" s="245" t="s">
        <v>1</v>
      </c>
      <c r="F192" s="246" t="s">
        <v>1162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326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313</v>
      </c>
    </row>
    <row r="193" s="14" customFormat="1">
      <c r="A193" s="14"/>
      <c r="B193" s="253"/>
      <c r="C193" s="254"/>
      <c r="D193" s="244" t="s">
        <v>326</v>
      </c>
      <c r="E193" s="255" t="s">
        <v>1</v>
      </c>
      <c r="F193" s="256" t="s">
        <v>1384</v>
      </c>
      <c r="G193" s="254"/>
      <c r="H193" s="257">
        <v>24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326</v>
      </c>
      <c r="AU193" s="263" t="s">
        <v>85</v>
      </c>
      <c r="AV193" s="14" t="s">
        <v>85</v>
      </c>
      <c r="AW193" s="14" t="s">
        <v>32</v>
      </c>
      <c r="AX193" s="14" t="s">
        <v>76</v>
      </c>
      <c r="AY193" s="263" t="s">
        <v>313</v>
      </c>
    </row>
    <row r="194" s="13" customFormat="1">
      <c r="A194" s="13"/>
      <c r="B194" s="242"/>
      <c r="C194" s="243"/>
      <c r="D194" s="244" t="s">
        <v>326</v>
      </c>
      <c r="E194" s="245" t="s">
        <v>1</v>
      </c>
      <c r="F194" s="246" t="s">
        <v>1369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326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313</v>
      </c>
    </row>
    <row r="195" s="14" customFormat="1">
      <c r="A195" s="14"/>
      <c r="B195" s="253"/>
      <c r="C195" s="254"/>
      <c r="D195" s="244" t="s">
        <v>326</v>
      </c>
      <c r="E195" s="255" t="s">
        <v>1</v>
      </c>
      <c r="F195" s="256" t="s">
        <v>1385</v>
      </c>
      <c r="G195" s="254"/>
      <c r="H195" s="257">
        <v>2.7999999999999998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326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313</v>
      </c>
    </row>
    <row r="196" s="13" customFormat="1">
      <c r="A196" s="13"/>
      <c r="B196" s="242"/>
      <c r="C196" s="243"/>
      <c r="D196" s="244" t="s">
        <v>326</v>
      </c>
      <c r="E196" s="245" t="s">
        <v>1</v>
      </c>
      <c r="F196" s="246" t="s">
        <v>1371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326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313</v>
      </c>
    </row>
    <row r="197" s="14" customFormat="1">
      <c r="A197" s="14"/>
      <c r="B197" s="253"/>
      <c r="C197" s="254"/>
      <c r="D197" s="244" t="s">
        <v>326</v>
      </c>
      <c r="E197" s="255" t="s">
        <v>1</v>
      </c>
      <c r="F197" s="256" t="s">
        <v>1386</v>
      </c>
      <c r="G197" s="254"/>
      <c r="H197" s="257">
        <v>14.348000000000001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326</v>
      </c>
      <c r="AU197" s="263" t="s">
        <v>85</v>
      </c>
      <c r="AV197" s="14" t="s">
        <v>85</v>
      </c>
      <c r="AW197" s="14" t="s">
        <v>32</v>
      </c>
      <c r="AX197" s="14" t="s">
        <v>76</v>
      </c>
      <c r="AY197" s="263" t="s">
        <v>313</v>
      </c>
    </row>
    <row r="198" s="15" customFormat="1">
      <c r="A198" s="15"/>
      <c r="B198" s="264"/>
      <c r="C198" s="265"/>
      <c r="D198" s="244" t="s">
        <v>326</v>
      </c>
      <c r="E198" s="266" t="s">
        <v>1</v>
      </c>
      <c r="F198" s="267" t="s">
        <v>331</v>
      </c>
      <c r="G198" s="265"/>
      <c r="H198" s="268">
        <v>53.628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326</v>
      </c>
      <c r="AU198" s="274" t="s">
        <v>85</v>
      </c>
      <c r="AV198" s="15" t="s">
        <v>320</v>
      </c>
      <c r="AW198" s="15" t="s">
        <v>32</v>
      </c>
      <c r="AX198" s="15" t="s">
        <v>83</v>
      </c>
      <c r="AY198" s="274" t="s">
        <v>313</v>
      </c>
    </row>
    <row r="199" s="2" customFormat="1" ht="33" customHeight="1">
      <c r="A199" s="39"/>
      <c r="B199" s="40"/>
      <c r="C199" s="229" t="s">
        <v>430</v>
      </c>
      <c r="D199" s="229" t="s">
        <v>315</v>
      </c>
      <c r="E199" s="230" t="s">
        <v>352</v>
      </c>
      <c r="F199" s="231" t="s">
        <v>353</v>
      </c>
      <c r="G199" s="232" t="s">
        <v>354</v>
      </c>
      <c r="H199" s="233">
        <v>61.223999999999997</v>
      </c>
      <c r="I199" s="234"/>
      <c r="J199" s="235">
        <f>ROUND(I199*H199,2)</f>
        <v>0</v>
      </c>
      <c r="K199" s="231" t="s">
        <v>319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320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320</v>
      </c>
      <c r="BM199" s="240" t="s">
        <v>1388</v>
      </c>
    </row>
    <row r="200" s="14" customFormat="1">
      <c r="A200" s="14"/>
      <c r="B200" s="253"/>
      <c r="C200" s="254"/>
      <c r="D200" s="244" t="s">
        <v>326</v>
      </c>
      <c r="E200" s="255" t="s">
        <v>1</v>
      </c>
      <c r="F200" s="256" t="s">
        <v>1389</v>
      </c>
      <c r="G200" s="254"/>
      <c r="H200" s="257">
        <v>61.223999999999997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326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313</v>
      </c>
    </row>
    <row r="201" s="2" customFormat="1" ht="16.5" customHeight="1">
      <c r="A201" s="39"/>
      <c r="B201" s="40"/>
      <c r="C201" s="229" t="s">
        <v>8</v>
      </c>
      <c r="D201" s="229" t="s">
        <v>315</v>
      </c>
      <c r="E201" s="230" t="s">
        <v>358</v>
      </c>
      <c r="F201" s="231" t="s">
        <v>359</v>
      </c>
      <c r="G201" s="232" t="s">
        <v>334</v>
      </c>
      <c r="H201" s="233">
        <v>84.239999999999995</v>
      </c>
      <c r="I201" s="234"/>
      <c r="J201" s="235">
        <f>ROUND(I201*H201,2)</f>
        <v>0</v>
      </c>
      <c r="K201" s="231" t="s">
        <v>319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320</v>
      </c>
      <c r="AT201" s="240" t="s">
        <v>315</v>
      </c>
      <c r="AU201" s="240" t="s">
        <v>85</v>
      </c>
      <c r="AY201" s="18" t="s">
        <v>313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320</v>
      </c>
      <c r="BM201" s="240" t="s">
        <v>1390</v>
      </c>
    </row>
    <row r="202" s="14" customFormat="1">
      <c r="A202" s="14"/>
      <c r="B202" s="253"/>
      <c r="C202" s="254"/>
      <c r="D202" s="244" t="s">
        <v>326</v>
      </c>
      <c r="E202" s="255" t="s">
        <v>1</v>
      </c>
      <c r="F202" s="256" t="s">
        <v>1391</v>
      </c>
      <c r="G202" s="254"/>
      <c r="H202" s="257">
        <v>84.239999999999995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326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313</v>
      </c>
    </row>
    <row r="203" s="2" customFormat="1" ht="24.15" customHeight="1">
      <c r="A203" s="39"/>
      <c r="B203" s="40"/>
      <c r="C203" s="229" t="s">
        <v>434</v>
      </c>
      <c r="D203" s="229" t="s">
        <v>315</v>
      </c>
      <c r="E203" s="230" t="s">
        <v>1185</v>
      </c>
      <c r="F203" s="231" t="s">
        <v>1186</v>
      </c>
      <c r="G203" s="232" t="s">
        <v>334</v>
      </c>
      <c r="H203" s="233">
        <v>17.039999999999999</v>
      </c>
      <c r="I203" s="234"/>
      <c r="J203" s="235">
        <f>ROUND(I203*H203,2)</f>
        <v>0</v>
      </c>
      <c r="K203" s="231" t="s">
        <v>319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320</v>
      </c>
      <c r="AT203" s="240" t="s">
        <v>315</v>
      </c>
      <c r="AU203" s="240" t="s">
        <v>85</v>
      </c>
      <c r="AY203" s="18" t="s">
        <v>313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320</v>
      </c>
      <c r="BM203" s="240" t="s">
        <v>1392</v>
      </c>
    </row>
    <row r="204" s="13" customFormat="1">
      <c r="A204" s="13"/>
      <c r="B204" s="242"/>
      <c r="C204" s="243"/>
      <c r="D204" s="244" t="s">
        <v>326</v>
      </c>
      <c r="E204" s="245" t="s">
        <v>1</v>
      </c>
      <c r="F204" s="246" t="s">
        <v>1160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326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313</v>
      </c>
    </row>
    <row r="205" s="14" customFormat="1">
      <c r="A205" s="14"/>
      <c r="B205" s="253"/>
      <c r="C205" s="254"/>
      <c r="D205" s="244" t="s">
        <v>326</v>
      </c>
      <c r="E205" s="255" t="s">
        <v>1</v>
      </c>
      <c r="F205" s="256" t="s">
        <v>1393</v>
      </c>
      <c r="G205" s="254"/>
      <c r="H205" s="257">
        <v>8.6400000000000006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326</v>
      </c>
      <c r="AU205" s="263" t="s">
        <v>85</v>
      </c>
      <c r="AV205" s="14" t="s">
        <v>85</v>
      </c>
      <c r="AW205" s="14" t="s">
        <v>32</v>
      </c>
      <c r="AX205" s="14" t="s">
        <v>76</v>
      </c>
      <c r="AY205" s="263" t="s">
        <v>313</v>
      </c>
    </row>
    <row r="206" s="13" customFormat="1">
      <c r="A206" s="13"/>
      <c r="B206" s="242"/>
      <c r="C206" s="243"/>
      <c r="D206" s="244" t="s">
        <v>326</v>
      </c>
      <c r="E206" s="245" t="s">
        <v>1</v>
      </c>
      <c r="F206" s="246" t="s">
        <v>1162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326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313</v>
      </c>
    </row>
    <row r="207" s="14" customFormat="1">
      <c r="A207" s="14"/>
      <c r="B207" s="253"/>
      <c r="C207" s="254"/>
      <c r="D207" s="244" t="s">
        <v>326</v>
      </c>
      <c r="E207" s="255" t="s">
        <v>1</v>
      </c>
      <c r="F207" s="256" t="s">
        <v>1394</v>
      </c>
      <c r="G207" s="254"/>
      <c r="H207" s="257">
        <v>8.4000000000000004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326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313</v>
      </c>
    </row>
    <row r="208" s="15" customFormat="1">
      <c r="A208" s="15"/>
      <c r="B208" s="264"/>
      <c r="C208" s="265"/>
      <c r="D208" s="244" t="s">
        <v>326</v>
      </c>
      <c r="E208" s="266" t="s">
        <v>1</v>
      </c>
      <c r="F208" s="267" t="s">
        <v>331</v>
      </c>
      <c r="G208" s="265"/>
      <c r="H208" s="268">
        <v>17.039999999999999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326</v>
      </c>
      <c r="AU208" s="274" t="s">
        <v>85</v>
      </c>
      <c r="AV208" s="15" t="s">
        <v>320</v>
      </c>
      <c r="AW208" s="15" t="s">
        <v>32</v>
      </c>
      <c r="AX208" s="15" t="s">
        <v>83</v>
      </c>
      <c r="AY208" s="274" t="s">
        <v>313</v>
      </c>
    </row>
    <row r="209" s="2" customFormat="1" ht="16.5" customHeight="1">
      <c r="A209" s="39"/>
      <c r="B209" s="40"/>
      <c r="C209" s="283" t="s">
        <v>436</v>
      </c>
      <c r="D209" s="283" t="s">
        <v>732</v>
      </c>
      <c r="E209" s="284" t="s">
        <v>994</v>
      </c>
      <c r="F209" s="285" t="s">
        <v>995</v>
      </c>
      <c r="G209" s="286" t="s">
        <v>354</v>
      </c>
      <c r="H209" s="287">
        <v>34.079999999999998</v>
      </c>
      <c r="I209" s="288"/>
      <c r="J209" s="289">
        <f>ROUND(I209*H209,2)</f>
        <v>0</v>
      </c>
      <c r="K209" s="285" t="s">
        <v>319</v>
      </c>
      <c r="L209" s="290"/>
      <c r="M209" s="291" t="s">
        <v>1</v>
      </c>
      <c r="N209" s="292" t="s">
        <v>41</v>
      </c>
      <c r="O209" s="92"/>
      <c r="P209" s="238">
        <f>O209*H209</f>
        <v>0</v>
      </c>
      <c r="Q209" s="238">
        <v>1</v>
      </c>
      <c r="R209" s="238">
        <f>Q209*H209</f>
        <v>34.079999999999998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357</v>
      </c>
      <c r="AT209" s="240" t="s">
        <v>732</v>
      </c>
      <c r="AU209" s="240" t="s">
        <v>85</v>
      </c>
      <c r="AY209" s="18" t="s">
        <v>313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320</v>
      </c>
      <c r="BM209" s="240" t="s">
        <v>1395</v>
      </c>
    </row>
    <row r="210" s="14" customFormat="1">
      <c r="A210" s="14"/>
      <c r="B210" s="253"/>
      <c r="C210" s="254"/>
      <c r="D210" s="244" t="s">
        <v>326</v>
      </c>
      <c r="E210" s="254"/>
      <c r="F210" s="256" t="s">
        <v>1396</v>
      </c>
      <c r="G210" s="254"/>
      <c r="H210" s="257">
        <v>34.079999999999998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326</v>
      </c>
      <c r="AU210" s="263" t="s">
        <v>85</v>
      </c>
      <c r="AV210" s="14" t="s">
        <v>85</v>
      </c>
      <c r="AW210" s="14" t="s">
        <v>4</v>
      </c>
      <c r="AX210" s="14" t="s">
        <v>83</v>
      </c>
      <c r="AY210" s="263" t="s">
        <v>313</v>
      </c>
    </row>
    <row r="211" s="2" customFormat="1" ht="24.15" customHeight="1">
      <c r="A211" s="39"/>
      <c r="B211" s="40"/>
      <c r="C211" s="229" t="s">
        <v>762</v>
      </c>
      <c r="D211" s="229" t="s">
        <v>315</v>
      </c>
      <c r="E211" s="230" t="s">
        <v>989</v>
      </c>
      <c r="F211" s="231" t="s">
        <v>990</v>
      </c>
      <c r="G211" s="232" t="s">
        <v>334</v>
      </c>
      <c r="H211" s="233">
        <v>53.628</v>
      </c>
      <c r="I211" s="234"/>
      <c r="J211" s="235">
        <f>ROUND(I211*H211,2)</f>
        <v>0</v>
      </c>
      <c r="K211" s="231" t="s">
        <v>319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320</v>
      </c>
      <c r="AT211" s="240" t="s">
        <v>315</v>
      </c>
      <c r="AU211" s="240" t="s">
        <v>85</v>
      </c>
      <c r="AY211" s="18" t="s">
        <v>313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320</v>
      </c>
      <c r="BM211" s="240" t="s">
        <v>1397</v>
      </c>
    </row>
    <row r="212" s="13" customFormat="1">
      <c r="A212" s="13"/>
      <c r="B212" s="242"/>
      <c r="C212" s="243"/>
      <c r="D212" s="244" t="s">
        <v>326</v>
      </c>
      <c r="E212" s="245" t="s">
        <v>1</v>
      </c>
      <c r="F212" s="246" t="s">
        <v>1160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326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313</v>
      </c>
    </row>
    <row r="213" s="14" customFormat="1">
      <c r="A213" s="14"/>
      <c r="B213" s="253"/>
      <c r="C213" s="254"/>
      <c r="D213" s="244" t="s">
        <v>326</v>
      </c>
      <c r="E213" s="255" t="s">
        <v>1</v>
      </c>
      <c r="F213" s="256" t="s">
        <v>1383</v>
      </c>
      <c r="G213" s="254"/>
      <c r="H213" s="257">
        <v>12.48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326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313</v>
      </c>
    </row>
    <row r="214" s="13" customFormat="1">
      <c r="A214" s="13"/>
      <c r="B214" s="242"/>
      <c r="C214" s="243"/>
      <c r="D214" s="244" t="s">
        <v>326</v>
      </c>
      <c r="E214" s="245" t="s">
        <v>1</v>
      </c>
      <c r="F214" s="246" t="s">
        <v>1162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326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313</v>
      </c>
    </row>
    <row r="215" s="14" customFormat="1">
      <c r="A215" s="14"/>
      <c r="B215" s="253"/>
      <c r="C215" s="254"/>
      <c r="D215" s="244" t="s">
        <v>326</v>
      </c>
      <c r="E215" s="255" t="s">
        <v>1</v>
      </c>
      <c r="F215" s="256" t="s">
        <v>1384</v>
      </c>
      <c r="G215" s="254"/>
      <c r="H215" s="257">
        <v>24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326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313</v>
      </c>
    </row>
    <row r="216" s="13" customFormat="1">
      <c r="A216" s="13"/>
      <c r="B216" s="242"/>
      <c r="C216" s="243"/>
      <c r="D216" s="244" t="s">
        <v>326</v>
      </c>
      <c r="E216" s="245" t="s">
        <v>1</v>
      </c>
      <c r="F216" s="246" t="s">
        <v>1369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326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313</v>
      </c>
    </row>
    <row r="217" s="14" customFormat="1">
      <c r="A217" s="14"/>
      <c r="B217" s="253"/>
      <c r="C217" s="254"/>
      <c r="D217" s="244" t="s">
        <v>326</v>
      </c>
      <c r="E217" s="255" t="s">
        <v>1</v>
      </c>
      <c r="F217" s="256" t="s">
        <v>1385</v>
      </c>
      <c r="G217" s="254"/>
      <c r="H217" s="257">
        <v>2.7999999999999998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326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313</v>
      </c>
    </row>
    <row r="218" s="13" customFormat="1">
      <c r="A218" s="13"/>
      <c r="B218" s="242"/>
      <c r="C218" s="243"/>
      <c r="D218" s="244" t="s">
        <v>326</v>
      </c>
      <c r="E218" s="245" t="s">
        <v>1</v>
      </c>
      <c r="F218" s="246" t="s">
        <v>1371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326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313</v>
      </c>
    </row>
    <row r="219" s="14" customFormat="1">
      <c r="A219" s="14"/>
      <c r="B219" s="253"/>
      <c r="C219" s="254"/>
      <c r="D219" s="244" t="s">
        <v>326</v>
      </c>
      <c r="E219" s="255" t="s">
        <v>1</v>
      </c>
      <c r="F219" s="256" t="s">
        <v>1386</v>
      </c>
      <c r="G219" s="254"/>
      <c r="H219" s="257">
        <v>14.348000000000001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326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313</v>
      </c>
    </row>
    <row r="220" s="15" customFormat="1">
      <c r="A220" s="15"/>
      <c r="B220" s="264"/>
      <c r="C220" s="265"/>
      <c r="D220" s="244" t="s">
        <v>326</v>
      </c>
      <c r="E220" s="266" t="s">
        <v>1</v>
      </c>
      <c r="F220" s="267" t="s">
        <v>331</v>
      </c>
      <c r="G220" s="265"/>
      <c r="H220" s="268">
        <v>53.628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326</v>
      </c>
      <c r="AU220" s="274" t="s">
        <v>85</v>
      </c>
      <c r="AV220" s="15" t="s">
        <v>320</v>
      </c>
      <c r="AW220" s="15" t="s">
        <v>32</v>
      </c>
      <c r="AX220" s="15" t="s">
        <v>83</v>
      </c>
      <c r="AY220" s="274" t="s">
        <v>313</v>
      </c>
    </row>
    <row r="221" s="12" customFormat="1" ht="22.8" customHeight="1">
      <c r="A221" s="12"/>
      <c r="B221" s="213"/>
      <c r="C221" s="214"/>
      <c r="D221" s="215" t="s">
        <v>75</v>
      </c>
      <c r="E221" s="227" t="s">
        <v>320</v>
      </c>
      <c r="F221" s="227" t="s">
        <v>1036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SUM(P222:P245)</f>
        <v>0</v>
      </c>
      <c r="Q221" s="221"/>
      <c r="R221" s="222">
        <f>SUM(R222:R245)</f>
        <v>10.043329419999999</v>
      </c>
      <c r="S221" s="221"/>
      <c r="T221" s="223">
        <f>SUM(T222:T245)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83</v>
      </c>
      <c r="AT221" s="225" t="s">
        <v>75</v>
      </c>
      <c r="AU221" s="225" t="s">
        <v>83</v>
      </c>
      <c r="AY221" s="224" t="s">
        <v>313</v>
      </c>
      <c r="BK221" s="226">
        <f>SUM(BK222:BK245)</f>
        <v>0</v>
      </c>
    </row>
    <row r="222" s="2" customFormat="1" ht="24.15" customHeight="1">
      <c r="A222" s="39"/>
      <c r="B222" s="40"/>
      <c r="C222" s="229" t="s">
        <v>765</v>
      </c>
      <c r="D222" s="229" t="s">
        <v>315</v>
      </c>
      <c r="E222" s="230" t="s">
        <v>1037</v>
      </c>
      <c r="F222" s="231" t="s">
        <v>1038</v>
      </c>
      <c r="G222" s="232" t="s">
        <v>334</v>
      </c>
      <c r="H222" s="233">
        <v>4.3200000000000003</v>
      </c>
      <c r="I222" s="234"/>
      <c r="J222" s="235">
        <f>ROUND(I222*H222,2)</f>
        <v>0</v>
      </c>
      <c r="K222" s="231" t="s">
        <v>319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1.8907700000000001</v>
      </c>
      <c r="R222" s="238">
        <f>Q222*H222</f>
        <v>8.1681264000000002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320</v>
      </c>
      <c r="AT222" s="240" t="s">
        <v>315</v>
      </c>
      <c r="AU222" s="240" t="s">
        <v>85</v>
      </c>
      <c r="AY222" s="18" t="s">
        <v>313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320</v>
      </c>
      <c r="BM222" s="240" t="s">
        <v>1398</v>
      </c>
    </row>
    <row r="223" s="13" customFormat="1">
      <c r="A223" s="13"/>
      <c r="B223" s="242"/>
      <c r="C223" s="243"/>
      <c r="D223" s="244" t="s">
        <v>326</v>
      </c>
      <c r="E223" s="245" t="s">
        <v>1</v>
      </c>
      <c r="F223" s="246" t="s">
        <v>1160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326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313</v>
      </c>
    </row>
    <row r="224" s="14" customFormat="1">
      <c r="A224" s="14"/>
      <c r="B224" s="253"/>
      <c r="C224" s="254"/>
      <c r="D224" s="244" t="s">
        <v>326</v>
      </c>
      <c r="E224" s="255" t="s">
        <v>1</v>
      </c>
      <c r="F224" s="256" t="s">
        <v>1399</v>
      </c>
      <c r="G224" s="254"/>
      <c r="H224" s="257">
        <v>1.9199999999999999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326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313</v>
      </c>
    </row>
    <row r="225" s="13" customFormat="1">
      <c r="A225" s="13"/>
      <c r="B225" s="242"/>
      <c r="C225" s="243"/>
      <c r="D225" s="244" t="s">
        <v>326</v>
      </c>
      <c r="E225" s="245" t="s">
        <v>1</v>
      </c>
      <c r="F225" s="246" t="s">
        <v>1162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326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313</v>
      </c>
    </row>
    <row r="226" s="14" customFormat="1">
      <c r="A226" s="14"/>
      <c r="B226" s="253"/>
      <c r="C226" s="254"/>
      <c r="D226" s="244" t="s">
        <v>326</v>
      </c>
      <c r="E226" s="255" t="s">
        <v>1</v>
      </c>
      <c r="F226" s="256" t="s">
        <v>1400</v>
      </c>
      <c r="G226" s="254"/>
      <c r="H226" s="257">
        <v>2.3999999999999999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326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313</v>
      </c>
    </row>
    <row r="227" s="15" customFormat="1">
      <c r="A227" s="15"/>
      <c r="B227" s="264"/>
      <c r="C227" s="265"/>
      <c r="D227" s="244" t="s">
        <v>326</v>
      </c>
      <c r="E227" s="266" t="s">
        <v>1</v>
      </c>
      <c r="F227" s="267" t="s">
        <v>331</v>
      </c>
      <c r="G227" s="265"/>
      <c r="H227" s="268">
        <v>4.3200000000000003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326</v>
      </c>
      <c r="AU227" s="274" t="s">
        <v>85</v>
      </c>
      <c r="AV227" s="15" t="s">
        <v>320</v>
      </c>
      <c r="AW227" s="15" t="s">
        <v>32</v>
      </c>
      <c r="AX227" s="15" t="s">
        <v>83</v>
      </c>
      <c r="AY227" s="274" t="s">
        <v>313</v>
      </c>
    </row>
    <row r="228" s="2" customFormat="1" ht="24.15" customHeight="1">
      <c r="A228" s="39"/>
      <c r="B228" s="40"/>
      <c r="C228" s="229" t="s">
        <v>554</v>
      </c>
      <c r="D228" s="229" t="s">
        <v>315</v>
      </c>
      <c r="E228" s="230" t="s">
        <v>1401</v>
      </c>
      <c r="F228" s="231" t="s">
        <v>1402</v>
      </c>
      <c r="G228" s="232" t="s">
        <v>334</v>
      </c>
      <c r="H228" s="233">
        <v>0.72399999999999998</v>
      </c>
      <c r="I228" s="234"/>
      <c r="J228" s="235">
        <f>ROUND(I228*H228,2)</f>
        <v>0</v>
      </c>
      <c r="K228" s="231" t="s">
        <v>319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2.5018699999999998</v>
      </c>
      <c r="R228" s="238">
        <f>Q228*H228</f>
        <v>1.8113538799999998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320</v>
      </c>
      <c r="AT228" s="240" t="s">
        <v>315</v>
      </c>
      <c r="AU228" s="240" t="s">
        <v>85</v>
      </c>
      <c r="AY228" s="18" t="s">
        <v>313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320</v>
      </c>
      <c r="BM228" s="240" t="s">
        <v>1403</v>
      </c>
    </row>
    <row r="229" s="13" customFormat="1">
      <c r="A229" s="13"/>
      <c r="B229" s="242"/>
      <c r="C229" s="243"/>
      <c r="D229" s="244" t="s">
        <v>326</v>
      </c>
      <c r="E229" s="245" t="s">
        <v>1</v>
      </c>
      <c r="F229" s="246" t="s">
        <v>1369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326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313</v>
      </c>
    </row>
    <row r="230" s="14" customFormat="1">
      <c r="A230" s="14"/>
      <c r="B230" s="253"/>
      <c r="C230" s="254"/>
      <c r="D230" s="244" t="s">
        <v>326</v>
      </c>
      <c r="E230" s="255" t="s">
        <v>1</v>
      </c>
      <c r="F230" s="256" t="s">
        <v>1404</v>
      </c>
      <c r="G230" s="254"/>
      <c r="H230" s="257">
        <v>0.32400000000000001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326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313</v>
      </c>
    </row>
    <row r="231" s="13" customFormat="1">
      <c r="A231" s="13"/>
      <c r="B231" s="242"/>
      <c r="C231" s="243"/>
      <c r="D231" s="244" t="s">
        <v>326</v>
      </c>
      <c r="E231" s="245" t="s">
        <v>1</v>
      </c>
      <c r="F231" s="246" t="s">
        <v>1405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326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313</v>
      </c>
    </row>
    <row r="232" s="14" customFormat="1">
      <c r="A232" s="14"/>
      <c r="B232" s="253"/>
      <c r="C232" s="254"/>
      <c r="D232" s="244" t="s">
        <v>326</v>
      </c>
      <c r="E232" s="255" t="s">
        <v>1</v>
      </c>
      <c r="F232" s="256" t="s">
        <v>1406</v>
      </c>
      <c r="G232" s="254"/>
      <c r="H232" s="257">
        <v>0.40000000000000002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326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313</v>
      </c>
    </row>
    <row r="233" s="15" customFormat="1">
      <c r="A233" s="15"/>
      <c r="B233" s="264"/>
      <c r="C233" s="265"/>
      <c r="D233" s="244" t="s">
        <v>326</v>
      </c>
      <c r="E233" s="266" t="s">
        <v>1</v>
      </c>
      <c r="F233" s="267" t="s">
        <v>331</v>
      </c>
      <c r="G233" s="265"/>
      <c r="H233" s="268">
        <v>0.72399999999999998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326</v>
      </c>
      <c r="AU233" s="274" t="s">
        <v>85</v>
      </c>
      <c r="AV233" s="15" t="s">
        <v>320</v>
      </c>
      <c r="AW233" s="15" t="s">
        <v>32</v>
      </c>
      <c r="AX233" s="15" t="s">
        <v>83</v>
      </c>
      <c r="AY233" s="274" t="s">
        <v>313</v>
      </c>
    </row>
    <row r="234" s="2" customFormat="1" ht="24.15" customHeight="1">
      <c r="A234" s="39"/>
      <c r="B234" s="40"/>
      <c r="C234" s="229" t="s">
        <v>7</v>
      </c>
      <c r="D234" s="229" t="s">
        <v>315</v>
      </c>
      <c r="E234" s="230" t="s">
        <v>1212</v>
      </c>
      <c r="F234" s="231" t="s">
        <v>1213</v>
      </c>
      <c r="G234" s="232" t="s">
        <v>318</v>
      </c>
      <c r="H234" s="233">
        <v>3.04</v>
      </c>
      <c r="I234" s="234"/>
      <c r="J234" s="235">
        <f>ROUND(I234*H234,2)</f>
        <v>0</v>
      </c>
      <c r="K234" s="231" t="s">
        <v>319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0.0063200000000000001</v>
      </c>
      <c r="R234" s="238">
        <f>Q234*H234</f>
        <v>0.019212800000000002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320</v>
      </c>
      <c r="AT234" s="240" t="s">
        <v>315</v>
      </c>
      <c r="AU234" s="240" t="s">
        <v>85</v>
      </c>
      <c r="AY234" s="18" t="s">
        <v>313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320</v>
      </c>
      <c r="BM234" s="240" t="s">
        <v>1407</v>
      </c>
    </row>
    <row r="235" s="13" customFormat="1">
      <c r="A235" s="13"/>
      <c r="B235" s="242"/>
      <c r="C235" s="243"/>
      <c r="D235" s="244" t="s">
        <v>326</v>
      </c>
      <c r="E235" s="245" t="s">
        <v>1</v>
      </c>
      <c r="F235" s="246" t="s">
        <v>1369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326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313</v>
      </c>
    </row>
    <row r="236" s="14" customFormat="1">
      <c r="A236" s="14"/>
      <c r="B236" s="253"/>
      <c r="C236" s="254"/>
      <c r="D236" s="244" t="s">
        <v>326</v>
      </c>
      <c r="E236" s="255" t="s">
        <v>1</v>
      </c>
      <c r="F236" s="256" t="s">
        <v>1408</v>
      </c>
      <c r="G236" s="254"/>
      <c r="H236" s="257">
        <v>1.44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326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313</v>
      </c>
    </row>
    <row r="237" s="13" customFormat="1">
      <c r="A237" s="13"/>
      <c r="B237" s="242"/>
      <c r="C237" s="243"/>
      <c r="D237" s="244" t="s">
        <v>326</v>
      </c>
      <c r="E237" s="245" t="s">
        <v>1</v>
      </c>
      <c r="F237" s="246" t="s">
        <v>1405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326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313</v>
      </c>
    </row>
    <row r="238" s="14" customFormat="1">
      <c r="A238" s="14"/>
      <c r="B238" s="253"/>
      <c r="C238" s="254"/>
      <c r="D238" s="244" t="s">
        <v>326</v>
      </c>
      <c r="E238" s="255" t="s">
        <v>1</v>
      </c>
      <c r="F238" s="256" t="s">
        <v>1409</v>
      </c>
      <c r="G238" s="254"/>
      <c r="H238" s="257">
        <v>1.6000000000000001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326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313</v>
      </c>
    </row>
    <row r="239" s="15" customFormat="1">
      <c r="A239" s="15"/>
      <c r="B239" s="264"/>
      <c r="C239" s="265"/>
      <c r="D239" s="244" t="s">
        <v>326</v>
      </c>
      <c r="E239" s="266" t="s">
        <v>1</v>
      </c>
      <c r="F239" s="267" t="s">
        <v>331</v>
      </c>
      <c r="G239" s="265"/>
      <c r="H239" s="268">
        <v>3.04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326</v>
      </c>
      <c r="AU239" s="274" t="s">
        <v>85</v>
      </c>
      <c r="AV239" s="15" t="s">
        <v>320</v>
      </c>
      <c r="AW239" s="15" t="s">
        <v>32</v>
      </c>
      <c r="AX239" s="15" t="s">
        <v>83</v>
      </c>
      <c r="AY239" s="274" t="s">
        <v>313</v>
      </c>
    </row>
    <row r="240" s="2" customFormat="1" ht="24.15" customHeight="1">
      <c r="A240" s="39"/>
      <c r="B240" s="40"/>
      <c r="C240" s="229" t="s">
        <v>1018</v>
      </c>
      <c r="D240" s="229" t="s">
        <v>315</v>
      </c>
      <c r="E240" s="230" t="s">
        <v>1216</v>
      </c>
      <c r="F240" s="231" t="s">
        <v>1217</v>
      </c>
      <c r="G240" s="232" t="s">
        <v>354</v>
      </c>
      <c r="H240" s="233">
        <v>0.042000000000000003</v>
      </c>
      <c r="I240" s="234"/>
      <c r="J240" s="235">
        <f>ROUND(I240*H240,2)</f>
        <v>0</v>
      </c>
      <c r="K240" s="231" t="s">
        <v>319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1.06277</v>
      </c>
      <c r="R240" s="238">
        <f>Q240*H240</f>
        <v>0.044636340000000004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320</v>
      </c>
      <c r="AT240" s="240" t="s">
        <v>315</v>
      </c>
      <c r="AU240" s="240" t="s">
        <v>85</v>
      </c>
      <c r="AY240" s="18" t="s">
        <v>313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320</v>
      </c>
      <c r="BM240" s="240" t="s">
        <v>1410</v>
      </c>
    </row>
    <row r="241" s="13" customFormat="1">
      <c r="A241" s="13"/>
      <c r="B241" s="242"/>
      <c r="C241" s="243"/>
      <c r="D241" s="244" t="s">
        <v>326</v>
      </c>
      <c r="E241" s="245" t="s">
        <v>1</v>
      </c>
      <c r="F241" s="246" t="s">
        <v>1369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326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313</v>
      </c>
    </row>
    <row r="242" s="14" customFormat="1">
      <c r="A242" s="14"/>
      <c r="B242" s="253"/>
      <c r="C242" s="254"/>
      <c r="D242" s="244" t="s">
        <v>326</v>
      </c>
      <c r="E242" s="255" t="s">
        <v>1</v>
      </c>
      <c r="F242" s="256" t="s">
        <v>1411</v>
      </c>
      <c r="G242" s="254"/>
      <c r="H242" s="257">
        <v>0.019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326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313</v>
      </c>
    </row>
    <row r="243" s="13" customFormat="1">
      <c r="A243" s="13"/>
      <c r="B243" s="242"/>
      <c r="C243" s="243"/>
      <c r="D243" s="244" t="s">
        <v>326</v>
      </c>
      <c r="E243" s="245" t="s">
        <v>1</v>
      </c>
      <c r="F243" s="246" t="s">
        <v>1405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326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313</v>
      </c>
    </row>
    <row r="244" s="14" customFormat="1">
      <c r="A244" s="14"/>
      <c r="B244" s="253"/>
      <c r="C244" s="254"/>
      <c r="D244" s="244" t="s">
        <v>326</v>
      </c>
      <c r="E244" s="255" t="s">
        <v>1</v>
      </c>
      <c r="F244" s="256" t="s">
        <v>1412</v>
      </c>
      <c r="G244" s="254"/>
      <c r="H244" s="257">
        <v>0.023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326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313</v>
      </c>
    </row>
    <row r="245" s="15" customFormat="1">
      <c r="A245" s="15"/>
      <c r="B245" s="264"/>
      <c r="C245" s="265"/>
      <c r="D245" s="244" t="s">
        <v>326</v>
      </c>
      <c r="E245" s="266" t="s">
        <v>1</v>
      </c>
      <c r="F245" s="267" t="s">
        <v>331</v>
      </c>
      <c r="G245" s="265"/>
      <c r="H245" s="268">
        <v>0.041999999999999996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326</v>
      </c>
      <c r="AU245" s="274" t="s">
        <v>85</v>
      </c>
      <c r="AV245" s="15" t="s">
        <v>320</v>
      </c>
      <c r="AW245" s="15" t="s">
        <v>32</v>
      </c>
      <c r="AX245" s="15" t="s">
        <v>83</v>
      </c>
      <c r="AY245" s="274" t="s">
        <v>313</v>
      </c>
    </row>
    <row r="246" s="12" customFormat="1" ht="22.8" customHeight="1">
      <c r="A246" s="12"/>
      <c r="B246" s="213"/>
      <c r="C246" s="214"/>
      <c r="D246" s="215" t="s">
        <v>75</v>
      </c>
      <c r="E246" s="227" t="s">
        <v>357</v>
      </c>
      <c r="F246" s="227" t="s">
        <v>720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SUM(P247:P298)</f>
        <v>0</v>
      </c>
      <c r="Q246" s="221"/>
      <c r="R246" s="222">
        <f>SUM(R247:R298)</f>
        <v>12.641753999999999</v>
      </c>
      <c r="S246" s="221"/>
      <c r="T246" s="223">
        <f>SUM(T247:T298)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83</v>
      </c>
      <c r="AT246" s="225" t="s">
        <v>75</v>
      </c>
      <c r="AU246" s="225" t="s">
        <v>83</v>
      </c>
      <c r="AY246" s="224" t="s">
        <v>313</v>
      </c>
      <c r="BK246" s="226">
        <f>SUM(BK247:BK298)</f>
        <v>0</v>
      </c>
    </row>
    <row r="247" s="2" customFormat="1" ht="24.15" customHeight="1">
      <c r="A247" s="39"/>
      <c r="B247" s="40"/>
      <c r="C247" s="229" t="s">
        <v>1026</v>
      </c>
      <c r="D247" s="229" t="s">
        <v>315</v>
      </c>
      <c r="E247" s="230" t="s">
        <v>1226</v>
      </c>
      <c r="F247" s="231" t="s">
        <v>1227</v>
      </c>
      <c r="G247" s="232" t="s">
        <v>723</v>
      </c>
      <c r="H247" s="233">
        <v>1</v>
      </c>
      <c r="I247" s="234"/>
      <c r="J247" s="235">
        <f>ROUND(I247*H247,2)</f>
        <v>0</v>
      </c>
      <c r="K247" s="231" t="s">
        <v>319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0.00167</v>
      </c>
      <c r="R247" s="238">
        <f>Q247*H247</f>
        <v>0.00167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320</v>
      </c>
      <c r="AT247" s="240" t="s">
        <v>315</v>
      </c>
      <c r="AU247" s="240" t="s">
        <v>85</v>
      </c>
      <c r="AY247" s="18" t="s">
        <v>313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320</v>
      </c>
      <c r="BM247" s="240" t="s">
        <v>1413</v>
      </c>
    </row>
    <row r="248" s="2" customFormat="1" ht="33" customHeight="1">
      <c r="A248" s="39"/>
      <c r="B248" s="40"/>
      <c r="C248" s="283" t="s">
        <v>1032</v>
      </c>
      <c r="D248" s="283" t="s">
        <v>732</v>
      </c>
      <c r="E248" s="284" t="s">
        <v>1229</v>
      </c>
      <c r="F248" s="285" t="s">
        <v>1230</v>
      </c>
      <c r="G248" s="286" t="s">
        <v>723</v>
      </c>
      <c r="H248" s="287">
        <v>1</v>
      </c>
      <c r="I248" s="288"/>
      <c r="J248" s="289">
        <f>ROUND(I248*H248,2)</f>
        <v>0</v>
      </c>
      <c r="K248" s="285" t="s">
        <v>319</v>
      </c>
      <c r="L248" s="290"/>
      <c r="M248" s="291" t="s">
        <v>1</v>
      </c>
      <c r="N248" s="292" t="s">
        <v>41</v>
      </c>
      <c r="O248" s="92"/>
      <c r="P248" s="238">
        <f>O248*H248</f>
        <v>0</v>
      </c>
      <c r="Q248" s="238">
        <v>0.0019</v>
      </c>
      <c r="R248" s="238">
        <f>Q248*H248</f>
        <v>0.0019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357</v>
      </c>
      <c r="AT248" s="240" t="s">
        <v>732</v>
      </c>
      <c r="AU248" s="240" t="s">
        <v>85</v>
      </c>
      <c r="AY248" s="18" t="s">
        <v>313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320</v>
      </c>
      <c r="BM248" s="240" t="s">
        <v>1414</v>
      </c>
    </row>
    <row r="249" s="2" customFormat="1" ht="24.15" customHeight="1">
      <c r="A249" s="39"/>
      <c r="B249" s="40"/>
      <c r="C249" s="229" t="s">
        <v>582</v>
      </c>
      <c r="D249" s="229" t="s">
        <v>315</v>
      </c>
      <c r="E249" s="230" t="s">
        <v>1232</v>
      </c>
      <c r="F249" s="231" t="s">
        <v>1233</v>
      </c>
      <c r="G249" s="232" t="s">
        <v>324</v>
      </c>
      <c r="H249" s="233">
        <v>31</v>
      </c>
      <c r="I249" s="234"/>
      <c r="J249" s="235">
        <f>ROUND(I249*H249,2)</f>
        <v>0</v>
      </c>
      <c r="K249" s="231" t="s">
        <v>319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320</v>
      </c>
      <c r="AT249" s="240" t="s">
        <v>315</v>
      </c>
      <c r="AU249" s="240" t="s">
        <v>85</v>
      </c>
      <c r="AY249" s="18" t="s">
        <v>313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320</v>
      </c>
      <c r="BM249" s="240" t="s">
        <v>1415</v>
      </c>
    </row>
    <row r="250" s="14" customFormat="1">
      <c r="A250" s="14"/>
      <c r="B250" s="253"/>
      <c r="C250" s="254"/>
      <c r="D250" s="244" t="s">
        <v>326</v>
      </c>
      <c r="E250" s="255" t="s">
        <v>1</v>
      </c>
      <c r="F250" s="256" t="s">
        <v>1416</v>
      </c>
      <c r="G250" s="254"/>
      <c r="H250" s="257">
        <v>31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326</v>
      </c>
      <c r="AU250" s="263" t="s">
        <v>85</v>
      </c>
      <c r="AV250" s="14" t="s">
        <v>85</v>
      </c>
      <c r="AW250" s="14" t="s">
        <v>32</v>
      </c>
      <c r="AX250" s="14" t="s">
        <v>83</v>
      </c>
      <c r="AY250" s="263" t="s">
        <v>313</v>
      </c>
    </row>
    <row r="251" s="2" customFormat="1" ht="24.15" customHeight="1">
      <c r="A251" s="39"/>
      <c r="B251" s="40"/>
      <c r="C251" s="283" t="s">
        <v>1042</v>
      </c>
      <c r="D251" s="283" t="s">
        <v>732</v>
      </c>
      <c r="E251" s="284" t="s">
        <v>1236</v>
      </c>
      <c r="F251" s="285" t="s">
        <v>1237</v>
      </c>
      <c r="G251" s="286" t="s">
        <v>324</v>
      </c>
      <c r="H251" s="287">
        <v>32.549999999999997</v>
      </c>
      <c r="I251" s="288"/>
      <c r="J251" s="289">
        <f>ROUND(I251*H251,2)</f>
        <v>0</v>
      </c>
      <c r="K251" s="285" t="s">
        <v>319</v>
      </c>
      <c r="L251" s="290"/>
      <c r="M251" s="291" t="s">
        <v>1</v>
      </c>
      <c r="N251" s="292" t="s">
        <v>41</v>
      </c>
      <c r="O251" s="92"/>
      <c r="P251" s="238">
        <f>O251*H251</f>
        <v>0</v>
      </c>
      <c r="Q251" s="238">
        <v>0.00027999999999999998</v>
      </c>
      <c r="R251" s="238">
        <f>Q251*H251</f>
        <v>0.0091139999999999988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357</v>
      </c>
      <c r="AT251" s="240" t="s">
        <v>732</v>
      </c>
      <c r="AU251" s="240" t="s">
        <v>85</v>
      </c>
      <c r="AY251" s="18" t="s">
        <v>313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320</v>
      </c>
      <c r="BM251" s="240" t="s">
        <v>1417</v>
      </c>
    </row>
    <row r="252" s="14" customFormat="1">
      <c r="A252" s="14"/>
      <c r="B252" s="253"/>
      <c r="C252" s="254"/>
      <c r="D252" s="244" t="s">
        <v>326</v>
      </c>
      <c r="E252" s="254"/>
      <c r="F252" s="256" t="s">
        <v>1418</v>
      </c>
      <c r="G252" s="254"/>
      <c r="H252" s="257">
        <v>32.549999999999997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326</v>
      </c>
      <c r="AU252" s="263" t="s">
        <v>85</v>
      </c>
      <c r="AV252" s="14" t="s">
        <v>85</v>
      </c>
      <c r="AW252" s="14" t="s">
        <v>4</v>
      </c>
      <c r="AX252" s="14" t="s">
        <v>83</v>
      </c>
      <c r="AY252" s="263" t="s">
        <v>313</v>
      </c>
    </row>
    <row r="253" s="2" customFormat="1" ht="24.15" customHeight="1">
      <c r="A253" s="39"/>
      <c r="B253" s="40"/>
      <c r="C253" s="229" t="s">
        <v>1046</v>
      </c>
      <c r="D253" s="229" t="s">
        <v>315</v>
      </c>
      <c r="E253" s="230" t="s">
        <v>1240</v>
      </c>
      <c r="F253" s="231" t="s">
        <v>1241</v>
      </c>
      <c r="G253" s="232" t="s">
        <v>324</v>
      </c>
      <c r="H253" s="233">
        <v>2</v>
      </c>
      <c r="I253" s="234"/>
      <c r="J253" s="235">
        <f>ROUND(I253*H253,2)</f>
        <v>0</v>
      </c>
      <c r="K253" s="231" t="s">
        <v>319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320</v>
      </c>
      <c r="AT253" s="240" t="s">
        <v>315</v>
      </c>
      <c r="AU253" s="240" t="s">
        <v>85</v>
      </c>
      <c r="AY253" s="18" t="s">
        <v>313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320</v>
      </c>
      <c r="BM253" s="240" t="s">
        <v>1419</v>
      </c>
    </row>
    <row r="254" s="13" customFormat="1">
      <c r="A254" s="13"/>
      <c r="B254" s="242"/>
      <c r="C254" s="243"/>
      <c r="D254" s="244" t="s">
        <v>326</v>
      </c>
      <c r="E254" s="245" t="s">
        <v>1</v>
      </c>
      <c r="F254" s="246" t="s">
        <v>1243</v>
      </c>
      <c r="G254" s="243"/>
      <c r="H254" s="245" t="s">
        <v>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326</v>
      </c>
      <c r="AU254" s="252" t="s">
        <v>85</v>
      </c>
      <c r="AV254" s="13" t="s">
        <v>83</v>
      </c>
      <c r="AW254" s="13" t="s">
        <v>32</v>
      </c>
      <c r="AX254" s="13" t="s">
        <v>76</v>
      </c>
      <c r="AY254" s="252" t="s">
        <v>313</v>
      </c>
    </row>
    <row r="255" s="14" customFormat="1">
      <c r="A255" s="14"/>
      <c r="B255" s="253"/>
      <c r="C255" s="254"/>
      <c r="D255" s="244" t="s">
        <v>326</v>
      </c>
      <c r="E255" s="255" t="s">
        <v>1</v>
      </c>
      <c r="F255" s="256" t="s">
        <v>85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326</v>
      </c>
      <c r="AU255" s="263" t="s">
        <v>85</v>
      </c>
      <c r="AV255" s="14" t="s">
        <v>85</v>
      </c>
      <c r="AW255" s="14" t="s">
        <v>32</v>
      </c>
      <c r="AX255" s="14" t="s">
        <v>83</v>
      </c>
      <c r="AY255" s="263" t="s">
        <v>313</v>
      </c>
    </row>
    <row r="256" s="2" customFormat="1" ht="21.75" customHeight="1">
      <c r="A256" s="39"/>
      <c r="B256" s="40"/>
      <c r="C256" s="283" t="s">
        <v>1051</v>
      </c>
      <c r="D256" s="283" t="s">
        <v>732</v>
      </c>
      <c r="E256" s="284" t="s">
        <v>1244</v>
      </c>
      <c r="F256" s="285" t="s">
        <v>1245</v>
      </c>
      <c r="G256" s="286" t="s">
        <v>324</v>
      </c>
      <c r="H256" s="287">
        <v>2</v>
      </c>
      <c r="I256" s="288"/>
      <c r="J256" s="289">
        <f>ROUND(I256*H256,2)</f>
        <v>0</v>
      </c>
      <c r="K256" s="285" t="s">
        <v>319</v>
      </c>
      <c r="L256" s="290"/>
      <c r="M256" s="291" t="s">
        <v>1</v>
      </c>
      <c r="N256" s="292" t="s">
        <v>41</v>
      </c>
      <c r="O256" s="92"/>
      <c r="P256" s="238">
        <f>O256*H256</f>
        <v>0</v>
      </c>
      <c r="Q256" s="238">
        <v>0.00106</v>
      </c>
      <c r="R256" s="238">
        <f>Q256*H256</f>
        <v>0.0021199999999999999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357</v>
      </c>
      <c r="AT256" s="240" t="s">
        <v>732</v>
      </c>
      <c r="AU256" s="240" t="s">
        <v>85</v>
      </c>
      <c r="AY256" s="18" t="s">
        <v>313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320</v>
      </c>
      <c r="BM256" s="240" t="s">
        <v>1420</v>
      </c>
    </row>
    <row r="257" s="2" customFormat="1" ht="24.15" customHeight="1">
      <c r="A257" s="39"/>
      <c r="B257" s="40"/>
      <c r="C257" s="229" t="s">
        <v>1055</v>
      </c>
      <c r="D257" s="229" t="s">
        <v>315</v>
      </c>
      <c r="E257" s="230" t="s">
        <v>1421</v>
      </c>
      <c r="F257" s="231" t="s">
        <v>1422</v>
      </c>
      <c r="G257" s="232" t="s">
        <v>324</v>
      </c>
      <c r="H257" s="233">
        <v>24</v>
      </c>
      <c r="I257" s="234"/>
      <c r="J257" s="235">
        <f>ROUND(I257*H257,2)</f>
        <v>0</v>
      </c>
      <c r="K257" s="231" t="s">
        <v>1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0.0042199999999999998</v>
      </c>
      <c r="R257" s="238">
        <f>Q257*H257</f>
        <v>0.10128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320</v>
      </c>
      <c r="AT257" s="240" t="s">
        <v>315</v>
      </c>
      <c r="AU257" s="240" t="s">
        <v>85</v>
      </c>
      <c r="AY257" s="18" t="s">
        <v>313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320</v>
      </c>
      <c r="BM257" s="240" t="s">
        <v>1423</v>
      </c>
    </row>
    <row r="258" s="2" customFormat="1" ht="24.15" customHeight="1">
      <c r="A258" s="39"/>
      <c r="B258" s="40"/>
      <c r="C258" s="229" t="s">
        <v>1059</v>
      </c>
      <c r="D258" s="229" t="s">
        <v>315</v>
      </c>
      <c r="E258" s="230" t="s">
        <v>1250</v>
      </c>
      <c r="F258" s="231" t="s">
        <v>1251</v>
      </c>
      <c r="G258" s="232" t="s">
        <v>723</v>
      </c>
      <c r="H258" s="233">
        <v>2</v>
      </c>
      <c r="I258" s="234"/>
      <c r="J258" s="235">
        <f>ROUND(I258*H258,2)</f>
        <v>0</v>
      </c>
      <c r="K258" s="231" t="s">
        <v>319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320</v>
      </c>
      <c r="AT258" s="240" t="s">
        <v>315</v>
      </c>
      <c r="AU258" s="240" t="s">
        <v>85</v>
      </c>
      <c r="AY258" s="18" t="s">
        <v>313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320</v>
      </c>
      <c r="BM258" s="240" t="s">
        <v>1424</v>
      </c>
    </row>
    <row r="259" s="2" customFormat="1" ht="16.5" customHeight="1">
      <c r="A259" s="39"/>
      <c r="B259" s="40"/>
      <c r="C259" s="283" t="s">
        <v>1063</v>
      </c>
      <c r="D259" s="283" t="s">
        <v>732</v>
      </c>
      <c r="E259" s="284" t="s">
        <v>1253</v>
      </c>
      <c r="F259" s="285" t="s">
        <v>1254</v>
      </c>
      <c r="G259" s="286" t="s">
        <v>723</v>
      </c>
      <c r="H259" s="287">
        <v>2</v>
      </c>
      <c r="I259" s="288"/>
      <c r="J259" s="289">
        <f>ROUND(I259*H259,2)</f>
        <v>0</v>
      </c>
      <c r="K259" s="285" t="s">
        <v>319</v>
      </c>
      <c r="L259" s="290"/>
      <c r="M259" s="291" t="s">
        <v>1</v>
      </c>
      <c r="N259" s="292" t="s">
        <v>41</v>
      </c>
      <c r="O259" s="92"/>
      <c r="P259" s="238">
        <f>O259*H259</f>
        <v>0</v>
      </c>
      <c r="Q259" s="238">
        <v>5.0000000000000002E-05</v>
      </c>
      <c r="R259" s="238">
        <f>Q259*H259</f>
        <v>0.00010000000000000001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357</v>
      </c>
      <c r="AT259" s="240" t="s">
        <v>732</v>
      </c>
      <c r="AU259" s="240" t="s">
        <v>85</v>
      </c>
      <c r="AY259" s="18" t="s">
        <v>313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320</v>
      </c>
      <c r="BM259" s="240" t="s">
        <v>1425</v>
      </c>
    </row>
    <row r="260" s="2" customFormat="1" ht="24.15" customHeight="1">
      <c r="A260" s="39"/>
      <c r="B260" s="40"/>
      <c r="C260" s="229" t="s">
        <v>1067</v>
      </c>
      <c r="D260" s="229" t="s">
        <v>315</v>
      </c>
      <c r="E260" s="230" t="s">
        <v>1060</v>
      </c>
      <c r="F260" s="231" t="s">
        <v>1061</v>
      </c>
      <c r="G260" s="232" t="s">
        <v>723</v>
      </c>
      <c r="H260" s="233">
        <v>1</v>
      </c>
      <c r="I260" s="234"/>
      <c r="J260" s="235">
        <f>ROUND(I260*H260,2)</f>
        <v>0</v>
      </c>
      <c r="K260" s="231" t="s">
        <v>319</v>
      </c>
      <c r="L260" s="45"/>
      <c r="M260" s="236" t="s">
        <v>1</v>
      </c>
      <c r="N260" s="237" t="s">
        <v>41</v>
      </c>
      <c r="O260" s="92"/>
      <c r="P260" s="238">
        <f>O260*H260</f>
        <v>0</v>
      </c>
      <c r="Q260" s="238">
        <v>0.00010000000000000001</v>
      </c>
      <c r="R260" s="238">
        <f>Q260*H260</f>
        <v>0.00010000000000000001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320</v>
      </c>
      <c r="AT260" s="240" t="s">
        <v>315</v>
      </c>
      <c r="AU260" s="240" t="s">
        <v>85</v>
      </c>
      <c r="AY260" s="18" t="s">
        <v>313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83</v>
      </c>
      <c r="BK260" s="241">
        <f>ROUND(I260*H260,2)</f>
        <v>0</v>
      </c>
      <c r="BL260" s="18" t="s">
        <v>320</v>
      </c>
      <c r="BM260" s="240" t="s">
        <v>1426</v>
      </c>
    </row>
    <row r="261" s="2" customFormat="1" ht="24.15" customHeight="1">
      <c r="A261" s="39"/>
      <c r="B261" s="40"/>
      <c r="C261" s="283" t="s">
        <v>1071</v>
      </c>
      <c r="D261" s="283" t="s">
        <v>732</v>
      </c>
      <c r="E261" s="284" t="s">
        <v>1427</v>
      </c>
      <c r="F261" s="285" t="s">
        <v>1428</v>
      </c>
      <c r="G261" s="286" t="s">
        <v>723</v>
      </c>
      <c r="H261" s="287">
        <v>1</v>
      </c>
      <c r="I261" s="288"/>
      <c r="J261" s="289">
        <f>ROUND(I261*H261,2)</f>
        <v>0</v>
      </c>
      <c r="K261" s="285" t="s">
        <v>1</v>
      </c>
      <c r="L261" s="290"/>
      <c r="M261" s="291" t="s">
        <v>1</v>
      </c>
      <c r="N261" s="292" t="s">
        <v>41</v>
      </c>
      <c r="O261" s="92"/>
      <c r="P261" s="238">
        <f>O261*H261</f>
        <v>0</v>
      </c>
      <c r="Q261" s="238">
        <v>0.0064000000000000003</v>
      </c>
      <c r="R261" s="238">
        <f>Q261*H261</f>
        <v>0.0064000000000000003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357</v>
      </c>
      <c r="AT261" s="240" t="s">
        <v>732</v>
      </c>
      <c r="AU261" s="240" t="s">
        <v>85</v>
      </c>
      <c r="AY261" s="18" t="s">
        <v>313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320</v>
      </c>
      <c r="BM261" s="240" t="s">
        <v>1429</v>
      </c>
    </row>
    <row r="262" s="2" customFormat="1" ht="21.75" customHeight="1">
      <c r="A262" s="39"/>
      <c r="B262" s="40"/>
      <c r="C262" s="229" t="s">
        <v>1075</v>
      </c>
      <c r="D262" s="229" t="s">
        <v>315</v>
      </c>
      <c r="E262" s="230" t="s">
        <v>1278</v>
      </c>
      <c r="F262" s="231" t="s">
        <v>1279</v>
      </c>
      <c r="G262" s="232" t="s">
        <v>723</v>
      </c>
      <c r="H262" s="233">
        <v>1</v>
      </c>
      <c r="I262" s="234"/>
      <c r="J262" s="235">
        <f>ROUND(I262*H262,2)</f>
        <v>0</v>
      </c>
      <c r="K262" s="231" t="s">
        <v>319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0.00072000000000000005</v>
      </c>
      <c r="R262" s="238">
        <f>Q262*H262</f>
        <v>0.00072000000000000005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320</v>
      </c>
      <c r="AT262" s="240" t="s">
        <v>315</v>
      </c>
      <c r="AU262" s="240" t="s">
        <v>85</v>
      </c>
      <c r="AY262" s="18" t="s">
        <v>313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320</v>
      </c>
      <c r="BM262" s="240" t="s">
        <v>1430</v>
      </c>
    </row>
    <row r="263" s="2" customFormat="1" ht="24.15" customHeight="1">
      <c r="A263" s="39"/>
      <c r="B263" s="40"/>
      <c r="C263" s="283" t="s">
        <v>1079</v>
      </c>
      <c r="D263" s="283" t="s">
        <v>732</v>
      </c>
      <c r="E263" s="284" t="s">
        <v>1281</v>
      </c>
      <c r="F263" s="285" t="s">
        <v>1282</v>
      </c>
      <c r="G263" s="286" t="s">
        <v>723</v>
      </c>
      <c r="H263" s="287">
        <v>1</v>
      </c>
      <c r="I263" s="288"/>
      <c r="J263" s="289">
        <f>ROUND(I263*H263,2)</f>
        <v>0</v>
      </c>
      <c r="K263" s="285" t="s">
        <v>319</v>
      </c>
      <c r="L263" s="290"/>
      <c r="M263" s="291" t="s">
        <v>1</v>
      </c>
      <c r="N263" s="292" t="s">
        <v>41</v>
      </c>
      <c r="O263" s="92"/>
      <c r="P263" s="238">
        <f>O263*H263</f>
        <v>0</v>
      </c>
      <c r="Q263" s="238">
        <v>0.0024399999999999999</v>
      </c>
      <c r="R263" s="238">
        <f>Q263*H263</f>
        <v>0.0024399999999999999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357</v>
      </c>
      <c r="AT263" s="240" t="s">
        <v>732</v>
      </c>
      <c r="AU263" s="240" t="s">
        <v>85</v>
      </c>
      <c r="AY263" s="18" t="s">
        <v>313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320</v>
      </c>
      <c r="BM263" s="240" t="s">
        <v>1431</v>
      </c>
    </row>
    <row r="264" s="2" customFormat="1" ht="24.15" customHeight="1">
      <c r="A264" s="39"/>
      <c r="B264" s="40"/>
      <c r="C264" s="283" t="s">
        <v>1083</v>
      </c>
      <c r="D264" s="283" t="s">
        <v>732</v>
      </c>
      <c r="E264" s="284" t="s">
        <v>1284</v>
      </c>
      <c r="F264" s="285" t="s">
        <v>1285</v>
      </c>
      <c r="G264" s="286" t="s">
        <v>723</v>
      </c>
      <c r="H264" s="287">
        <v>1</v>
      </c>
      <c r="I264" s="288"/>
      <c r="J264" s="289">
        <f>ROUND(I264*H264,2)</f>
        <v>0</v>
      </c>
      <c r="K264" s="285" t="s">
        <v>319</v>
      </c>
      <c r="L264" s="290"/>
      <c r="M264" s="291" t="s">
        <v>1</v>
      </c>
      <c r="N264" s="292" t="s">
        <v>41</v>
      </c>
      <c r="O264" s="92"/>
      <c r="P264" s="238">
        <f>O264*H264</f>
        <v>0</v>
      </c>
      <c r="Q264" s="238">
        <v>0.0035000000000000001</v>
      </c>
      <c r="R264" s="238">
        <f>Q264*H264</f>
        <v>0.0035000000000000001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357</v>
      </c>
      <c r="AT264" s="240" t="s">
        <v>732</v>
      </c>
      <c r="AU264" s="240" t="s">
        <v>85</v>
      </c>
      <c r="AY264" s="18" t="s">
        <v>313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83</v>
      </c>
      <c r="BK264" s="241">
        <f>ROUND(I264*H264,2)</f>
        <v>0</v>
      </c>
      <c r="BL264" s="18" t="s">
        <v>320</v>
      </c>
      <c r="BM264" s="240" t="s">
        <v>1432</v>
      </c>
    </row>
    <row r="265" s="2" customFormat="1" ht="24.15" customHeight="1">
      <c r="A265" s="39"/>
      <c r="B265" s="40"/>
      <c r="C265" s="229" t="s">
        <v>1087</v>
      </c>
      <c r="D265" s="229" t="s">
        <v>315</v>
      </c>
      <c r="E265" s="230" t="s">
        <v>1287</v>
      </c>
      <c r="F265" s="231" t="s">
        <v>1288</v>
      </c>
      <c r="G265" s="232" t="s">
        <v>324</v>
      </c>
      <c r="H265" s="233">
        <v>31</v>
      </c>
      <c r="I265" s="234"/>
      <c r="J265" s="235">
        <f>ROUND(I265*H265,2)</f>
        <v>0</v>
      </c>
      <c r="K265" s="231" t="s">
        <v>319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320</v>
      </c>
      <c r="AT265" s="240" t="s">
        <v>315</v>
      </c>
      <c r="AU265" s="240" t="s">
        <v>85</v>
      </c>
      <c r="AY265" s="18" t="s">
        <v>313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320</v>
      </c>
      <c r="BM265" s="240" t="s">
        <v>1433</v>
      </c>
    </row>
    <row r="266" s="13" customFormat="1">
      <c r="A266" s="13"/>
      <c r="B266" s="242"/>
      <c r="C266" s="243"/>
      <c r="D266" s="244" t="s">
        <v>326</v>
      </c>
      <c r="E266" s="245" t="s">
        <v>1</v>
      </c>
      <c r="F266" s="246" t="s">
        <v>1162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326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313</v>
      </c>
    </row>
    <row r="267" s="14" customFormat="1">
      <c r="A267" s="14"/>
      <c r="B267" s="253"/>
      <c r="C267" s="254"/>
      <c r="D267" s="244" t="s">
        <v>326</v>
      </c>
      <c r="E267" s="255" t="s">
        <v>1</v>
      </c>
      <c r="F267" s="256" t="s">
        <v>1416</v>
      </c>
      <c r="G267" s="254"/>
      <c r="H267" s="257">
        <v>31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326</v>
      </c>
      <c r="AU267" s="263" t="s">
        <v>85</v>
      </c>
      <c r="AV267" s="14" t="s">
        <v>85</v>
      </c>
      <c r="AW267" s="14" t="s">
        <v>32</v>
      </c>
      <c r="AX267" s="14" t="s">
        <v>83</v>
      </c>
      <c r="AY267" s="263" t="s">
        <v>313</v>
      </c>
    </row>
    <row r="268" s="2" customFormat="1" ht="16.5" customHeight="1">
      <c r="A268" s="39"/>
      <c r="B268" s="40"/>
      <c r="C268" s="229" t="s">
        <v>440</v>
      </c>
      <c r="D268" s="229" t="s">
        <v>315</v>
      </c>
      <c r="E268" s="230" t="s">
        <v>1290</v>
      </c>
      <c r="F268" s="231" t="s">
        <v>1291</v>
      </c>
      <c r="G268" s="232" t="s">
        <v>324</v>
      </c>
      <c r="H268" s="233">
        <v>31</v>
      </c>
      <c r="I268" s="234"/>
      <c r="J268" s="235">
        <f>ROUND(I268*H268,2)</f>
        <v>0</v>
      </c>
      <c r="K268" s="231" t="s">
        <v>319</v>
      </c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320</v>
      </c>
      <c r="AT268" s="240" t="s">
        <v>315</v>
      </c>
      <c r="AU268" s="240" t="s">
        <v>85</v>
      </c>
      <c r="AY268" s="18" t="s">
        <v>313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320</v>
      </c>
      <c r="BM268" s="240" t="s">
        <v>1434</v>
      </c>
    </row>
    <row r="269" s="13" customFormat="1">
      <c r="A269" s="13"/>
      <c r="B269" s="242"/>
      <c r="C269" s="243"/>
      <c r="D269" s="244" t="s">
        <v>326</v>
      </c>
      <c r="E269" s="245" t="s">
        <v>1</v>
      </c>
      <c r="F269" s="246" t="s">
        <v>1162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326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313</v>
      </c>
    </row>
    <row r="270" s="14" customFormat="1">
      <c r="A270" s="14"/>
      <c r="B270" s="253"/>
      <c r="C270" s="254"/>
      <c r="D270" s="244" t="s">
        <v>326</v>
      </c>
      <c r="E270" s="255" t="s">
        <v>1</v>
      </c>
      <c r="F270" s="256" t="s">
        <v>1416</v>
      </c>
      <c r="G270" s="254"/>
      <c r="H270" s="257">
        <v>31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326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313</v>
      </c>
    </row>
    <row r="271" s="2" customFormat="1" ht="21.75" customHeight="1">
      <c r="A271" s="39"/>
      <c r="B271" s="40"/>
      <c r="C271" s="229" t="s">
        <v>1094</v>
      </c>
      <c r="D271" s="229" t="s">
        <v>315</v>
      </c>
      <c r="E271" s="230" t="s">
        <v>1435</v>
      </c>
      <c r="F271" s="231" t="s">
        <v>1436</v>
      </c>
      <c r="G271" s="232" t="s">
        <v>324</v>
      </c>
      <c r="H271" s="233">
        <v>24</v>
      </c>
      <c r="I271" s="234"/>
      <c r="J271" s="235">
        <f>ROUND(I271*H271,2)</f>
        <v>0</v>
      </c>
      <c r="K271" s="231" t="s">
        <v>319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320</v>
      </c>
      <c r="AT271" s="240" t="s">
        <v>315</v>
      </c>
      <c r="AU271" s="240" t="s">
        <v>85</v>
      </c>
      <c r="AY271" s="18" t="s">
        <v>313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320</v>
      </c>
      <c r="BM271" s="240" t="s">
        <v>1437</v>
      </c>
    </row>
    <row r="272" s="2" customFormat="1" ht="24.15" customHeight="1">
      <c r="A272" s="39"/>
      <c r="B272" s="40"/>
      <c r="C272" s="229" t="s">
        <v>1098</v>
      </c>
      <c r="D272" s="229" t="s">
        <v>315</v>
      </c>
      <c r="E272" s="230" t="s">
        <v>1072</v>
      </c>
      <c r="F272" s="231" t="s">
        <v>1073</v>
      </c>
      <c r="G272" s="232" t="s">
        <v>723</v>
      </c>
      <c r="H272" s="233">
        <v>1</v>
      </c>
      <c r="I272" s="234"/>
      <c r="J272" s="235">
        <f>ROUND(I272*H272,2)</f>
        <v>0</v>
      </c>
      <c r="K272" s="231" t="s">
        <v>319</v>
      </c>
      <c r="L272" s="45"/>
      <c r="M272" s="236" t="s">
        <v>1</v>
      </c>
      <c r="N272" s="237" t="s">
        <v>41</v>
      </c>
      <c r="O272" s="92"/>
      <c r="P272" s="238">
        <f>O272*H272</f>
        <v>0</v>
      </c>
      <c r="Q272" s="238">
        <v>0.45937</v>
      </c>
      <c r="R272" s="238">
        <f>Q272*H272</f>
        <v>0.45937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320</v>
      </c>
      <c r="AT272" s="240" t="s">
        <v>315</v>
      </c>
      <c r="AU272" s="240" t="s">
        <v>85</v>
      </c>
      <c r="AY272" s="18" t="s">
        <v>313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320</v>
      </c>
      <c r="BM272" s="240" t="s">
        <v>1438</v>
      </c>
    </row>
    <row r="273" s="2" customFormat="1" ht="24.15" customHeight="1">
      <c r="A273" s="39"/>
      <c r="B273" s="40"/>
      <c r="C273" s="229" t="s">
        <v>1102</v>
      </c>
      <c r="D273" s="229" t="s">
        <v>315</v>
      </c>
      <c r="E273" s="230" t="s">
        <v>1439</v>
      </c>
      <c r="F273" s="231" t="s">
        <v>1440</v>
      </c>
      <c r="G273" s="232" t="s">
        <v>723</v>
      </c>
      <c r="H273" s="233">
        <v>1</v>
      </c>
      <c r="I273" s="234"/>
      <c r="J273" s="235">
        <f>ROUND(I273*H273,2)</f>
        <v>0</v>
      </c>
      <c r="K273" s="231" t="s">
        <v>319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0.38627</v>
      </c>
      <c r="R273" s="238">
        <f>Q273*H273</f>
        <v>0.38627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320</v>
      </c>
      <c r="AT273" s="240" t="s">
        <v>315</v>
      </c>
      <c r="AU273" s="240" t="s">
        <v>85</v>
      </c>
      <c r="AY273" s="18" t="s">
        <v>313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320</v>
      </c>
      <c r="BM273" s="240" t="s">
        <v>1441</v>
      </c>
    </row>
    <row r="274" s="2" customFormat="1" ht="16.5" customHeight="1">
      <c r="A274" s="39"/>
      <c r="B274" s="40"/>
      <c r="C274" s="283" t="s">
        <v>1106</v>
      </c>
      <c r="D274" s="283" t="s">
        <v>732</v>
      </c>
      <c r="E274" s="284" t="s">
        <v>1442</v>
      </c>
      <c r="F274" s="285" t="s">
        <v>1443</v>
      </c>
      <c r="G274" s="286" t="s">
        <v>723</v>
      </c>
      <c r="H274" s="287">
        <v>1</v>
      </c>
      <c r="I274" s="288"/>
      <c r="J274" s="289">
        <f>ROUND(I274*H274,2)</f>
        <v>0</v>
      </c>
      <c r="K274" s="285" t="s">
        <v>319</v>
      </c>
      <c r="L274" s="290"/>
      <c r="M274" s="291" t="s">
        <v>1</v>
      </c>
      <c r="N274" s="292" t="s">
        <v>41</v>
      </c>
      <c r="O274" s="92"/>
      <c r="P274" s="238">
        <f>O274*H274</f>
        <v>0</v>
      </c>
      <c r="Q274" s="238">
        <v>2.9870000000000001</v>
      </c>
      <c r="R274" s="238">
        <f>Q274*H274</f>
        <v>2.9870000000000001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357</v>
      </c>
      <c r="AT274" s="240" t="s">
        <v>732</v>
      </c>
      <c r="AU274" s="240" t="s">
        <v>85</v>
      </c>
      <c r="AY274" s="18" t="s">
        <v>313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320</v>
      </c>
      <c r="BM274" s="240" t="s">
        <v>1444</v>
      </c>
    </row>
    <row r="275" s="2" customFormat="1" ht="24.15" customHeight="1">
      <c r="A275" s="39"/>
      <c r="B275" s="40"/>
      <c r="C275" s="229" t="s">
        <v>1110</v>
      </c>
      <c r="D275" s="229" t="s">
        <v>315</v>
      </c>
      <c r="E275" s="230" t="s">
        <v>1445</v>
      </c>
      <c r="F275" s="231" t="s">
        <v>1446</v>
      </c>
      <c r="G275" s="232" t="s">
        <v>723</v>
      </c>
      <c r="H275" s="233">
        <v>1</v>
      </c>
      <c r="I275" s="234"/>
      <c r="J275" s="235">
        <f>ROUND(I275*H275,2)</f>
        <v>0</v>
      </c>
      <c r="K275" s="231" t="s">
        <v>319</v>
      </c>
      <c r="L275" s="45"/>
      <c r="M275" s="236" t="s">
        <v>1</v>
      </c>
      <c r="N275" s="237" t="s">
        <v>41</v>
      </c>
      <c r="O275" s="92"/>
      <c r="P275" s="238">
        <f>O275*H275</f>
        <v>0</v>
      </c>
      <c r="Q275" s="238">
        <v>0.050500000000000003</v>
      </c>
      <c r="R275" s="238">
        <f>Q275*H275</f>
        <v>0.050500000000000003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320</v>
      </c>
      <c r="AT275" s="240" t="s">
        <v>315</v>
      </c>
      <c r="AU275" s="240" t="s">
        <v>85</v>
      </c>
      <c r="AY275" s="18" t="s">
        <v>313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320</v>
      </c>
      <c r="BM275" s="240" t="s">
        <v>1447</v>
      </c>
    </row>
    <row r="276" s="2" customFormat="1" ht="24.15" customHeight="1">
      <c r="A276" s="39"/>
      <c r="B276" s="40"/>
      <c r="C276" s="283" t="s">
        <v>1114</v>
      </c>
      <c r="D276" s="283" t="s">
        <v>732</v>
      </c>
      <c r="E276" s="284" t="s">
        <v>1448</v>
      </c>
      <c r="F276" s="285" t="s">
        <v>1449</v>
      </c>
      <c r="G276" s="286" t="s">
        <v>723</v>
      </c>
      <c r="H276" s="287">
        <v>1</v>
      </c>
      <c r="I276" s="288"/>
      <c r="J276" s="289">
        <f>ROUND(I276*H276,2)</f>
        <v>0</v>
      </c>
      <c r="K276" s="285" t="s">
        <v>319</v>
      </c>
      <c r="L276" s="290"/>
      <c r="M276" s="291" t="s">
        <v>1</v>
      </c>
      <c r="N276" s="292" t="s">
        <v>41</v>
      </c>
      <c r="O276" s="92"/>
      <c r="P276" s="238">
        <f>O276*H276</f>
        <v>0</v>
      </c>
      <c r="Q276" s="238">
        <v>0.56299999999999994</v>
      </c>
      <c r="R276" s="238">
        <f>Q276*H276</f>
        <v>0.56299999999999994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357</v>
      </c>
      <c r="AT276" s="240" t="s">
        <v>732</v>
      </c>
      <c r="AU276" s="240" t="s">
        <v>85</v>
      </c>
      <c r="AY276" s="18" t="s">
        <v>313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320</v>
      </c>
      <c r="BM276" s="240" t="s">
        <v>1450</v>
      </c>
    </row>
    <row r="277" s="2" customFormat="1" ht="24.15" customHeight="1">
      <c r="A277" s="39"/>
      <c r="B277" s="40"/>
      <c r="C277" s="229" t="s">
        <v>1118</v>
      </c>
      <c r="D277" s="229" t="s">
        <v>315</v>
      </c>
      <c r="E277" s="230" t="s">
        <v>1451</v>
      </c>
      <c r="F277" s="231" t="s">
        <v>1452</v>
      </c>
      <c r="G277" s="232" t="s">
        <v>723</v>
      </c>
      <c r="H277" s="233">
        <v>1</v>
      </c>
      <c r="I277" s="234"/>
      <c r="J277" s="235">
        <f>ROUND(I277*H277,2)</f>
        <v>0</v>
      </c>
      <c r="K277" s="231" t="s">
        <v>319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0.54568000000000005</v>
      </c>
      <c r="R277" s="238">
        <f>Q277*H277</f>
        <v>0.54568000000000005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320</v>
      </c>
      <c r="AT277" s="240" t="s">
        <v>315</v>
      </c>
      <c r="AU277" s="240" t="s">
        <v>85</v>
      </c>
      <c r="AY277" s="18" t="s">
        <v>313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320</v>
      </c>
      <c r="BM277" s="240" t="s">
        <v>1453</v>
      </c>
    </row>
    <row r="278" s="14" customFormat="1">
      <c r="A278" s="14"/>
      <c r="B278" s="253"/>
      <c r="C278" s="254"/>
      <c r="D278" s="244" t="s">
        <v>326</v>
      </c>
      <c r="E278" s="255" t="s">
        <v>1</v>
      </c>
      <c r="F278" s="256" t="s">
        <v>83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326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313</v>
      </c>
    </row>
    <row r="279" s="2" customFormat="1" ht="24.15" customHeight="1">
      <c r="A279" s="39"/>
      <c r="B279" s="40"/>
      <c r="C279" s="283" t="s">
        <v>1124</v>
      </c>
      <c r="D279" s="283" t="s">
        <v>732</v>
      </c>
      <c r="E279" s="284" t="s">
        <v>1454</v>
      </c>
      <c r="F279" s="285" t="s">
        <v>1455</v>
      </c>
      <c r="G279" s="286" t="s">
        <v>723</v>
      </c>
      <c r="H279" s="287">
        <v>1</v>
      </c>
      <c r="I279" s="288"/>
      <c r="J279" s="289">
        <f>ROUND(I279*H279,2)</f>
        <v>0</v>
      </c>
      <c r="K279" s="285" t="s">
        <v>1</v>
      </c>
      <c r="L279" s="290"/>
      <c r="M279" s="291" t="s">
        <v>1</v>
      </c>
      <c r="N279" s="292" t="s">
        <v>41</v>
      </c>
      <c r="O279" s="92"/>
      <c r="P279" s="238">
        <f>O279*H279</f>
        <v>0</v>
      </c>
      <c r="Q279" s="238">
        <v>3.9140000000000001</v>
      </c>
      <c r="R279" s="238">
        <f>Q279*H279</f>
        <v>3.9140000000000001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357</v>
      </c>
      <c r="AT279" s="240" t="s">
        <v>732</v>
      </c>
      <c r="AU279" s="240" t="s">
        <v>85</v>
      </c>
      <c r="AY279" s="18" t="s">
        <v>313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320</v>
      </c>
      <c r="BM279" s="240" t="s">
        <v>1456</v>
      </c>
    </row>
    <row r="280" s="2" customFormat="1" ht="24.15" customHeight="1">
      <c r="A280" s="39"/>
      <c r="B280" s="40"/>
      <c r="C280" s="229" t="s">
        <v>1128</v>
      </c>
      <c r="D280" s="229" t="s">
        <v>315</v>
      </c>
      <c r="E280" s="230" t="s">
        <v>1457</v>
      </c>
      <c r="F280" s="231" t="s">
        <v>1458</v>
      </c>
      <c r="G280" s="232" t="s">
        <v>723</v>
      </c>
      <c r="H280" s="233">
        <v>2</v>
      </c>
      <c r="I280" s="234"/>
      <c r="J280" s="235">
        <f>ROUND(I280*H280,2)</f>
        <v>0</v>
      </c>
      <c r="K280" s="231" t="s">
        <v>319</v>
      </c>
      <c r="L280" s="45"/>
      <c r="M280" s="236" t="s">
        <v>1</v>
      </c>
      <c r="N280" s="237" t="s">
        <v>41</v>
      </c>
      <c r="O280" s="92"/>
      <c r="P280" s="238">
        <f>O280*H280</f>
        <v>0</v>
      </c>
      <c r="Q280" s="238">
        <v>0.01018</v>
      </c>
      <c r="R280" s="238">
        <f>Q280*H280</f>
        <v>0.02036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320</v>
      </c>
      <c r="AT280" s="240" t="s">
        <v>315</v>
      </c>
      <c r="AU280" s="240" t="s">
        <v>85</v>
      </c>
      <c r="AY280" s="18" t="s">
        <v>313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320</v>
      </c>
      <c r="BM280" s="240" t="s">
        <v>1459</v>
      </c>
    </row>
    <row r="281" s="2" customFormat="1" ht="24.15" customHeight="1">
      <c r="A281" s="39"/>
      <c r="B281" s="40"/>
      <c r="C281" s="283" t="s">
        <v>1132</v>
      </c>
      <c r="D281" s="283" t="s">
        <v>732</v>
      </c>
      <c r="E281" s="284" t="s">
        <v>1460</v>
      </c>
      <c r="F281" s="285" t="s">
        <v>1461</v>
      </c>
      <c r="G281" s="286" t="s">
        <v>723</v>
      </c>
      <c r="H281" s="287">
        <v>2</v>
      </c>
      <c r="I281" s="288"/>
      <c r="J281" s="289">
        <f>ROUND(I281*H281,2)</f>
        <v>0</v>
      </c>
      <c r="K281" s="285" t="s">
        <v>319</v>
      </c>
      <c r="L281" s="290"/>
      <c r="M281" s="291" t="s">
        <v>1</v>
      </c>
      <c r="N281" s="292" t="s">
        <v>41</v>
      </c>
      <c r="O281" s="92"/>
      <c r="P281" s="238">
        <f>O281*H281</f>
        <v>0</v>
      </c>
      <c r="Q281" s="238">
        <v>1.3999999999999999</v>
      </c>
      <c r="R281" s="238">
        <f>Q281*H281</f>
        <v>2.7999999999999998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357</v>
      </c>
      <c r="AT281" s="240" t="s">
        <v>732</v>
      </c>
      <c r="AU281" s="240" t="s">
        <v>85</v>
      </c>
      <c r="AY281" s="18" t="s">
        <v>313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320</v>
      </c>
      <c r="BM281" s="240" t="s">
        <v>1462</v>
      </c>
    </row>
    <row r="282" s="2" customFormat="1" ht="24.15" customHeight="1">
      <c r="A282" s="39"/>
      <c r="B282" s="40"/>
      <c r="C282" s="229" t="s">
        <v>1293</v>
      </c>
      <c r="D282" s="229" t="s">
        <v>315</v>
      </c>
      <c r="E282" s="230" t="s">
        <v>1463</v>
      </c>
      <c r="F282" s="231" t="s">
        <v>1464</v>
      </c>
      <c r="G282" s="232" t="s">
        <v>723</v>
      </c>
      <c r="H282" s="233">
        <v>1</v>
      </c>
      <c r="I282" s="234"/>
      <c r="J282" s="235">
        <f>ROUND(I282*H282,2)</f>
        <v>0</v>
      </c>
      <c r="K282" s="231" t="s">
        <v>319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0.01247</v>
      </c>
      <c r="R282" s="238">
        <f>Q282*H282</f>
        <v>0.01247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320</v>
      </c>
      <c r="AT282" s="240" t="s">
        <v>315</v>
      </c>
      <c r="AU282" s="240" t="s">
        <v>85</v>
      </c>
      <c r="AY282" s="18" t="s">
        <v>313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320</v>
      </c>
      <c r="BM282" s="240" t="s">
        <v>1465</v>
      </c>
    </row>
    <row r="283" s="2" customFormat="1" ht="24.15" customHeight="1">
      <c r="A283" s="39"/>
      <c r="B283" s="40"/>
      <c r="C283" s="283" t="s">
        <v>1296</v>
      </c>
      <c r="D283" s="283" t="s">
        <v>732</v>
      </c>
      <c r="E283" s="284" t="s">
        <v>1466</v>
      </c>
      <c r="F283" s="285" t="s">
        <v>1467</v>
      </c>
      <c r="G283" s="286" t="s">
        <v>723</v>
      </c>
      <c r="H283" s="287">
        <v>1</v>
      </c>
      <c r="I283" s="288"/>
      <c r="J283" s="289">
        <f>ROUND(I283*H283,2)</f>
        <v>0</v>
      </c>
      <c r="K283" s="285" t="s">
        <v>319</v>
      </c>
      <c r="L283" s="290"/>
      <c r="M283" s="291" t="s">
        <v>1</v>
      </c>
      <c r="N283" s="292" t="s">
        <v>41</v>
      </c>
      <c r="O283" s="92"/>
      <c r="P283" s="238">
        <f>O283*H283</f>
        <v>0</v>
      </c>
      <c r="Q283" s="238">
        <v>0.5</v>
      </c>
      <c r="R283" s="238">
        <f>Q283*H283</f>
        <v>0.5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357</v>
      </c>
      <c r="AT283" s="240" t="s">
        <v>732</v>
      </c>
      <c r="AU283" s="240" t="s">
        <v>85</v>
      </c>
      <c r="AY283" s="18" t="s">
        <v>313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320</v>
      </c>
      <c r="BM283" s="240" t="s">
        <v>1468</v>
      </c>
    </row>
    <row r="284" s="2" customFormat="1" ht="24.15" customHeight="1">
      <c r="A284" s="39"/>
      <c r="B284" s="40"/>
      <c r="C284" s="229" t="s">
        <v>1298</v>
      </c>
      <c r="D284" s="229" t="s">
        <v>315</v>
      </c>
      <c r="E284" s="230" t="s">
        <v>1319</v>
      </c>
      <c r="F284" s="231" t="s">
        <v>1320</v>
      </c>
      <c r="G284" s="232" t="s">
        <v>723</v>
      </c>
      <c r="H284" s="233">
        <v>2</v>
      </c>
      <c r="I284" s="234"/>
      <c r="J284" s="235">
        <f>ROUND(I284*H284,2)</f>
        <v>0</v>
      </c>
      <c r="K284" s="231" t="s">
        <v>319</v>
      </c>
      <c r="L284" s="45"/>
      <c r="M284" s="236" t="s">
        <v>1</v>
      </c>
      <c r="N284" s="237" t="s">
        <v>41</v>
      </c>
      <c r="O284" s="92"/>
      <c r="P284" s="238">
        <f>O284*H284</f>
        <v>0</v>
      </c>
      <c r="Q284" s="238">
        <v>0.089999999999999997</v>
      </c>
      <c r="R284" s="238">
        <f>Q284*H284</f>
        <v>0.17999999999999999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320</v>
      </c>
      <c r="AT284" s="240" t="s">
        <v>315</v>
      </c>
      <c r="AU284" s="240" t="s">
        <v>85</v>
      </c>
      <c r="AY284" s="18" t="s">
        <v>313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83</v>
      </c>
      <c r="BK284" s="241">
        <f>ROUND(I284*H284,2)</f>
        <v>0</v>
      </c>
      <c r="BL284" s="18" t="s">
        <v>320</v>
      </c>
      <c r="BM284" s="240" t="s">
        <v>1469</v>
      </c>
    </row>
    <row r="285" s="2" customFormat="1" ht="24.15" customHeight="1">
      <c r="A285" s="39"/>
      <c r="B285" s="40"/>
      <c r="C285" s="283" t="s">
        <v>1302</v>
      </c>
      <c r="D285" s="283" t="s">
        <v>732</v>
      </c>
      <c r="E285" s="284" t="s">
        <v>1470</v>
      </c>
      <c r="F285" s="285" t="s">
        <v>1471</v>
      </c>
      <c r="G285" s="286" t="s">
        <v>723</v>
      </c>
      <c r="H285" s="287">
        <v>1</v>
      </c>
      <c r="I285" s="288"/>
      <c r="J285" s="289">
        <f>ROUND(I285*H285,2)</f>
        <v>0</v>
      </c>
      <c r="K285" s="285" t="s">
        <v>319</v>
      </c>
      <c r="L285" s="290"/>
      <c r="M285" s="291" t="s">
        <v>1</v>
      </c>
      <c r="N285" s="292" t="s">
        <v>41</v>
      </c>
      <c r="O285" s="92"/>
      <c r="P285" s="238">
        <f>O285*H285</f>
        <v>0</v>
      </c>
      <c r="Q285" s="238">
        <v>0.010999999999999999</v>
      </c>
      <c r="R285" s="238">
        <f>Q285*H285</f>
        <v>0.010999999999999999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357</v>
      </c>
      <c r="AT285" s="240" t="s">
        <v>732</v>
      </c>
      <c r="AU285" s="240" t="s">
        <v>85</v>
      </c>
      <c r="AY285" s="18" t="s">
        <v>313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83</v>
      </c>
      <c r="BK285" s="241">
        <f>ROUND(I285*H285,2)</f>
        <v>0</v>
      </c>
      <c r="BL285" s="18" t="s">
        <v>320</v>
      </c>
      <c r="BM285" s="240" t="s">
        <v>1472</v>
      </c>
    </row>
    <row r="286" s="2" customFormat="1" ht="24.15" customHeight="1">
      <c r="A286" s="39"/>
      <c r="B286" s="40"/>
      <c r="C286" s="283" t="s">
        <v>1306</v>
      </c>
      <c r="D286" s="283" t="s">
        <v>732</v>
      </c>
      <c r="E286" s="284" t="s">
        <v>1473</v>
      </c>
      <c r="F286" s="285" t="s">
        <v>1474</v>
      </c>
      <c r="G286" s="286" t="s">
        <v>723</v>
      </c>
      <c r="H286" s="287">
        <v>1</v>
      </c>
      <c r="I286" s="288"/>
      <c r="J286" s="289">
        <f>ROUND(I286*H286,2)</f>
        <v>0</v>
      </c>
      <c r="K286" s="285" t="s">
        <v>319</v>
      </c>
      <c r="L286" s="290"/>
      <c r="M286" s="291" t="s">
        <v>1</v>
      </c>
      <c r="N286" s="292" t="s">
        <v>41</v>
      </c>
      <c r="O286" s="92"/>
      <c r="P286" s="238">
        <f>O286*H286</f>
        <v>0</v>
      </c>
      <c r="Q286" s="238">
        <v>0.025000000000000001</v>
      </c>
      <c r="R286" s="238">
        <f>Q286*H286</f>
        <v>0.025000000000000001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357</v>
      </c>
      <c r="AT286" s="240" t="s">
        <v>732</v>
      </c>
      <c r="AU286" s="240" t="s">
        <v>85</v>
      </c>
      <c r="AY286" s="18" t="s">
        <v>313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83</v>
      </c>
      <c r="BK286" s="241">
        <f>ROUND(I286*H286,2)</f>
        <v>0</v>
      </c>
      <c r="BL286" s="18" t="s">
        <v>320</v>
      </c>
      <c r="BM286" s="240" t="s">
        <v>1475</v>
      </c>
    </row>
    <row r="287" s="2" customFormat="1" ht="16.5" customHeight="1">
      <c r="A287" s="39"/>
      <c r="B287" s="40"/>
      <c r="C287" s="229" t="s">
        <v>1310</v>
      </c>
      <c r="D287" s="229" t="s">
        <v>315</v>
      </c>
      <c r="E287" s="230" t="s">
        <v>1326</v>
      </c>
      <c r="F287" s="231" t="s">
        <v>1327</v>
      </c>
      <c r="G287" s="232" t="s">
        <v>723</v>
      </c>
      <c r="H287" s="233">
        <v>1</v>
      </c>
      <c r="I287" s="234"/>
      <c r="J287" s="235">
        <f>ROUND(I287*H287,2)</f>
        <v>0</v>
      </c>
      <c r="K287" s="231" t="s">
        <v>319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0.040000000000000001</v>
      </c>
      <c r="R287" s="238">
        <f>Q287*H287</f>
        <v>0.040000000000000001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320</v>
      </c>
      <c r="AT287" s="240" t="s">
        <v>315</v>
      </c>
      <c r="AU287" s="240" t="s">
        <v>85</v>
      </c>
      <c r="AY287" s="18" t="s">
        <v>313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320</v>
      </c>
      <c r="BM287" s="240" t="s">
        <v>1476</v>
      </c>
    </row>
    <row r="288" s="2" customFormat="1" ht="24.15" customHeight="1">
      <c r="A288" s="39"/>
      <c r="B288" s="40"/>
      <c r="C288" s="283" t="s">
        <v>1312</v>
      </c>
      <c r="D288" s="283" t="s">
        <v>732</v>
      </c>
      <c r="E288" s="284" t="s">
        <v>1330</v>
      </c>
      <c r="F288" s="285" t="s">
        <v>1331</v>
      </c>
      <c r="G288" s="286" t="s">
        <v>723</v>
      </c>
      <c r="H288" s="287">
        <v>1</v>
      </c>
      <c r="I288" s="288"/>
      <c r="J288" s="289">
        <f>ROUND(I288*H288,2)</f>
        <v>0</v>
      </c>
      <c r="K288" s="285" t="s">
        <v>319</v>
      </c>
      <c r="L288" s="290"/>
      <c r="M288" s="291" t="s">
        <v>1</v>
      </c>
      <c r="N288" s="292" t="s">
        <v>41</v>
      </c>
      <c r="O288" s="92"/>
      <c r="P288" s="238">
        <f>O288*H288</f>
        <v>0</v>
      </c>
      <c r="Q288" s="238">
        <v>0.0068999999999999999</v>
      </c>
      <c r="R288" s="238">
        <f>Q288*H288</f>
        <v>0.0068999999999999999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357</v>
      </c>
      <c r="AT288" s="240" t="s">
        <v>732</v>
      </c>
      <c r="AU288" s="240" t="s">
        <v>85</v>
      </c>
      <c r="AY288" s="18" t="s">
        <v>313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83</v>
      </c>
      <c r="BK288" s="241">
        <f>ROUND(I288*H288,2)</f>
        <v>0</v>
      </c>
      <c r="BL288" s="18" t="s">
        <v>320</v>
      </c>
      <c r="BM288" s="240" t="s">
        <v>1477</v>
      </c>
    </row>
    <row r="289" s="2" customFormat="1" ht="24.15" customHeight="1">
      <c r="A289" s="39"/>
      <c r="B289" s="40"/>
      <c r="C289" s="283" t="s">
        <v>1314</v>
      </c>
      <c r="D289" s="283" t="s">
        <v>732</v>
      </c>
      <c r="E289" s="284" t="s">
        <v>1334</v>
      </c>
      <c r="F289" s="285" t="s">
        <v>1335</v>
      </c>
      <c r="G289" s="286" t="s">
        <v>723</v>
      </c>
      <c r="H289" s="287">
        <v>1</v>
      </c>
      <c r="I289" s="288"/>
      <c r="J289" s="289">
        <f>ROUND(I289*H289,2)</f>
        <v>0</v>
      </c>
      <c r="K289" s="285" t="s">
        <v>319</v>
      </c>
      <c r="L289" s="290"/>
      <c r="M289" s="291" t="s">
        <v>1</v>
      </c>
      <c r="N289" s="292" t="s">
        <v>41</v>
      </c>
      <c r="O289" s="92"/>
      <c r="P289" s="238">
        <f>O289*H289</f>
        <v>0</v>
      </c>
      <c r="Q289" s="238">
        <v>0.00029999999999999997</v>
      </c>
      <c r="R289" s="238">
        <f>Q289*H289</f>
        <v>0.00029999999999999997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357</v>
      </c>
      <c r="AT289" s="240" t="s">
        <v>732</v>
      </c>
      <c r="AU289" s="240" t="s">
        <v>85</v>
      </c>
      <c r="AY289" s="18" t="s">
        <v>313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83</v>
      </c>
      <c r="BK289" s="241">
        <f>ROUND(I289*H289,2)</f>
        <v>0</v>
      </c>
      <c r="BL289" s="18" t="s">
        <v>320</v>
      </c>
      <c r="BM289" s="240" t="s">
        <v>1478</v>
      </c>
    </row>
    <row r="290" s="2" customFormat="1" ht="16.5" customHeight="1">
      <c r="A290" s="39"/>
      <c r="B290" s="40"/>
      <c r="C290" s="229" t="s">
        <v>1318</v>
      </c>
      <c r="D290" s="229" t="s">
        <v>315</v>
      </c>
      <c r="E290" s="230" t="s">
        <v>1338</v>
      </c>
      <c r="F290" s="231" t="s">
        <v>1339</v>
      </c>
      <c r="G290" s="232" t="s">
        <v>324</v>
      </c>
      <c r="H290" s="233">
        <v>30</v>
      </c>
      <c r="I290" s="234"/>
      <c r="J290" s="235">
        <f>ROUND(I290*H290,2)</f>
        <v>0</v>
      </c>
      <c r="K290" s="231" t="s">
        <v>319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0.00019000000000000001</v>
      </c>
      <c r="R290" s="238">
        <f>Q290*H290</f>
        <v>0.0057000000000000002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320</v>
      </c>
      <c r="AT290" s="240" t="s">
        <v>315</v>
      </c>
      <c r="AU290" s="240" t="s">
        <v>85</v>
      </c>
      <c r="AY290" s="18" t="s">
        <v>313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320</v>
      </c>
      <c r="BM290" s="240" t="s">
        <v>1479</v>
      </c>
    </row>
    <row r="291" s="13" customFormat="1">
      <c r="A291" s="13"/>
      <c r="B291" s="242"/>
      <c r="C291" s="243"/>
      <c r="D291" s="244" t="s">
        <v>326</v>
      </c>
      <c r="E291" s="245" t="s">
        <v>1</v>
      </c>
      <c r="F291" s="246" t="s">
        <v>1162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326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313</v>
      </c>
    </row>
    <row r="292" s="14" customFormat="1">
      <c r="A292" s="14"/>
      <c r="B292" s="253"/>
      <c r="C292" s="254"/>
      <c r="D292" s="244" t="s">
        <v>326</v>
      </c>
      <c r="E292" s="255" t="s">
        <v>1</v>
      </c>
      <c r="F292" s="256" t="s">
        <v>1059</v>
      </c>
      <c r="G292" s="254"/>
      <c r="H292" s="257">
        <v>30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326</v>
      </c>
      <c r="AU292" s="263" t="s">
        <v>85</v>
      </c>
      <c r="AV292" s="14" t="s">
        <v>85</v>
      </c>
      <c r="AW292" s="14" t="s">
        <v>32</v>
      </c>
      <c r="AX292" s="14" t="s">
        <v>83</v>
      </c>
      <c r="AY292" s="263" t="s">
        <v>313</v>
      </c>
    </row>
    <row r="293" s="2" customFormat="1" ht="21.75" customHeight="1">
      <c r="A293" s="39"/>
      <c r="B293" s="40"/>
      <c r="C293" s="229" t="s">
        <v>635</v>
      </c>
      <c r="D293" s="229" t="s">
        <v>315</v>
      </c>
      <c r="E293" s="230" t="s">
        <v>1129</v>
      </c>
      <c r="F293" s="231" t="s">
        <v>1130</v>
      </c>
      <c r="G293" s="232" t="s">
        <v>324</v>
      </c>
      <c r="H293" s="233">
        <v>54</v>
      </c>
      <c r="I293" s="234"/>
      <c r="J293" s="235">
        <f>ROUND(I293*H293,2)</f>
        <v>0</v>
      </c>
      <c r="K293" s="231" t="s">
        <v>319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9.0000000000000006E-05</v>
      </c>
      <c r="R293" s="238">
        <f>Q293*H293</f>
        <v>0.0048600000000000006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320</v>
      </c>
      <c r="AT293" s="240" t="s">
        <v>315</v>
      </c>
      <c r="AU293" s="240" t="s">
        <v>85</v>
      </c>
      <c r="AY293" s="18" t="s">
        <v>313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320</v>
      </c>
      <c r="BM293" s="240" t="s">
        <v>1480</v>
      </c>
    </row>
    <row r="294" s="13" customFormat="1">
      <c r="A294" s="13"/>
      <c r="B294" s="242"/>
      <c r="C294" s="243"/>
      <c r="D294" s="244" t="s">
        <v>326</v>
      </c>
      <c r="E294" s="245" t="s">
        <v>1</v>
      </c>
      <c r="F294" s="246" t="s">
        <v>1160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326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313</v>
      </c>
    </row>
    <row r="295" s="14" customFormat="1">
      <c r="A295" s="14"/>
      <c r="B295" s="253"/>
      <c r="C295" s="254"/>
      <c r="D295" s="244" t="s">
        <v>326</v>
      </c>
      <c r="E295" s="255" t="s">
        <v>1</v>
      </c>
      <c r="F295" s="256" t="s">
        <v>1032</v>
      </c>
      <c r="G295" s="254"/>
      <c r="H295" s="257">
        <v>24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326</v>
      </c>
      <c r="AU295" s="263" t="s">
        <v>85</v>
      </c>
      <c r="AV295" s="14" t="s">
        <v>85</v>
      </c>
      <c r="AW295" s="14" t="s">
        <v>32</v>
      </c>
      <c r="AX295" s="14" t="s">
        <v>76</v>
      </c>
      <c r="AY295" s="263" t="s">
        <v>313</v>
      </c>
    </row>
    <row r="296" s="13" customFormat="1">
      <c r="A296" s="13"/>
      <c r="B296" s="242"/>
      <c r="C296" s="243"/>
      <c r="D296" s="244" t="s">
        <v>326</v>
      </c>
      <c r="E296" s="245" t="s">
        <v>1</v>
      </c>
      <c r="F296" s="246" t="s">
        <v>1162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326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313</v>
      </c>
    </row>
    <row r="297" s="14" customFormat="1">
      <c r="A297" s="14"/>
      <c r="B297" s="253"/>
      <c r="C297" s="254"/>
      <c r="D297" s="244" t="s">
        <v>326</v>
      </c>
      <c r="E297" s="255" t="s">
        <v>1</v>
      </c>
      <c r="F297" s="256" t="s">
        <v>1059</v>
      </c>
      <c r="G297" s="254"/>
      <c r="H297" s="257">
        <v>30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326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313</v>
      </c>
    </row>
    <row r="298" s="15" customFormat="1">
      <c r="A298" s="15"/>
      <c r="B298" s="264"/>
      <c r="C298" s="265"/>
      <c r="D298" s="244" t="s">
        <v>326</v>
      </c>
      <c r="E298" s="266" t="s">
        <v>1</v>
      </c>
      <c r="F298" s="267" t="s">
        <v>331</v>
      </c>
      <c r="G298" s="265"/>
      <c r="H298" s="268">
        <v>54</v>
      </c>
      <c r="I298" s="269"/>
      <c r="J298" s="265"/>
      <c r="K298" s="265"/>
      <c r="L298" s="270"/>
      <c r="M298" s="271"/>
      <c r="N298" s="272"/>
      <c r="O298" s="272"/>
      <c r="P298" s="272"/>
      <c r="Q298" s="272"/>
      <c r="R298" s="272"/>
      <c r="S298" s="272"/>
      <c r="T298" s="27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4" t="s">
        <v>326</v>
      </c>
      <c r="AU298" s="274" t="s">
        <v>85</v>
      </c>
      <c r="AV298" s="15" t="s">
        <v>320</v>
      </c>
      <c r="AW298" s="15" t="s">
        <v>32</v>
      </c>
      <c r="AX298" s="15" t="s">
        <v>83</v>
      </c>
      <c r="AY298" s="274" t="s">
        <v>313</v>
      </c>
    </row>
    <row r="299" s="12" customFormat="1" ht="22.8" customHeight="1">
      <c r="A299" s="12"/>
      <c r="B299" s="213"/>
      <c r="C299" s="214"/>
      <c r="D299" s="215" t="s">
        <v>75</v>
      </c>
      <c r="E299" s="227" t="s">
        <v>364</v>
      </c>
      <c r="F299" s="227" t="s">
        <v>666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SUM(P300:P308)</f>
        <v>0</v>
      </c>
      <c r="Q299" s="221"/>
      <c r="R299" s="222">
        <f>SUM(R300:R308)</f>
        <v>0.001758</v>
      </c>
      <c r="S299" s="221"/>
      <c r="T299" s="223">
        <f>SUM(T300:T308)</f>
        <v>0.022679999999999999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83</v>
      </c>
      <c r="AT299" s="225" t="s">
        <v>75</v>
      </c>
      <c r="AU299" s="225" t="s">
        <v>83</v>
      </c>
      <c r="AY299" s="224" t="s">
        <v>313</v>
      </c>
      <c r="BK299" s="226">
        <f>SUM(BK300:BK308)</f>
        <v>0</v>
      </c>
    </row>
    <row r="300" s="2" customFormat="1" ht="24.15" customHeight="1">
      <c r="A300" s="39"/>
      <c r="B300" s="40"/>
      <c r="C300" s="229" t="s">
        <v>1325</v>
      </c>
      <c r="D300" s="229" t="s">
        <v>315</v>
      </c>
      <c r="E300" s="230" t="s">
        <v>1481</v>
      </c>
      <c r="F300" s="231" t="s">
        <v>1482</v>
      </c>
      <c r="G300" s="232" t="s">
        <v>324</v>
      </c>
      <c r="H300" s="233">
        <v>0.59999999999999998</v>
      </c>
      <c r="I300" s="234"/>
      <c r="J300" s="235">
        <f>ROUND(I300*H300,2)</f>
        <v>0</v>
      </c>
      <c r="K300" s="231" t="s">
        <v>319</v>
      </c>
      <c r="L300" s="45"/>
      <c r="M300" s="236" t="s">
        <v>1</v>
      </c>
      <c r="N300" s="237" t="s">
        <v>41</v>
      </c>
      <c r="O300" s="92"/>
      <c r="P300" s="238">
        <f>O300*H300</f>
        <v>0</v>
      </c>
      <c r="Q300" s="238">
        <v>0.00097000000000000005</v>
      </c>
      <c r="R300" s="238">
        <f>Q300*H300</f>
        <v>0.00058200000000000005</v>
      </c>
      <c r="S300" s="238">
        <v>0.0043</v>
      </c>
      <c r="T300" s="239">
        <f>S300*H300</f>
        <v>0.0025799999999999998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320</v>
      </c>
      <c r="AT300" s="240" t="s">
        <v>315</v>
      </c>
      <c r="AU300" s="240" t="s">
        <v>85</v>
      </c>
      <c r="AY300" s="18" t="s">
        <v>313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320</v>
      </c>
      <c r="BM300" s="240" t="s">
        <v>1483</v>
      </c>
    </row>
    <row r="301" s="13" customFormat="1">
      <c r="A301" s="13"/>
      <c r="B301" s="242"/>
      <c r="C301" s="243"/>
      <c r="D301" s="244" t="s">
        <v>326</v>
      </c>
      <c r="E301" s="245" t="s">
        <v>1</v>
      </c>
      <c r="F301" s="246" t="s">
        <v>1484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326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313</v>
      </c>
    </row>
    <row r="302" s="14" customFormat="1">
      <c r="A302" s="14"/>
      <c r="B302" s="253"/>
      <c r="C302" s="254"/>
      <c r="D302" s="244" t="s">
        <v>326</v>
      </c>
      <c r="E302" s="255" t="s">
        <v>1</v>
      </c>
      <c r="F302" s="256" t="s">
        <v>1485</v>
      </c>
      <c r="G302" s="254"/>
      <c r="H302" s="257">
        <v>0.59999999999999998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326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313</v>
      </c>
    </row>
    <row r="303" s="2" customFormat="1" ht="24.15" customHeight="1">
      <c r="A303" s="39"/>
      <c r="B303" s="40"/>
      <c r="C303" s="229" t="s">
        <v>1329</v>
      </c>
      <c r="D303" s="229" t="s">
        <v>315</v>
      </c>
      <c r="E303" s="230" t="s">
        <v>1486</v>
      </c>
      <c r="F303" s="231" t="s">
        <v>1487</v>
      </c>
      <c r="G303" s="232" t="s">
        <v>324</v>
      </c>
      <c r="H303" s="233">
        <v>0.29999999999999999</v>
      </c>
      <c r="I303" s="234"/>
      <c r="J303" s="235">
        <f>ROUND(I303*H303,2)</f>
        <v>0</v>
      </c>
      <c r="K303" s="231" t="s">
        <v>319</v>
      </c>
      <c r="L303" s="45"/>
      <c r="M303" s="236" t="s">
        <v>1</v>
      </c>
      <c r="N303" s="237" t="s">
        <v>41</v>
      </c>
      <c r="O303" s="92"/>
      <c r="P303" s="238">
        <f>O303*H303</f>
        <v>0</v>
      </c>
      <c r="Q303" s="238">
        <v>0.0011299999999999999</v>
      </c>
      <c r="R303" s="238">
        <f>Q303*H303</f>
        <v>0.00033899999999999995</v>
      </c>
      <c r="S303" s="238">
        <v>0.010999999999999999</v>
      </c>
      <c r="T303" s="239">
        <f>S303*H303</f>
        <v>0.0032999999999999995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320</v>
      </c>
      <c r="AT303" s="240" t="s">
        <v>315</v>
      </c>
      <c r="AU303" s="240" t="s">
        <v>85</v>
      </c>
      <c r="AY303" s="18" t="s">
        <v>313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83</v>
      </c>
      <c r="BK303" s="241">
        <f>ROUND(I303*H303,2)</f>
        <v>0</v>
      </c>
      <c r="BL303" s="18" t="s">
        <v>320</v>
      </c>
      <c r="BM303" s="240" t="s">
        <v>1488</v>
      </c>
    </row>
    <row r="304" s="13" customFormat="1">
      <c r="A304" s="13"/>
      <c r="B304" s="242"/>
      <c r="C304" s="243"/>
      <c r="D304" s="244" t="s">
        <v>326</v>
      </c>
      <c r="E304" s="245" t="s">
        <v>1</v>
      </c>
      <c r="F304" s="246" t="s">
        <v>1484</v>
      </c>
      <c r="G304" s="243"/>
      <c r="H304" s="245" t="s">
        <v>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326</v>
      </c>
      <c r="AU304" s="252" t="s">
        <v>85</v>
      </c>
      <c r="AV304" s="13" t="s">
        <v>83</v>
      </c>
      <c r="AW304" s="13" t="s">
        <v>32</v>
      </c>
      <c r="AX304" s="13" t="s">
        <v>76</v>
      </c>
      <c r="AY304" s="252" t="s">
        <v>313</v>
      </c>
    </row>
    <row r="305" s="14" customFormat="1">
      <c r="A305" s="14"/>
      <c r="B305" s="253"/>
      <c r="C305" s="254"/>
      <c r="D305" s="244" t="s">
        <v>326</v>
      </c>
      <c r="E305" s="255" t="s">
        <v>1</v>
      </c>
      <c r="F305" s="256" t="s">
        <v>1489</v>
      </c>
      <c r="G305" s="254"/>
      <c r="H305" s="257">
        <v>0.29999999999999999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326</v>
      </c>
      <c r="AU305" s="263" t="s">
        <v>85</v>
      </c>
      <c r="AV305" s="14" t="s">
        <v>85</v>
      </c>
      <c r="AW305" s="14" t="s">
        <v>32</v>
      </c>
      <c r="AX305" s="14" t="s">
        <v>83</v>
      </c>
      <c r="AY305" s="263" t="s">
        <v>313</v>
      </c>
    </row>
    <row r="306" s="2" customFormat="1" ht="24.15" customHeight="1">
      <c r="A306" s="39"/>
      <c r="B306" s="40"/>
      <c r="C306" s="229" t="s">
        <v>1333</v>
      </c>
      <c r="D306" s="229" t="s">
        <v>315</v>
      </c>
      <c r="E306" s="230" t="s">
        <v>1490</v>
      </c>
      <c r="F306" s="231" t="s">
        <v>1491</v>
      </c>
      <c r="G306" s="232" t="s">
        <v>324</v>
      </c>
      <c r="H306" s="233">
        <v>0.29999999999999999</v>
      </c>
      <c r="I306" s="234"/>
      <c r="J306" s="235">
        <f>ROUND(I306*H306,2)</f>
        <v>0</v>
      </c>
      <c r="K306" s="231" t="s">
        <v>319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0.0027899999999999999</v>
      </c>
      <c r="R306" s="238">
        <f>Q306*H306</f>
        <v>0.00083699999999999996</v>
      </c>
      <c r="S306" s="238">
        <v>0.056000000000000001</v>
      </c>
      <c r="T306" s="239">
        <f>S306*H306</f>
        <v>0.016799999999999999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320</v>
      </c>
      <c r="AT306" s="240" t="s">
        <v>315</v>
      </c>
      <c r="AU306" s="240" t="s">
        <v>85</v>
      </c>
      <c r="AY306" s="18" t="s">
        <v>313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320</v>
      </c>
      <c r="BM306" s="240" t="s">
        <v>1492</v>
      </c>
    </row>
    <row r="307" s="13" customFormat="1">
      <c r="A307" s="13"/>
      <c r="B307" s="242"/>
      <c r="C307" s="243"/>
      <c r="D307" s="244" t="s">
        <v>326</v>
      </c>
      <c r="E307" s="245" t="s">
        <v>1</v>
      </c>
      <c r="F307" s="246" t="s">
        <v>1484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326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313</v>
      </c>
    </row>
    <row r="308" s="14" customFormat="1">
      <c r="A308" s="14"/>
      <c r="B308" s="253"/>
      <c r="C308" s="254"/>
      <c r="D308" s="244" t="s">
        <v>326</v>
      </c>
      <c r="E308" s="255" t="s">
        <v>1</v>
      </c>
      <c r="F308" s="256" t="s">
        <v>1493</v>
      </c>
      <c r="G308" s="254"/>
      <c r="H308" s="257">
        <v>0.29999999999999999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326</v>
      </c>
      <c r="AU308" s="263" t="s">
        <v>85</v>
      </c>
      <c r="AV308" s="14" t="s">
        <v>85</v>
      </c>
      <c r="AW308" s="14" t="s">
        <v>32</v>
      </c>
      <c r="AX308" s="14" t="s">
        <v>83</v>
      </c>
      <c r="AY308" s="263" t="s">
        <v>313</v>
      </c>
    </row>
    <row r="309" s="12" customFormat="1" ht="22.8" customHeight="1">
      <c r="A309" s="12"/>
      <c r="B309" s="213"/>
      <c r="C309" s="214"/>
      <c r="D309" s="215" t="s">
        <v>75</v>
      </c>
      <c r="E309" s="227" t="s">
        <v>767</v>
      </c>
      <c r="F309" s="227" t="s">
        <v>768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P310</f>
        <v>0</v>
      </c>
      <c r="Q309" s="221"/>
      <c r="R309" s="222">
        <f>R310</f>
        <v>0</v>
      </c>
      <c r="S309" s="221"/>
      <c r="T309" s="223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83</v>
      </c>
      <c r="AT309" s="225" t="s">
        <v>75</v>
      </c>
      <c r="AU309" s="225" t="s">
        <v>83</v>
      </c>
      <c r="AY309" s="224" t="s">
        <v>313</v>
      </c>
      <c r="BK309" s="226">
        <f>BK310</f>
        <v>0</v>
      </c>
    </row>
    <row r="310" s="2" customFormat="1" ht="24.15" customHeight="1">
      <c r="A310" s="39"/>
      <c r="B310" s="40"/>
      <c r="C310" s="229" t="s">
        <v>1337</v>
      </c>
      <c r="D310" s="229" t="s">
        <v>315</v>
      </c>
      <c r="E310" s="230" t="s">
        <v>1133</v>
      </c>
      <c r="F310" s="231" t="s">
        <v>1134</v>
      </c>
      <c r="G310" s="232" t="s">
        <v>354</v>
      </c>
      <c r="H310" s="233">
        <v>56.908000000000001</v>
      </c>
      <c r="I310" s="234"/>
      <c r="J310" s="235">
        <f>ROUND(I310*H310,2)</f>
        <v>0</v>
      </c>
      <c r="K310" s="231" t="s">
        <v>319</v>
      </c>
      <c r="L310" s="45"/>
      <c r="M310" s="236" t="s">
        <v>1</v>
      </c>
      <c r="N310" s="237" t="s">
        <v>41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320</v>
      </c>
      <c r="AT310" s="240" t="s">
        <v>315</v>
      </c>
      <c r="AU310" s="240" t="s">
        <v>85</v>
      </c>
      <c r="AY310" s="18" t="s">
        <v>313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83</v>
      </c>
      <c r="BK310" s="241">
        <f>ROUND(I310*H310,2)</f>
        <v>0</v>
      </c>
      <c r="BL310" s="18" t="s">
        <v>320</v>
      </c>
      <c r="BM310" s="240" t="s">
        <v>1494</v>
      </c>
    </row>
    <row r="311" s="12" customFormat="1" ht="25.92" customHeight="1">
      <c r="A311" s="12"/>
      <c r="B311" s="213"/>
      <c r="C311" s="214"/>
      <c r="D311" s="215" t="s">
        <v>75</v>
      </c>
      <c r="E311" s="216" t="s">
        <v>683</v>
      </c>
      <c r="F311" s="216" t="s">
        <v>684</v>
      </c>
      <c r="G311" s="214"/>
      <c r="H311" s="214"/>
      <c r="I311" s="217"/>
      <c r="J311" s="218">
        <f>BK311</f>
        <v>0</v>
      </c>
      <c r="K311" s="214"/>
      <c r="L311" s="219"/>
      <c r="M311" s="220"/>
      <c r="N311" s="221"/>
      <c r="O311" s="221"/>
      <c r="P311" s="222">
        <f>P312+P337</f>
        <v>0</v>
      </c>
      <c r="Q311" s="221"/>
      <c r="R311" s="222">
        <f>R312+R337</f>
        <v>0.30575620000000009</v>
      </c>
      <c r="S311" s="221"/>
      <c r="T311" s="223">
        <f>T312+T337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85</v>
      </c>
      <c r="AT311" s="225" t="s">
        <v>75</v>
      </c>
      <c r="AU311" s="225" t="s">
        <v>76</v>
      </c>
      <c r="AY311" s="224" t="s">
        <v>313</v>
      </c>
      <c r="BK311" s="226">
        <f>BK312+BK337</f>
        <v>0</v>
      </c>
    </row>
    <row r="312" s="12" customFormat="1" ht="22.8" customHeight="1">
      <c r="A312" s="12"/>
      <c r="B312" s="213"/>
      <c r="C312" s="214"/>
      <c r="D312" s="215" t="s">
        <v>75</v>
      </c>
      <c r="E312" s="227" t="s">
        <v>1495</v>
      </c>
      <c r="F312" s="227" t="s">
        <v>1496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SUM(P313:P336)</f>
        <v>0</v>
      </c>
      <c r="Q312" s="221"/>
      <c r="R312" s="222">
        <f>SUM(R313:R336)</f>
        <v>0.30375620000000009</v>
      </c>
      <c r="S312" s="221"/>
      <c r="T312" s="223">
        <f>SUM(T313:T336)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85</v>
      </c>
      <c r="AT312" s="225" t="s">
        <v>75</v>
      </c>
      <c r="AU312" s="225" t="s">
        <v>83</v>
      </c>
      <c r="AY312" s="224" t="s">
        <v>313</v>
      </c>
      <c r="BK312" s="226">
        <f>SUM(BK313:BK336)</f>
        <v>0</v>
      </c>
    </row>
    <row r="313" s="2" customFormat="1" ht="24.15" customHeight="1">
      <c r="A313" s="39"/>
      <c r="B313" s="40"/>
      <c r="C313" s="229" t="s">
        <v>1341</v>
      </c>
      <c r="D313" s="229" t="s">
        <v>315</v>
      </c>
      <c r="E313" s="230" t="s">
        <v>1497</v>
      </c>
      <c r="F313" s="231" t="s">
        <v>1498</v>
      </c>
      <c r="G313" s="232" t="s">
        <v>318</v>
      </c>
      <c r="H313" s="233">
        <v>7.2400000000000002</v>
      </c>
      <c r="I313" s="234"/>
      <c r="J313" s="235">
        <f>ROUND(I313*H313,2)</f>
        <v>0</v>
      </c>
      <c r="K313" s="231" t="s">
        <v>319</v>
      </c>
      <c r="L313" s="45"/>
      <c r="M313" s="236" t="s">
        <v>1</v>
      </c>
      <c r="N313" s="237" t="s">
        <v>41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434</v>
      </c>
      <c r="AT313" s="240" t="s">
        <v>315</v>
      </c>
      <c r="AU313" s="240" t="s">
        <v>85</v>
      </c>
      <c r="AY313" s="18" t="s">
        <v>313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83</v>
      </c>
      <c r="BK313" s="241">
        <f>ROUND(I313*H313,2)</f>
        <v>0</v>
      </c>
      <c r="BL313" s="18" t="s">
        <v>434</v>
      </c>
      <c r="BM313" s="240" t="s">
        <v>1499</v>
      </c>
    </row>
    <row r="314" s="13" customFormat="1">
      <c r="A314" s="13"/>
      <c r="B314" s="242"/>
      <c r="C314" s="243"/>
      <c r="D314" s="244" t="s">
        <v>326</v>
      </c>
      <c r="E314" s="245" t="s">
        <v>1</v>
      </c>
      <c r="F314" s="246" t="s">
        <v>1369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326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313</v>
      </c>
    </row>
    <row r="315" s="14" customFormat="1">
      <c r="A315" s="14"/>
      <c r="B315" s="253"/>
      <c r="C315" s="254"/>
      <c r="D315" s="244" t="s">
        <v>326</v>
      </c>
      <c r="E315" s="255" t="s">
        <v>1</v>
      </c>
      <c r="F315" s="256" t="s">
        <v>1500</v>
      </c>
      <c r="G315" s="254"/>
      <c r="H315" s="257">
        <v>3.2400000000000002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326</v>
      </c>
      <c r="AU315" s="263" t="s">
        <v>85</v>
      </c>
      <c r="AV315" s="14" t="s">
        <v>85</v>
      </c>
      <c r="AW315" s="14" t="s">
        <v>32</v>
      </c>
      <c r="AX315" s="14" t="s">
        <v>76</v>
      </c>
      <c r="AY315" s="263" t="s">
        <v>313</v>
      </c>
    </row>
    <row r="316" s="13" customFormat="1">
      <c r="A316" s="13"/>
      <c r="B316" s="242"/>
      <c r="C316" s="243"/>
      <c r="D316" s="244" t="s">
        <v>326</v>
      </c>
      <c r="E316" s="245" t="s">
        <v>1</v>
      </c>
      <c r="F316" s="246" t="s">
        <v>1405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326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313</v>
      </c>
    </row>
    <row r="317" s="14" customFormat="1">
      <c r="A317" s="14"/>
      <c r="B317" s="253"/>
      <c r="C317" s="254"/>
      <c r="D317" s="244" t="s">
        <v>326</v>
      </c>
      <c r="E317" s="255" t="s">
        <v>1</v>
      </c>
      <c r="F317" s="256" t="s">
        <v>1501</v>
      </c>
      <c r="G317" s="254"/>
      <c r="H317" s="257">
        <v>4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326</v>
      </c>
      <c r="AU317" s="263" t="s">
        <v>85</v>
      </c>
      <c r="AV317" s="14" t="s">
        <v>85</v>
      </c>
      <c r="AW317" s="14" t="s">
        <v>32</v>
      </c>
      <c r="AX317" s="14" t="s">
        <v>76</v>
      </c>
      <c r="AY317" s="263" t="s">
        <v>313</v>
      </c>
    </row>
    <row r="318" s="15" customFormat="1">
      <c r="A318" s="15"/>
      <c r="B318" s="264"/>
      <c r="C318" s="265"/>
      <c r="D318" s="244" t="s">
        <v>326</v>
      </c>
      <c r="E318" s="266" t="s">
        <v>1</v>
      </c>
      <c r="F318" s="267" t="s">
        <v>331</v>
      </c>
      <c r="G318" s="265"/>
      <c r="H318" s="268">
        <v>7.2400000000000002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326</v>
      </c>
      <c r="AU318" s="274" t="s">
        <v>85</v>
      </c>
      <c r="AV318" s="15" t="s">
        <v>320</v>
      </c>
      <c r="AW318" s="15" t="s">
        <v>32</v>
      </c>
      <c r="AX318" s="15" t="s">
        <v>83</v>
      </c>
      <c r="AY318" s="274" t="s">
        <v>313</v>
      </c>
    </row>
    <row r="319" s="2" customFormat="1" ht="16.5" customHeight="1">
      <c r="A319" s="39"/>
      <c r="B319" s="40"/>
      <c r="C319" s="283" t="s">
        <v>1344</v>
      </c>
      <c r="D319" s="283" t="s">
        <v>732</v>
      </c>
      <c r="E319" s="284" t="s">
        <v>1502</v>
      </c>
      <c r="F319" s="285" t="s">
        <v>1503</v>
      </c>
      <c r="G319" s="286" t="s">
        <v>354</v>
      </c>
      <c r="H319" s="287">
        <v>0.0030000000000000001</v>
      </c>
      <c r="I319" s="288"/>
      <c r="J319" s="289">
        <f>ROUND(I319*H319,2)</f>
        <v>0</v>
      </c>
      <c r="K319" s="285" t="s">
        <v>319</v>
      </c>
      <c r="L319" s="290"/>
      <c r="M319" s="291" t="s">
        <v>1</v>
      </c>
      <c r="N319" s="292" t="s">
        <v>41</v>
      </c>
      <c r="O319" s="92"/>
      <c r="P319" s="238">
        <f>O319*H319</f>
        <v>0</v>
      </c>
      <c r="Q319" s="238">
        <v>1</v>
      </c>
      <c r="R319" s="238">
        <f>Q319*H319</f>
        <v>0.0030000000000000001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1067</v>
      </c>
      <c r="AT319" s="240" t="s">
        <v>732</v>
      </c>
      <c r="AU319" s="240" t="s">
        <v>85</v>
      </c>
      <c r="AY319" s="18" t="s">
        <v>313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83</v>
      </c>
      <c r="BK319" s="241">
        <f>ROUND(I319*H319,2)</f>
        <v>0</v>
      </c>
      <c r="BL319" s="18" t="s">
        <v>434</v>
      </c>
      <c r="BM319" s="240" t="s">
        <v>1504</v>
      </c>
    </row>
    <row r="320" s="14" customFormat="1">
      <c r="A320" s="14"/>
      <c r="B320" s="253"/>
      <c r="C320" s="254"/>
      <c r="D320" s="244" t="s">
        <v>326</v>
      </c>
      <c r="E320" s="254"/>
      <c r="F320" s="256" t="s">
        <v>1505</v>
      </c>
      <c r="G320" s="254"/>
      <c r="H320" s="257">
        <v>0.0030000000000000001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326</v>
      </c>
      <c r="AU320" s="263" t="s">
        <v>85</v>
      </c>
      <c r="AV320" s="14" t="s">
        <v>85</v>
      </c>
      <c r="AW320" s="14" t="s">
        <v>4</v>
      </c>
      <c r="AX320" s="14" t="s">
        <v>83</v>
      </c>
      <c r="AY320" s="263" t="s">
        <v>313</v>
      </c>
    </row>
    <row r="321" s="2" customFormat="1" ht="24.15" customHeight="1">
      <c r="A321" s="39"/>
      <c r="B321" s="40"/>
      <c r="C321" s="229" t="s">
        <v>1348</v>
      </c>
      <c r="D321" s="229" t="s">
        <v>315</v>
      </c>
      <c r="E321" s="230" t="s">
        <v>1506</v>
      </c>
      <c r="F321" s="231" t="s">
        <v>1507</v>
      </c>
      <c r="G321" s="232" t="s">
        <v>318</v>
      </c>
      <c r="H321" s="233">
        <v>33.960000000000001</v>
      </c>
      <c r="I321" s="234"/>
      <c r="J321" s="235">
        <f>ROUND(I321*H321,2)</f>
        <v>0</v>
      </c>
      <c r="K321" s="231" t="s">
        <v>319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434</v>
      </c>
      <c r="AT321" s="240" t="s">
        <v>315</v>
      </c>
      <c r="AU321" s="240" t="s">
        <v>85</v>
      </c>
      <c r="AY321" s="18" t="s">
        <v>313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434</v>
      </c>
      <c r="BM321" s="240" t="s">
        <v>1508</v>
      </c>
    </row>
    <row r="322" s="13" customFormat="1">
      <c r="A322" s="13"/>
      <c r="B322" s="242"/>
      <c r="C322" s="243"/>
      <c r="D322" s="244" t="s">
        <v>326</v>
      </c>
      <c r="E322" s="245" t="s">
        <v>1</v>
      </c>
      <c r="F322" s="246" t="s">
        <v>1369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326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313</v>
      </c>
    </row>
    <row r="323" s="14" customFormat="1">
      <c r="A323" s="14"/>
      <c r="B323" s="253"/>
      <c r="C323" s="254"/>
      <c r="D323" s="244" t="s">
        <v>326</v>
      </c>
      <c r="E323" s="255" t="s">
        <v>1</v>
      </c>
      <c r="F323" s="256" t="s">
        <v>1509</v>
      </c>
      <c r="G323" s="254"/>
      <c r="H323" s="257">
        <v>14.76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326</v>
      </c>
      <c r="AU323" s="263" t="s">
        <v>85</v>
      </c>
      <c r="AV323" s="14" t="s">
        <v>85</v>
      </c>
      <c r="AW323" s="14" t="s">
        <v>32</v>
      </c>
      <c r="AX323" s="14" t="s">
        <v>76</v>
      </c>
      <c r="AY323" s="263" t="s">
        <v>313</v>
      </c>
    </row>
    <row r="324" s="13" customFormat="1">
      <c r="A324" s="13"/>
      <c r="B324" s="242"/>
      <c r="C324" s="243"/>
      <c r="D324" s="244" t="s">
        <v>326</v>
      </c>
      <c r="E324" s="245" t="s">
        <v>1</v>
      </c>
      <c r="F324" s="246" t="s">
        <v>1405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326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313</v>
      </c>
    </row>
    <row r="325" s="14" customFormat="1">
      <c r="A325" s="14"/>
      <c r="B325" s="253"/>
      <c r="C325" s="254"/>
      <c r="D325" s="244" t="s">
        <v>326</v>
      </c>
      <c r="E325" s="255" t="s">
        <v>1</v>
      </c>
      <c r="F325" s="256" t="s">
        <v>1510</v>
      </c>
      <c r="G325" s="254"/>
      <c r="H325" s="257">
        <v>19.199999999999999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326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313</v>
      </c>
    </row>
    <row r="326" s="15" customFormat="1">
      <c r="A326" s="15"/>
      <c r="B326" s="264"/>
      <c r="C326" s="265"/>
      <c r="D326" s="244" t="s">
        <v>326</v>
      </c>
      <c r="E326" s="266" t="s">
        <v>1</v>
      </c>
      <c r="F326" s="267" t="s">
        <v>331</v>
      </c>
      <c r="G326" s="265"/>
      <c r="H326" s="268">
        <v>33.960000000000001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326</v>
      </c>
      <c r="AU326" s="274" t="s">
        <v>85</v>
      </c>
      <c r="AV326" s="15" t="s">
        <v>320</v>
      </c>
      <c r="AW326" s="15" t="s">
        <v>32</v>
      </c>
      <c r="AX326" s="15" t="s">
        <v>83</v>
      </c>
      <c r="AY326" s="274" t="s">
        <v>313</v>
      </c>
    </row>
    <row r="327" s="2" customFormat="1" ht="16.5" customHeight="1">
      <c r="A327" s="39"/>
      <c r="B327" s="40"/>
      <c r="C327" s="283" t="s">
        <v>1354</v>
      </c>
      <c r="D327" s="283" t="s">
        <v>732</v>
      </c>
      <c r="E327" s="284" t="s">
        <v>1502</v>
      </c>
      <c r="F327" s="285" t="s">
        <v>1503</v>
      </c>
      <c r="G327" s="286" t="s">
        <v>354</v>
      </c>
      <c r="H327" s="287">
        <v>0.014</v>
      </c>
      <c r="I327" s="288"/>
      <c r="J327" s="289">
        <f>ROUND(I327*H327,2)</f>
        <v>0</v>
      </c>
      <c r="K327" s="285" t="s">
        <v>319</v>
      </c>
      <c r="L327" s="290"/>
      <c r="M327" s="291" t="s">
        <v>1</v>
      </c>
      <c r="N327" s="292" t="s">
        <v>41</v>
      </c>
      <c r="O327" s="92"/>
      <c r="P327" s="238">
        <f>O327*H327</f>
        <v>0</v>
      </c>
      <c r="Q327" s="238">
        <v>1</v>
      </c>
      <c r="R327" s="238">
        <f>Q327*H327</f>
        <v>0.014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1067</v>
      </c>
      <c r="AT327" s="240" t="s">
        <v>732</v>
      </c>
      <c r="AU327" s="240" t="s">
        <v>85</v>
      </c>
      <c r="AY327" s="18" t="s">
        <v>313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83</v>
      </c>
      <c r="BK327" s="241">
        <f>ROUND(I327*H327,2)</f>
        <v>0</v>
      </c>
      <c r="BL327" s="18" t="s">
        <v>434</v>
      </c>
      <c r="BM327" s="240" t="s">
        <v>1511</v>
      </c>
    </row>
    <row r="328" s="14" customFormat="1">
      <c r="A328" s="14"/>
      <c r="B328" s="253"/>
      <c r="C328" s="254"/>
      <c r="D328" s="244" t="s">
        <v>326</v>
      </c>
      <c r="E328" s="254"/>
      <c r="F328" s="256" t="s">
        <v>1512</v>
      </c>
      <c r="G328" s="254"/>
      <c r="H328" s="257">
        <v>0.014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326</v>
      </c>
      <c r="AU328" s="263" t="s">
        <v>85</v>
      </c>
      <c r="AV328" s="14" t="s">
        <v>85</v>
      </c>
      <c r="AW328" s="14" t="s">
        <v>4</v>
      </c>
      <c r="AX328" s="14" t="s">
        <v>83</v>
      </c>
      <c r="AY328" s="263" t="s">
        <v>313</v>
      </c>
    </row>
    <row r="329" s="2" customFormat="1" ht="24.15" customHeight="1">
      <c r="A329" s="39"/>
      <c r="B329" s="40"/>
      <c r="C329" s="229" t="s">
        <v>1513</v>
      </c>
      <c r="D329" s="229" t="s">
        <v>315</v>
      </c>
      <c r="E329" s="230" t="s">
        <v>1514</v>
      </c>
      <c r="F329" s="231" t="s">
        <v>1515</v>
      </c>
      <c r="G329" s="232" t="s">
        <v>318</v>
      </c>
      <c r="H329" s="233">
        <v>7.2400000000000002</v>
      </c>
      <c r="I329" s="234"/>
      <c r="J329" s="235">
        <f>ROUND(I329*H329,2)</f>
        <v>0</v>
      </c>
      <c r="K329" s="231" t="s">
        <v>319</v>
      </c>
      <c r="L329" s="45"/>
      <c r="M329" s="236" t="s">
        <v>1</v>
      </c>
      <c r="N329" s="237" t="s">
        <v>41</v>
      </c>
      <c r="O329" s="92"/>
      <c r="P329" s="238">
        <f>O329*H329</f>
        <v>0</v>
      </c>
      <c r="Q329" s="238">
        <v>0.00040000000000000002</v>
      </c>
      <c r="R329" s="238">
        <f>Q329*H329</f>
        <v>0.0028960000000000001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434</v>
      </c>
      <c r="AT329" s="240" t="s">
        <v>315</v>
      </c>
      <c r="AU329" s="240" t="s">
        <v>85</v>
      </c>
      <c r="AY329" s="18" t="s">
        <v>313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434</v>
      </c>
      <c r="BM329" s="240" t="s">
        <v>1516</v>
      </c>
    </row>
    <row r="330" s="2" customFormat="1" ht="44.25" customHeight="1">
      <c r="A330" s="39"/>
      <c r="B330" s="40"/>
      <c r="C330" s="283" t="s">
        <v>1517</v>
      </c>
      <c r="D330" s="283" t="s">
        <v>732</v>
      </c>
      <c r="E330" s="284" t="s">
        <v>1518</v>
      </c>
      <c r="F330" s="285" t="s">
        <v>1519</v>
      </c>
      <c r="G330" s="286" t="s">
        <v>318</v>
      </c>
      <c r="H330" s="287">
        <v>8.4380000000000006</v>
      </c>
      <c r="I330" s="288"/>
      <c r="J330" s="289">
        <f>ROUND(I330*H330,2)</f>
        <v>0</v>
      </c>
      <c r="K330" s="285" t="s">
        <v>319</v>
      </c>
      <c r="L330" s="290"/>
      <c r="M330" s="291" t="s">
        <v>1</v>
      </c>
      <c r="N330" s="292" t="s">
        <v>41</v>
      </c>
      <c r="O330" s="92"/>
      <c r="P330" s="238">
        <f>O330*H330</f>
        <v>0</v>
      </c>
      <c r="Q330" s="238">
        <v>0.0054000000000000003</v>
      </c>
      <c r="R330" s="238">
        <f>Q330*H330</f>
        <v>0.045565200000000007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1067</v>
      </c>
      <c r="AT330" s="240" t="s">
        <v>732</v>
      </c>
      <c r="AU330" s="240" t="s">
        <v>85</v>
      </c>
      <c r="AY330" s="18" t="s">
        <v>313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83</v>
      </c>
      <c r="BK330" s="241">
        <f>ROUND(I330*H330,2)</f>
        <v>0</v>
      </c>
      <c r="BL330" s="18" t="s">
        <v>434</v>
      </c>
      <c r="BM330" s="240" t="s">
        <v>1520</v>
      </c>
    </row>
    <row r="331" s="14" customFormat="1">
      <c r="A331" s="14"/>
      <c r="B331" s="253"/>
      <c r="C331" s="254"/>
      <c r="D331" s="244" t="s">
        <v>326</v>
      </c>
      <c r="E331" s="254"/>
      <c r="F331" s="256" t="s">
        <v>1521</v>
      </c>
      <c r="G331" s="254"/>
      <c r="H331" s="257">
        <v>8.4380000000000006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326</v>
      </c>
      <c r="AU331" s="263" t="s">
        <v>85</v>
      </c>
      <c r="AV331" s="14" t="s">
        <v>85</v>
      </c>
      <c r="AW331" s="14" t="s">
        <v>4</v>
      </c>
      <c r="AX331" s="14" t="s">
        <v>83</v>
      </c>
      <c r="AY331" s="263" t="s">
        <v>313</v>
      </c>
    </row>
    <row r="332" s="2" customFormat="1" ht="24.15" customHeight="1">
      <c r="A332" s="39"/>
      <c r="B332" s="40"/>
      <c r="C332" s="229" t="s">
        <v>1522</v>
      </c>
      <c r="D332" s="229" t="s">
        <v>315</v>
      </c>
      <c r="E332" s="230" t="s">
        <v>1523</v>
      </c>
      <c r="F332" s="231" t="s">
        <v>1524</v>
      </c>
      <c r="G332" s="232" t="s">
        <v>318</v>
      </c>
      <c r="H332" s="233">
        <v>33.960000000000001</v>
      </c>
      <c r="I332" s="234"/>
      <c r="J332" s="235">
        <f>ROUND(I332*H332,2)</f>
        <v>0</v>
      </c>
      <c r="K332" s="231" t="s">
        <v>319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0.00040000000000000002</v>
      </c>
      <c r="R332" s="238">
        <f>Q332*H332</f>
        <v>0.013584000000000001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434</v>
      </c>
      <c r="AT332" s="240" t="s">
        <v>315</v>
      </c>
      <c r="AU332" s="240" t="s">
        <v>85</v>
      </c>
      <c r="AY332" s="18" t="s">
        <v>313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434</v>
      </c>
      <c r="BM332" s="240" t="s">
        <v>1525</v>
      </c>
    </row>
    <row r="333" s="2" customFormat="1" ht="44.25" customHeight="1">
      <c r="A333" s="39"/>
      <c r="B333" s="40"/>
      <c r="C333" s="283" t="s">
        <v>1526</v>
      </c>
      <c r="D333" s="283" t="s">
        <v>732</v>
      </c>
      <c r="E333" s="284" t="s">
        <v>1518</v>
      </c>
      <c r="F333" s="285" t="s">
        <v>1519</v>
      </c>
      <c r="G333" s="286" t="s">
        <v>318</v>
      </c>
      <c r="H333" s="287">
        <v>41.465000000000003</v>
      </c>
      <c r="I333" s="288"/>
      <c r="J333" s="289">
        <f>ROUND(I333*H333,2)</f>
        <v>0</v>
      </c>
      <c r="K333" s="285" t="s">
        <v>319</v>
      </c>
      <c r="L333" s="290"/>
      <c r="M333" s="291" t="s">
        <v>1</v>
      </c>
      <c r="N333" s="292" t="s">
        <v>41</v>
      </c>
      <c r="O333" s="92"/>
      <c r="P333" s="238">
        <f>O333*H333</f>
        <v>0</v>
      </c>
      <c r="Q333" s="238">
        <v>0.0054000000000000003</v>
      </c>
      <c r="R333" s="238">
        <f>Q333*H333</f>
        <v>0.22391100000000003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1067</v>
      </c>
      <c r="AT333" s="240" t="s">
        <v>732</v>
      </c>
      <c r="AU333" s="240" t="s">
        <v>85</v>
      </c>
      <c r="AY333" s="18" t="s">
        <v>313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83</v>
      </c>
      <c r="BK333" s="241">
        <f>ROUND(I333*H333,2)</f>
        <v>0</v>
      </c>
      <c r="BL333" s="18" t="s">
        <v>434</v>
      </c>
      <c r="BM333" s="240" t="s">
        <v>1527</v>
      </c>
    </row>
    <row r="334" s="14" customFormat="1">
      <c r="A334" s="14"/>
      <c r="B334" s="253"/>
      <c r="C334" s="254"/>
      <c r="D334" s="244" t="s">
        <v>326</v>
      </c>
      <c r="E334" s="254"/>
      <c r="F334" s="256" t="s">
        <v>1528</v>
      </c>
      <c r="G334" s="254"/>
      <c r="H334" s="257">
        <v>41.465000000000003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326</v>
      </c>
      <c r="AU334" s="263" t="s">
        <v>85</v>
      </c>
      <c r="AV334" s="14" t="s">
        <v>85</v>
      </c>
      <c r="AW334" s="14" t="s">
        <v>4</v>
      </c>
      <c r="AX334" s="14" t="s">
        <v>83</v>
      </c>
      <c r="AY334" s="263" t="s">
        <v>313</v>
      </c>
    </row>
    <row r="335" s="2" customFormat="1" ht="24.15" customHeight="1">
      <c r="A335" s="39"/>
      <c r="B335" s="40"/>
      <c r="C335" s="229" t="s">
        <v>1529</v>
      </c>
      <c r="D335" s="229" t="s">
        <v>315</v>
      </c>
      <c r="E335" s="230" t="s">
        <v>1530</v>
      </c>
      <c r="F335" s="231" t="s">
        <v>1531</v>
      </c>
      <c r="G335" s="232" t="s">
        <v>723</v>
      </c>
      <c r="H335" s="233">
        <v>8</v>
      </c>
      <c r="I335" s="234"/>
      <c r="J335" s="235">
        <f>ROUND(I335*H335,2)</f>
        <v>0</v>
      </c>
      <c r="K335" s="231" t="s">
        <v>319</v>
      </c>
      <c r="L335" s="45"/>
      <c r="M335" s="236" t="s">
        <v>1</v>
      </c>
      <c r="N335" s="237" t="s">
        <v>41</v>
      </c>
      <c r="O335" s="92"/>
      <c r="P335" s="238">
        <f>O335*H335</f>
        <v>0</v>
      </c>
      <c r="Q335" s="238">
        <v>0.00010000000000000001</v>
      </c>
      <c r="R335" s="238">
        <f>Q335*H335</f>
        <v>0.00080000000000000004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434</v>
      </c>
      <c r="AT335" s="240" t="s">
        <v>315</v>
      </c>
      <c r="AU335" s="240" t="s">
        <v>85</v>
      </c>
      <c r="AY335" s="18" t="s">
        <v>313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83</v>
      </c>
      <c r="BK335" s="241">
        <f>ROUND(I335*H335,2)</f>
        <v>0</v>
      </c>
      <c r="BL335" s="18" t="s">
        <v>434</v>
      </c>
      <c r="BM335" s="240" t="s">
        <v>1532</v>
      </c>
    </row>
    <row r="336" s="2" customFormat="1" ht="24.15" customHeight="1">
      <c r="A336" s="39"/>
      <c r="B336" s="40"/>
      <c r="C336" s="229" t="s">
        <v>1533</v>
      </c>
      <c r="D336" s="229" t="s">
        <v>315</v>
      </c>
      <c r="E336" s="230" t="s">
        <v>1534</v>
      </c>
      <c r="F336" s="231" t="s">
        <v>1535</v>
      </c>
      <c r="G336" s="232" t="s">
        <v>354</v>
      </c>
      <c r="H336" s="233">
        <v>0.30399999999999999</v>
      </c>
      <c r="I336" s="234"/>
      <c r="J336" s="235">
        <f>ROUND(I336*H336,2)</f>
        <v>0</v>
      </c>
      <c r="K336" s="231" t="s">
        <v>319</v>
      </c>
      <c r="L336" s="45"/>
      <c r="M336" s="236" t="s">
        <v>1</v>
      </c>
      <c r="N336" s="237" t="s">
        <v>41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434</v>
      </c>
      <c r="AT336" s="240" t="s">
        <v>315</v>
      </c>
      <c r="AU336" s="240" t="s">
        <v>85</v>
      </c>
      <c r="AY336" s="18" t="s">
        <v>313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434</v>
      </c>
      <c r="BM336" s="240" t="s">
        <v>1536</v>
      </c>
    </row>
    <row r="337" s="12" customFormat="1" ht="22.8" customHeight="1">
      <c r="A337" s="12"/>
      <c r="B337" s="213"/>
      <c r="C337" s="214"/>
      <c r="D337" s="215" t="s">
        <v>75</v>
      </c>
      <c r="E337" s="227" t="s">
        <v>1352</v>
      </c>
      <c r="F337" s="227" t="s">
        <v>1353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SUM(P338:P340)</f>
        <v>0</v>
      </c>
      <c r="Q337" s="221"/>
      <c r="R337" s="222">
        <f>SUM(R338:R340)</f>
        <v>0.002</v>
      </c>
      <c r="S337" s="221"/>
      <c r="T337" s="223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85</v>
      </c>
      <c r="AT337" s="225" t="s">
        <v>75</v>
      </c>
      <c r="AU337" s="225" t="s">
        <v>83</v>
      </c>
      <c r="AY337" s="224" t="s">
        <v>313</v>
      </c>
      <c r="BK337" s="226">
        <f>SUM(BK338:BK340)</f>
        <v>0</v>
      </c>
    </row>
    <row r="338" s="2" customFormat="1" ht="16.5" customHeight="1">
      <c r="A338" s="39"/>
      <c r="B338" s="40"/>
      <c r="C338" s="229" t="s">
        <v>1537</v>
      </c>
      <c r="D338" s="229" t="s">
        <v>315</v>
      </c>
      <c r="E338" s="230" t="s">
        <v>1355</v>
      </c>
      <c r="F338" s="231" t="s">
        <v>1356</v>
      </c>
      <c r="G338" s="232" t="s">
        <v>723</v>
      </c>
      <c r="H338" s="233">
        <v>1</v>
      </c>
      <c r="I338" s="234"/>
      <c r="J338" s="235">
        <f>ROUND(I338*H338,2)</f>
        <v>0</v>
      </c>
      <c r="K338" s="231" t="s">
        <v>319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0.002</v>
      </c>
      <c r="R338" s="238">
        <f>Q338*H338</f>
        <v>0.002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434</v>
      </c>
      <c r="AT338" s="240" t="s">
        <v>315</v>
      </c>
      <c r="AU338" s="240" t="s">
        <v>85</v>
      </c>
      <c r="AY338" s="18" t="s">
        <v>313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434</v>
      </c>
      <c r="BM338" s="240" t="s">
        <v>1538</v>
      </c>
    </row>
    <row r="339" s="13" customFormat="1">
      <c r="A339" s="13"/>
      <c r="B339" s="242"/>
      <c r="C339" s="243"/>
      <c r="D339" s="244" t="s">
        <v>326</v>
      </c>
      <c r="E339" s="245" t="s">
        <v>1</v>
      </c>
      <c r="F339" s="246" t="s">
        <v>1358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326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313</v>
      </c>
    </row>
    <row r="340" s="14" customFormat="1">
      <c r="A340" s="14"/>
      <c r="B340" s="253"/>
      <c r="C340" s="254"/>
      <c r="D340" s="244" t="s">
        <v>326</v>
      </c>
      <c r="E340" s="255" t="s">
        <v>1</v>
      </c>
      <c r="F340" s="256" t="s">
        <v>83</v>
      </c>
      <c r="G340" s="254"/>
      <c r="H340" s="257">
        <v>1</v>
      </c>
      <c r="I340" s="258"/>
      <c r="J340" s="254"/>
      <c r="K340" s="254"/>
      <c r="L340" s="259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326</v>
      </c>
      <c r="AU340" s="263" t="s">
        <v>85</v>
      </c>
      <c r="AV340" s="14" t="s">
        <v>85</v>
      </c>
      <c r="AW340" s="14" t="s">
        <v>32</v>
      </c>
      <c r="AX340" s="14" t="s">
        <v>83</v>
      </c>
      <c r="AY340" s="263" t="s">
        <v>313</v>
      </c>
    </row>
    <row r="341" s="2" customFormat="1" ht="6.96" customHeight="1">
      <c r="A341" s="39"/>
      <c r="B341" s="67"/>
      <c r="C341" s="68"/>
      <c r="D341" s="68"/>
      <c r="E341" s="68"/>
      <c r="F341" s="68"/>
      <c r="G341" s="68"/>
      <c r="H341" s="68"/>
      <c r="I341" s="68"/>
      <c r="J341" s="68"/>
      <c r="K341" s="68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KpjFgqAQsVRDYLesFgv/8zdMWBrHoTg6DIU/CB+6zWDhKOyfWds3wcukq5L8SaH5VpqDx6HU/ovFOmL2Q+K8UA==" hashValue="VhcIUWVhQ/vNEfyF3Is5cT+nd9NEsFFCc/ChV3Y2ekchhUgKDwYi+NGdl+BJJSzBBQfX4MqUbqceNURiN18jww==" algorithmName="SHA-512" password="CC35"/>
  <autoFilter ref="C132:K3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919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921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ROUND((SUM(BE127:BE134)),  2)</f>
        <v>0</v>
      </c>
      <c r="G37" s="39"/>
      <c r="H37" s="39"/>
      <c r="I37" s="166">
        <v>0.20999999999999999</v>
      </c>
      <c r="J37" s="165">
        <f>ROUND(((SUM(BE127:BE134))*I37),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ROUND((SUM(BF127:BF134)),  2)</f>
        <v>0</v>
      </c>
      <c r="G38" s="39"/>
      <c r="H38" s="39"/>
      <c r="I38" s="166">
        <v>0.14999999999999999</v>
      </c>
      <c r="J38" s="165">
        <f>ROUND(((SUM(BF127:BF134))*I38),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ROUND((SUM(BH127:BH134)),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919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303b - Vodní prvek - technologie provozu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Ing.Jarmila Najmanová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Martin  Pniok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1540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1541</v>
      </c>
      <c r="E103" s="194"/>
      <c r="F103" s="194"/>
      <c r="G103" s="194"/>
      <c r="H103" s="194"/>
      <c r="I103" s="194"/>
      <c r="J103" s="195">
        <f>J131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285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919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303b - Vodní prvek - technologie provozu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Konice</v>
      </c>
      <c r="G121" s="41"/>
      <c r="H121" s="41"/>
      <c r="I121" s="33" t="s">
        <v>22</v>
      </c>
      <c r="J121" s="80" t="str">
        <f>IF(J16="","",J16)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E19</f>
        <v xml:space="preserve">město  Konice</v>
      </c>
      <c r="G123" s="41"/>
      <c r="H123" s="41"/>
      <c r="I123" s="33" t="s">
        <v>30</v>
      </c>
      <c r="J123" s="37" t="str">
        <f>E25</f>
        <v>Ing.Jarmila Najmanová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P128+P131</f>
        <v>0</v>
      </c>
      <c r="Q127" s="105"/>
      <c r="R127" s="210">
        <f>R128+R131</f>
        <v>0</v>
      </c>
      <c r="S127" s="105"/>
      <c r="T127" s="211">
        <f>T128+T131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BK128+BK131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683</v>
      </c>
      <c r="F128" s="216" t="s">
        <v>684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76</v>
      </c>
      <c r="AY128" s="224" t="s">
        <v>313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1542</v>
      </c>
      <c r="F129" s="227" t="s">
        <v>1543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P130</f>
        <v>0</v>
      </c>
      <c r="Q129" s="221"/>
      <c r="R129" s="222">
        <f>R130</f>
        <v>0</v>
      </c>
      <c r="S129" s="221"/>
      <c r="T129" s="22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75</v>
      </c>
      <c r="AU129" s="225" t="s">
        <v>83</v>
      </c>
      <c r="AY129" s="224" t="s">
        <v>313</v>
      </c>
      <c r="BK129" s="226">
        <f>BK130</f>
        <v>0</v>
      </c>
    </row>
    <row r="130" s="2" customFormat="1" ht="33" customHeight="1">
      <c r="A130" s="39"/>
      <c r="B130" s="40"/>
      <c r="C130" s="229" t="s">
        <v>83</v>
      </c>
      <c r="D130" s="229" t="s">
        <v>315</v>
      </c>
      <c r="E130" s="230" t="s">
        <v>1544</v>
      </c>
      <c r="F130" s="231" t="s">
        <v>1545</v>
      </c>
      <c r="G130" s="232" t="s">
        <v>1221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434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434</v>
      </c>
      <c r="BM130" s="240" t="s">
        <v>1546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1547</v>
      </c>
      <c r="F131" s="216" t="s">
        <v>1548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0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320</v>
      </c>
      <c r="AT131" s="225" t="s">
        <v>75</v>
      </c>
      <c r="AU131" s="225" t="s">
        <v>76</v>
      </c>
      <c r="AY131" s="224" t="s">
        <v>313</v>
      </c>
      <c r="BK131" s="226">
        <f>SUM(BK132:BK134)</f>
        <v>0</v>
      </c>
    </row>
    <row r="132" s="2" customFormat="1" ht="16.5" customHeight="1">
      <c r="A132" s="39"/>
      <c r="B132" s="40"/>
      <c r="C132" s="229" t="s">
        <v>85</v>
      </c>
      <c r="D132" s="229" t="s">
        <v>315</v>
      </c>
      <c r="E132" s="230" t="s">
        <v>1549</v>
      </c>
      <c r="F132" s="231" t="s">
        <v>1550</v>
      </c>
      <c r="G132" s="232" t="s">
        <v>1551</v>
      </c>
      <c r="H132" s="233">
        <v>56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1552</v>
      </c>
      <c r="AT132" s="240" t="s">
        <v>315</v>
      </c>
      <c r="AU132" s="240" t="s">
        <v>83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1552</v>
      </c>
      <c r="BM132" s="240" t="s">
        <v>1553</v>
      </c>
    </row>
    <row r="133" s="13" customFormat="1">
      <c r="A133" s="13"/>
      <c r="B133" s="242"/>
      <c r="C133" s="243"/>
      <c r="D133" s="244" t="s">
        <v>326</v>
      </c>
      <c r="E133" s="245" t="s">
        <v>1</v>
      </c>
      <c r="F133" s="246" t="s">
        <v>1554</v>
      </c>
      <c r="G133" s="243"/>
      <c r="H133" s="245" t="s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326</v>
      </c>
      <c r="AU133" s="252" t="s">
        <v>83</v>
      </c>
      <c r="AV133" s="13" t="s">
        <v>83</v>
      </c>
      <c r="AW133" s="13" t="s">
        <v>32</v>
      </c>
      <c r="AX133" s="13" t="s">
        <v>76</v>
      </c>
      <c r="AY133" s="252" t="s">
        <v>313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1314</v>
      </c>
      <c r="G134" s="254"/>
      <c r="H134" s="257">
        <v>56</v>
      </c>
      <c r="I134" s="258"/>
      <c r="J134" s="254"/>
      <c r="K134" s="254"/>
      <c r="L134" s="259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83</v>
      </c>
      <c r="AV134" s="14" t="s">
        <v>85</v>
      </c>
      <c r="AW134" s="14" t="s">
        <v>32</v>
      </c>
      <c r="AX134" s="14" t="s">
        <v>83</v>
      </c>
      <c r="AY134" s="263" t="s">
        <v>313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fJOM/MQOpuZZqE8Ga29uMYcBbhAjN8o8SYeu5OznsmvXM6MmItjyWhy7L3z3bc0QfpAw+qzA3RB6YS48xfVheA==" hashValue="8Gq1VaSFZgDajrBL4TDUdtZYzD0SkfJktxSSETPWDGXrEJ75EQceRPkMuxYi/5J4vL1nl1m+uY7iuiktxRjAew==" algorithmName="SHA-512" password="CC35"/>
  <autoFilter ref="C126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1555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ROUND((SUM(BE139:BE196)),  2)</f>
        <v>0</v>
      </c>
      <c r="G37" s="39"/>
      <c r="H37" s="39"/>
      <c r="I37" s="166">
        <v>0.20999999999999999</v>
      </c>
      <c r="J37" s="165">
        <f>ROUND(((SUM(BE139:BE196))*I37),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ROUND((SUM(BF139:BF196)),  2)</f>
        <v>0</v>
      </c>
      <c r="G38" s="39"/>
      <c r="H38" s="39"/>
      <c r="I38" s="166">
        <v>0.14999999999999999</v>
      </c>
      <c r="J38" s="165">
        <f>ROUND(((SUM(BF139:BF196))*I38),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ROUND((SUM(BG139:BG196)),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ROUND((SUM(BH139:BH196)),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ROUND((SUM(BI139:BI196)),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1555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402b -  Přípojka vodního prvku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J139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J155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1561</v>
      </c>
      <c r="E105" s="199"/>
      <c r="F105" s="199"/>
      <c r="G105" s="199"/>
      <c r="H105" s="199"/>
      <c r="I105" s="199"/>
      <c r="J105" s="200">
        <f>J159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1541</v>
      </c>
      <c r="E106" s="194"/>
      <c r="F106" s="194"/>
      <c r="G106" s="194"/>
      <c r="H106" s="194"/>
      <c r="I106" s="194"/>
      <c r="J106" s="195">
        <f>J174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1562</v>
      </c>
      <c r="E107" s="194"/>
      <c r="F107" s="194"/>
      <c r="G107" s="194"/>
      <c r="H107" s="194"/>
      <c r="I107" s="194"/>
      <c r="J107" s="195">
        <f>J177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1563</v>
      </c>
      <c r="E108" s="199"/>
      <c r="F108" s="199"/>
      <c r="G108" s="199"/>
      <c r="H108" s="199"/>
      <c r="I108" s="199"/>
      <c r="J108" s="200">
        <f>J178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1564</v>
      </c>
      <c r="E109" s="194"/>
      <c r="F109" s="194"/>
      <c r="G109" s="194"/>
      <c r="H109" s="194"/>
      <c r="I109" s="194"/>
      <c r="J109" s="195">
        <f>J180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1565</v>
      </c>
      <c r="E110" s="194"/>
      <c r="F110" s="194"/>
      <c r="G110" s="194"/>
      <c r="H110" s="194"/>
      <c r="I110" s="194"/>
      <c r="J110" s="195">
        <f>J182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1566</v>
      </c>
      <c r="E111" s="199"/>
      <c r="F111" s="199"/>
      <c r="G111" s="199"/>
      <c r="H111" s="199"/>
      <c r="I111" s="199"/>
      <c r="J111" s="200">
        <f>J183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1567</v>
      </c>
      <c r="E112" s="199"/>
      <c r="F112" s="199"/>
      <c r="G112" s="199"/>
      <c r="H112" s="199"/>
      <c r="I112" s="199"/>
      <c r="J112" s="200">
        <f>J187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1568</v>
      </c>
      <c r="E113" s="199"/>
      <c r="F113" s="199"/>
      <c r="G113" s="199"/>
      <c r="H113" s="199"/>
      <c r="I113" s="199"/>
      <c r="J113" s="200">
        <f>J189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1569</v>
      </c>
      <c r="E114" s="199"/>
      <c r="F114" s="199"/>
      <c r="G114" s="199"/>
      <c r="H114" s="199"/>
      <c r="I114" s="199"/>
      <c r="J114" s="200">
        <f>J192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1570</v>
      </c>
      <c r="E115" s="199"/>
      <c r="F115" s="199"/>
      <c r="G115" s="199"/>
      <c r="H115" s="199"/>
      <c r="I115" s="199"/>
      <c r="J115" s="200">
        <f>J195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298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 xml:space="preserve">Revitalizace  Masarykova náměstí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284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16.5" customHeight="1">
      <c r="B127" s="22"/>
      <c r="C127" s="23"/>
      <c r="D127" s="23"/>
      <c r="E127" s="185" t="s">
        <v>285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286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6" t="s">
        <v>1555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288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E13</f>
        <v xml:space="preserve">SO 402b -  Přípojka vodního prvku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F16</f>
        <v>Konice</v>
      </c>
      <c r="G133" s="41"/>
      <c r="H133" s="41"/>
      <c r="I133" s="33" t="s">
        <v>22</v>
      </c>
      <c r="J133" s="80" t="str">
        <f>IF(J16="","",J16)</f>
        <v>14. 12. 2023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E19</f>
        <v xml:space="preserve">město  Konice</v>
      </c>
      <c r="G135" s="41"/>
      <c r="H135" s="41"/>
      <c r="I135" s="33" t="s">
        <v>30</v>
      </c>
      <c r="J135" s="37" t="str">
        <f>E25</f>
        <v>Milan Vician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IF(E22="","",E22)</f>
        <v>Vyplň údaj</v>
      </c>
      <c r="G136" s="41"/>
      <c r="H136" s="41"/>
      <c r="I136" s="33" t="s">
        <v>33</v>
      </c>
      <c r="J136" s="37" t="str">
        <f>E28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2"/>
      <c r="B138" s="203"/>
      <c r="C138" s="204" t="s">
        <v>299</v>
      </c>
      <c r="D138" s="205" t="s">
        <v>61</v>
      </c>
      <c r="E138" s="205" t="s">
        <v>57</v>
      </c>
      <c r="F138" s="205" t="s">
        <v>58</v>
      </c>
      <c r="G138" s="205" t="s">
        <v>300</v>
      </c>
      <c r="H138" s="205" t="s">
        <v>301</v>
      </c>
      <c r="I138" s="205" t="s">
        <v>302</v>
      </c>
      <c r="J138" s="205" t="s">
        <v>292</v>
      </c>
      <c r="K138" s="206" t="s">
        <v>303</v>
      </c>
      <c r="L138" s="207"/>
      <c r="M138" s="101" t="s">
        <v>1</v>
      </c>
      <c r="N138" s="102" t="s">
        <v>40</v>
      </c>
      <c r="O138" s="102" t="s">
        <v>304</v>
      </c>
      <c r="P138" s="102" t="s">
        <v>305</v>
      </c>
      <c r="Q138" s="102" t="s">
        <v>306</v>
      </c>
      <c r="R138" s="102" t="s">
        <v>307</v>
      </c>
      <c r="S138" s="102" t="s">
        <v>308</v>
      </c>
      <c r="T138" s="103" t="s">
        <v>309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39"/>
      <c r="B139" s="40"/>
      <c r="C139" s="108" t="s">
        <v>310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P140+P158+P174+P177+P180+P182</f>
        <v>0</v>
      </c>
      <c r="Q139" s="105"/>
      <c r="R139" s="210">
        <f>R140+R158+R174+R177+R180+R182</f>
        <v>3.7383758000000005</v>
      </c>
      <c r="S139" s="105"/>
      <c r="T139" s="211">
        <f>T140+T158+T174+T177+T180+T182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294</v>
      </c>
      <c r="BK139" s="212">
        <f>BK140+BK158+BK174+BK177+BK180+BK182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683</v>
      </c>
      <c r="F140" s="216" t="s">
        <v>684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P141+P155</f>
        <v>0</v>
      </c>
      <c r="Q140" s="221"/>
      <c r="R140" s="222">
        <f>R141+R155</f>
        <v>0.029779999999999997</v>
      </c>
      <c r="S140" s="221"/>
      <c r="T140" s="223">
        <f>T141+T155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75</v>
      </c>
      <c r="AU140" s="225" t="s">
        <v>76</v>
      </c>
      <c r="AY140" s="224" t="s">
        <v>313</v>
      </c>
      <c r="BK140" s="226">
        <f>BK141+BK155</f>
        <v>0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1571</v>
      </c>
      <c r="F141" s="227" t="s">
        <v>1572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SUM(P142:P154)</f>
        <v>0</v>
      </c>
      <c r="Q141" s="221"/>
      <c r="R141" s="222">
        <f>SUM(R142:R154)</f>
        <v>0.029779999999999997</v>
      </c>
      <c r="S141" s="221"/>
      <c r="T141" s="223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83</v>
      </c>
      <c r="AY141" s="224" t="s">
        <v>313</v>
      </c>
      <c r="BK141" s="226">
        <f>SUM(BK142:BK154)</f>
        <v>0</v>
      </c>
    </row>
    <row r="142" s="2" customFormat="1" ht="24.15" customHeight="1">
      <c r="A142" s="39"/>
      <c r="B142" s="40"/>
      <c r="C142" s="229" t="s">
        <v>83</v>
      </c>
      <c r="D142" s="229" t="s">
        <v>315</v>
      </c>
      <c r="E142" s="230" t="s">
        <v>1573</v>
      </c>
      <c r="F142" s="231" t="s">
        <v>1574</v>
      </c>
      <c r="G142" s="232" t="s">
        <v>324</v>
      </c>
      <c r="H142" s="233">
        <v>34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434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434</v>
      </c>
      <c r="BM142" s="240" t="s">
        <v>1575</v>
      </c>
    </row>
    <row r="143" s="2" customFormat="1" ht="21.75" customHeight="1">
      <c r="A143" s="39"/>
      <c r="B143" s="40"/>
      <c r="C143" s="283" t="s">
        <v>85</v>
      </c>
      <c r="D143" s="283" t="s">
        <v>732</v>
      </c>
      <c r="E143" s="284" t="s">
        <v>1576</v>
      </c>
      <c r="F143" s="285" t="s">
        <v>1577</v>
      </c>
      <c r="G143" s="286" t="s">
        <v>324</v>
      </c>
      <c r="H143" s="287">
        <v>34</v>
      </c>
      <c r="I143" s="288"/>
      <c r="J143" s="289">
        <f>ROUND(I143*H143,2)</f>
        <v>0</v>
      </c>
      <c r="K143" s="285" t="s">
        <v>1578</v>
      </c>
      <c r="L143" s="290"/>
      <c r="M143" s="291" t="s">
        <v>1</v>
      </c>
      <c r="N143" s="292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1067</v>
      </c>
      <c r="AT143" s="240" t="s">
        <v>732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1579</v>
      </c>
    </row>
    <row r="144" s="2" customFormat="1" ht="24.15" customHeight="1">
      <c r="A144" s="39"/>
      <c r="B144" s="40"/>
      <c r="C144" s="229" t="s">
        <v>93</v>
      </c>
      <c r="D144" s="229" t="s">
        <v>315</v>
      </c>
      <c r="E144" s="230" t="s">
        <v>1580</v>
      </c>
      <c r="F144" s="231" t="s">
        <v>1581</v>
      </c>
      <c r="G144" s="232" t="s">
        <v>324</v>
      </c>
      <c r="H144" s="233">
        <v>42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434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1582</v>
      </c>
    </row>
    <row r="145" s="2" customFormat="1" ht="24.15" customHeight="1">
      <c r="A145" s="39"/>
      <c r="B145" s="40"/>
      <c r="C145" s="283" t="s">
        <v>320</v>
      </c>
      <c r="D145" s="283" t="s">
        <v>732</v>
      </c>
      <c r="E145" s="284" t="s">
        <v>1583</v>
      </c>
      <c r="F145" s="285" t="s">
        <v>1584</v>
      </c>
      <c r="G145" s="286" t="s">
        <v>324</v>
      </c>
      <c r="H145" s="287">
        <v>42</v>
      </c>
      <c r="I145" s="288"/>
      <c r="J145" s="289">
        <f>ROUND(I145*H145,2)</f>
        <v>0</v>
      </c>
      <c r="K145" s="285" t="s">
        <v>319</v>
      </c>
      <c r="L145" s="290"/>
      <c r="M145" s="291" t="s">
        <v>1</v>
      </c>
      <c r="N145" s="292" t="s">
        <v>41</v>
      </c>
      <c r="O145" s="92"/>
      <c r="P145" s="238">
        <f>O145*H145</f>
        <v>0</v>
      </c>
      <c r="Q145" s="238">
        <v>0.00017000000000000001</v>
      </c>
      <c r="R145" s="238">
        <f>Q145*H145</f>
        <v>0.0071400000000000005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1067</v>
      </c>
      <c r="AT145" s="240" t="s">
        <v>732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1585</v>
      </c>
    </row>
    <row r="146" s="2" customFormat="1" ht="24.15" customHeight="1">
      <c r="A146" s="39"/>
      <c r="B146" s="40"/>
      <c r="C146" s="229" t="s">
        <v>343</v>
      </c>
      <c r="D146" s="229" t="s">
        <v>315</v>
      </c>
      <c r="E146" s="230" t="s">
        <v>1586</v>
      </c>
      <c r="F146" s="231" t="s">
        <v>1587</v>
      </c>
      <c r="G146" s="232" t="s">
        <v>324</v>
      </c>
      <c r="H146" s="233">
        <v>42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434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1588</v>
      </c>
    </row>
    <row r="147" s="2" customFormat="1" ht="24.15" customHeight="1">
      <c r="A147" s="39"/>
      <c r="B147" s="40"/>
      <c r="C147" s="283" t="s">
        <v>347</v>
      </c>
      <c r="D147" s="283" t="s">
        <v>732</v>
      </c>
      <c r="E147" s="284" t="s">
        <v>1589</v>
      </c>
      <c r="F147" s="285" t="s">
        <v>1590</v>
      </c>
      <c r="G147" s="286" t="s">
        <v>324</v>
      </c>
      <c r="H147" s="287">
        <v>42</v>
      </c>
      <c r="I147" s="288"/>
      <c r="J147" s="289">
        <f>ROUND(I147*H147,2)</f>
        <v>0</v>
      </c>
      <c r="K147" s="285" t="s">
        <v>319</v>
      </c>
      <c r="L147" s="290"/>
      <c r="M147" s="291" t="s">
        <v>1</v>
      </c>
      <c r="N147" s="292" t="s">
        <v>41</v>
      </c>
      <c r="O147" s="92"/>
      <c r="P147" s="238">
        <f>O147*H147</f>
        <v>0</v>
      </c>
      <c r="Q147" s="238">
        <v>0.00052999999999999998</v>
      </c>
      <c r="R147" s="238">
        <f>Q147*H147</f>
        <v>0.022259999999999999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1067</v>
      </c>
      <c r="AT147" s="240" t="s">
        <v>732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434</v>
      </c>
      <c r="BM147" s="240" t="s">
        <v>1591</v>
      </c>
    </row>
    <row r="148" s="2" customFormat="1" ht="24.15" customHeight="1">
      <c r="A148" s="39"/>
      <c r="B148" s="40"/>
      <c r="C148" s="229" t="s">
        <v>351</v>
      </c>
      <c r="D148" s="229" t="s">
        <v>315</v>
      </c>
      <c r="E148" s="230" t="s">
        <v>1592</v>
      </c>
      <c r="F148" s="231" t="s">
        <v>1593</v>
      </c>
      <c r="G148" s="232" t="s">
        <v>723</v>
      </c>
      <c r="H148" s="233">
        <v>3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1594</v>
      </c>
    </row>
    <row r="149" s="2" customFormat="1" ht="16.5" customHeight="1">
      <c r="A149" s="39"/>
      <c r="B149" s="40"/>
      <c r="C149" s="283" t="s">
        <v>357</v>
      </c>
      <c r="D149" s="283" t="s">
        <v>732</v>
      </c>
      <c r="E149" s="284" t="s">
        <v>1595</v>
      </c>
      <c r="F149" s="285" t="s">
        <v>1596</v>
      </c>
      <c r="G149" s="286" t="s">
        <v>723</v>
      </c>
      <c r="H149" s="287">
        <v>3</v>
      </c>
      <c r="I149" s="288"/>
      <c r="J149" s="289">
        <f>ROUND(I149*H149,2)</f>
        <v>0</v>
      </c>
      <c r="K149" s="285" t="s">
        <v>1578</v>
      </c>
      <c r="L149" s="290"/>
      <c r="M149" s="291" t="s">
        <v>1</v>
      </c>
      <c r="N149" s="292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1067</v>
      </c>
      <c r="AT149" s="240" t="s">
        <v>732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434</v>
      </c>
      <c r="BM149" s="240" t="s">
        <v>1597</v>
      </c>
    </row>
    <row r="150" s="2" customFormat="1" ht="16.5" customHeight="1">
      <c r="A150" s="39"/>
      <c r="B150" s="40"/>
      <c r="C150" s="283" t="s">
        <v>364</v>
      </c>
      <c r="D150" s="283" t="s">
        <v>732</v>
      </c>
      <c r="E150" s="284" t="s">
        <v>1598</v>
      </c>
      <c r="F150" s="285" t="s">
        <v>1599</v>
      </c>
      <c r="G150" s="286" t="s">
        <v>723</v>
      </c>
      <c r="H150" s="287">
        <v>3</v>
      </c>
      <c r="I150" s="288"/>
      <c r="J150" s="289">
        <f>ROUND(I150*H150,2)</f>
        <v>0</v>
      </c>
      <c r="K150" s="285" t="s">
        <v>1578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1067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1600</v>
      </c>
    </row>
    <row r="151" s="2" customFormat="1" ht="24.15" customHeight="1">
      <c r="A151" s="39"/>
      <c r="B151" s="40"/>
      <c r="C151" s="229" t="s">
        <v>368</v>
      </c>
      <c r="D151" s="229" t="s">
        <v>315</v>
      </c>
      <c r="E151" s="230" t="s">
        <v>1601</v>
      </c>
      <c r="F151" s="231" t="s">
        <v>1602</v>
      </c>
      <c r="G151" s="232" t="s">
        <v>723</v>
      </c>
      <c r="H151" s="233">
        <v>1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434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434</v>
      </c>
      <c r="BM151" s="240" t="s">
        <v>1603</v>
      </c>
    </row>
    <row r="152" s="2" customFormat="1" ht="24.15" customHeight="1">
      <c r="A152" s="39"/>
      <c r="B152" s="40"/>
      <c r="C152" s="229" t="s">
        <v>373</v>
      </c>
      <c r="D152" s="229" t="s">
        <v>315</v>
      </c>
      <c r="E152" s="230" t="s">
        <v>1604</v>
      </c>
      <c r="F152" s="231" t="s">
        <v>1605</v>
      </c>
      <c r="G152" s="232" t="s">
        <v>723</v>
      </c>
      <c r="H152" s="233">
        <v>2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434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1606</v>
      </c>
    </row>
    <row r="153" s="2" customFormat="1" ht="33" customHeight="1">
      <c r="A153" s="39"/>
      <c r="B153" s="40"/>
      <c r="C153" s="229" t="s">
        <v>377</v>
      </c>
      <c r="D153" s="229" t="s">
        <v>315</v>
      </c>
      <c r="E153" s="230" t="s">
        <v>1607</v>
      </c>
      <c r="F153" s="231" t="s">
        <v>1608</v>
      </c>
      <c r="G153" s="232" t="s">
        <v>723</v>
      </c>
      <c r="H153" s="233">
        <v>1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434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1609</v>
      </c>
    </row>
    <row r="154" s="2" customFormat="1" ht="24.15" customHeight="1">
      <c r="A154" s="39"/>
      <c r="B154" s="40"/>
      <c r="C154" s="283" t="s">
        <v>427</v>
      </c>
      <c r="D154" s="283" t="s">
        <v>732</v>
      </c>
      <c r="E154" s="284" t="s">
        <v>1610</v>
      </c>
      <c r="F154" s="285" t="s">
        <v>1611</v>
      </c>
      <c r="G154" s="286" t="s">
        <v>723</v>
      </c>
      <c r="H154" s="287">
        <v>1</v>
      </c>
      <c r="I154" s="288"/>
      <c r="J154" s="289">
        <f>ROUND(I154*H154,2)</f>
        <v>0</v>
      </c>
      <c r="K154" s="285" t="s">
        <v>1578</v>
      </c>
      <c r="L154" s="290"/>
      <c r="M154" s="291" t="s">
        <v>1</v>
      </c>
      <c r="N154" s="292" t="s">
        <v>41</v>
      </c>
      <c r="O154" s="92"/>
      <c r="P154" s="238">
        <f>O154*H154</f>
        <v>0</v>
      </c>
      <c r="Q154" s="238">
        <v>0.00038000000000000002</v>
      </c>
      <c r="R154" s="238">
        <f>Q154*H154</f>
        <v>0.00038000000000000002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1067</v>
      </c>
      <c r="AT154" s="240" t="s">
        <v>732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434</v>
      </c>
      <c r="BM154" s="240" t="s">
        <v>1612</v>
      </c>
    </row>
    <row r="155" s="12" customFormat="1" ht="22.8" customHeight="1">
      <c r="A155" s="12"/>
      <c r="B155" s="213"/>
      <c r="C155" s="214"/>
      <c r="D155" s="215" t="s">
        <v>75</v>
      </c>
      <c r="E155" s="227" t="s">
        <v>1613</v>
      </c>
      <c r="F155" s="227" t="s">
        <v>1614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75</v>
      </c>
      <c r="AU155" s="225" t="s">
        <v>83</v>
      </c>
      <c r="AY155" s="224" t="s">
        <v>313</v>
      </c>
      <c r="BK155" s="226">
        <f>SUM(BK156:BK157)</f>
        <v>0</v>
      </c>
    </row>
    <row r="156" s="2" customFormat="1" ht="16.5" customHeight="1">
      <c r="A156" s="39"/>
      <c r="B156" s="40"/>
      <c r="C156" s="229" t="s">
        <v>430</v>
      </c>
      <c r="D156" s="229" t="s">
        <v>315</v>
      </c>
      <c r="E156" s="230" t="s">
        <v>1615</v>
      </c>
      <c r="F156" s="231" t="s">
        <v>1616</v>
      </c>
      <c r="G156" s="232" t="s">
        <v>723</v>
      </c>
      <c r="H156" s="233">
        <v>1</v>
      </c>
      <c r="I156" s="234"/>
      <c r="J156" s="235">
        <f>ROUND(I156*H156,2)</f>
        <v>0</v>
      </c>
      <c r="K156" s="231" t="s">
        <v>1578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1617</v>
      </c>
    </row>
    <row r="157" s="2" customFormat="1" ht="16.5" customHeight="1">
      <c r="A157" s="39"/>
      <c r="B157" s="40"/>
      <c r="C157" s="229" t="s">
        <v>8</v>
      </c>
      <c r="D157" s="229" t="s">
        <v>315</v>
      </c>
      <c r="E157" s="230" t="s">
        <v>1618</v>
      </c>
      <c r="F157" s="231" t="s">
        <v>1619</v>
      </c>
      <c r="G157" s="232" t="s">
        <v>723</v>
      </c>
      <c r="H157" s="233">
        <v>1</v>
      </c>
      <c r="I157" s="234"/>
      <c r="J157" s="235">
        <f>ROUND(I157*H157,2)</f>
        <v>0</v>
      </c>
      <c r="K157" s="231" t="s">
        <v>1578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434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434</v>
      </c>
      <c r="BM157" s="240" t="s">
        <v>1620</v>
      </c>
    </row>
    <row r="158" s="12" customFormat="1" ht="25.92" customHeight="1">
      <c r="A158" s="12"/>
      <c r="B158" s="213"/>
      <c r="C158" s="214"/>
      <c r="D158" s="215" t="s">
        <v>75</v>
      </c>
      <c r="E158" s="216" t="s">
        <v>732</v>
      </c>
      <c r="F158" s="216" t="s">
        <v>1621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</f>
        <v>0</v>
      </c>
      <c r="Q158" s="221"/>
      <c r="R158" s="222">
        <f>R159</f>
        <v>3.7085958000000003</v>
      </c>
      <c r="S158" s="221"/>
      <c r="T158" s="22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93</v>
      </c>
      <c r="AT158" s="225" t="s">
        <v>75</v>
      </c>
      <c r="AU158" s="225" t="s">
        <v>76</v>
      </c>
      <c r="AY158" s="224" t="s">
        <v>313</v>
      </c>
      <c r="BK158" s="226">
        <f>BK159</f>
        <v>0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1622</v>
      </c>
      <c r="F159" s="227" t="s">
        <v>1623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3.7085958000000003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93</v>
      </c>
      <c r="AT159" s="225" t="s">
        <v>75</v>
      </c>
      <c r="AU159" s="225" t="s">
        <v>83</v>
      </c>
      <c r="AY159" s="224" t="s">
        <v>313</v>
      </c>
      <c r="BK159" s="226">
        <f>SUM(BK160:BK173)</f>
        <v>0</v>
      </c>
    </row>
    <row r="160" s="2" customFormat="1" ht="24.15" customHeight="1">
      <c r="A160" s="39"/>
      <c r="B160" s="40"/>
      <c r="C160" s="229" t="s">
        <v>434</v>
      </c>
      <c r="D160" s="229" t="s">
        <v>315</v>
      </c>
      <c r="E160" s="230" t="s">
        <v>1624</v>
      </c>
      <c r="F160" s="231" t="s">
        <v>1625</v>
      </c>
      <c r="G160" s="232" t="s">
        <v>1626</v>
      </c>
      <c r="H160" s="233">
        <v>0.034000000000000002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0.0088000000000000005</v>
      </c>
      <c r="R160" s="238">
        <f>Q160*H160</f>
        <v>0.00029920000000000006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1344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1344</v>
      </c>
      <c r="BM160" s="240" t="s">
        <v>1627</v>
      </c>
    </row>
    <row r="161" s="2" customFormat="1" ht="21.75" customHeight="1">
      <c r="A161" s="39"/>
      <c r="B161" s="40"/>
      <c r="C161" s="229" t="s">
        <v>436</v>
      </c>
      <c r="D161" s="229" t="s">
        <v>315</v>
      </c>
      <c r="E161" s="230" t="s">
        <v>1628</v>
      </c>
      <c r="F161" s="231" t="s">
        <v>1629</v>
      </c>
      <c r="G161" s="232" t="s">
        <v>1626</v>
      </c>
      <c r="H161" s="233">
        <v>0.034000000000000002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0.0099000000000000008</v>
      </c>
      <c r="R161" s="238">
        <f>Q161*H161</f>
        <v>0.00033660000000000005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1344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1344</v>
      </c>
      <c r="BM161" s="240" t="s">
        <v>1630</v>
      </c>
    </row>
    <row r="162" s="2" customFormat="1" ht="24.15" customHeight="1">
      <c r="A162" s="39"/>
      <c r="B162" s="40"/>
      <c r="C162" s="229" t="s">
        <v>762</v>
      </c>
      <c r="D162" s="229" t="s">
        <v>315</v>
      </c>
      <c r="E162" s="230" t="s">
        <v>1631</v>
      </c>
      <c r="F162" s="231" t="s">
        <v>1632</v>
      </c>
      <c r="G162" s="232" t="s">
        <v>324</v>
      </c>
      <c r="H162" s="233">
        <v>22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1344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1344</v>
      </c>
      <c r="BM162" s="240" t="s">
        <v>1633</v>
      </c>
    </row>
    <row r="163" s="2" customFormat="1" ht="24.15" customHeight="1">
      <c r="A163" s="39"/>
      <c r="B163" s="40"/>
      <c r="C163" s="229" t="s">
        <v>765</v>
      </c>
      <c r="D163" s="229" t="s">
        <v>315</v>
      </c>
      <c r="E163" s="230" t="s">
        <v>1634</v>
      </c>
      <c r="F163" s="231" t="s">
        <v>1635</v>
      </c>
      <c r="G163" s="232" t="s">
        <v>334</v>
      </c>
      <c r="H163" s="233">
        <v>2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1344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1344</v>
      </c>
      <c r="BM163" s="240" t="s">
        <v>1636</v>
      </c>
    </row>
    <row r="164" s="2" customFormat="1" ht="21.75" customHeight="1">
      <c r="A164" s="39"/>
      <c r="B164" s="40"/>
      <c r="C164" s="229" t="s">
        <v>554</v>
      </c>
      <c r="D164" s="229" t="s">
        <v>315</v>
      </c>
      <c r="E164" s="230" t="s">
        <v>1637</v>
      </c>
      <c r="F164" s="231" t="s">
        <v>1638</v>
      </c>
      <c r="G164" s="232" t="s">
        <v>723</v>
      </c>
      <c r="H164" s="233">
        <v>4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0.0076</v>
      </c>
      <c r="R164" s="238">
        <f>Q164*H164</f>
        <v>0.0304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1344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1344</v>
      </c>
      <c r="BM164" s="240" t="s">
        <v>1639</v>
      </c>
    </row>
    <row r="165" s="2" customFormat="1" ht="24.15" customHeight="1">
      <c r="A165" s="39"/>
      <c r="B165" s="40"/>
      <c r="C165" s="229" t="s">
        <v>7</v>
      </c>
      <c r="D165" s="229" t="s">
        <v>315</v>
      </c>
      <c r="E165" s="230" t="s">
        <v>1640</v>
      </c>
      <c r="F165" s="231" t="s">
        <v>1641</v>
      </c>
      <c r="G165" s="232" t="s">
        <v>324</v>
      </c>
      <c r="H165" s="233">
        <v>2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0.0019</v>
      </c>
      <c r="R165" s="238">
        <f>Q165*H165</f>
        <v>0.0038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1344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1344</v>
      </c>
      <c r="BM165" s="240" t="s">
        <v>1642</v>
      </c>
    </row>
    <row r="166" s="2" customFormat="1" ht="33" customHeight="1">
      <c r="A166" s="39"/>
      <c r="B166" s="40"/>
      <c r="C166" s="229" t="s">
        <v>1018</v>
      </c>
      <c r="D166" s="229" t="s">
        <v>315</v>
      </c>
      <c r="E166" s="230" t="s">
        <v>1643</v>
      </c>
      <c r="F166" s="231" t="s">
        <v>1644</v>
      </c>
      <c r="G166" s="232" t="s">
        <v>334</v>
      </c>
      <c r="H166" s="233">
        <v>1.7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1344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1344</v>
      </c>
      <c r="BM166" s="240" t="s">
        <v>1645</v>
      </c>
    </row>
    <row r="167" s="2" customFormat="1" ht="37.8" customHeight="1">
      <c r="A167" s="39"/>
      <c r="B167" s="40"/>
      <c r="C167" s="229" t="s">
        <v>1026</v>
      </c>
      <c r="D167" s="229" t="s">
        <v>315</v>
      </c>
      <c r="E167" s="230" t="s">
        <v>1646</v>
      </c>
      <c r="F167" s="231" t="s">
        <v>1647</v>
      </c>
      <c r="G167" s="232" t="s">
        <v>334</v>
      </c>
      <c r="H167" s="233">
        <v>17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1344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1344</v>
      </c>
      <c r="BM167" s="240" t="s">
        <v>1648</v>
      </c>
    </row>
    <row r="168" s="2" customFormat="1" ht="24.15" customHeight="1">
      <c r="A168" s="39"/>
      <c r="B168" s="40"/>
      <c r="C168" s="229" t="s">
        <v>1032</v>
      </c>
      <c r="D168" s="229" t="s">
        <v>315</v>
      </c>
      <c r="E168" s="230" t="s">
        <v>1649</v>
      </c>
      <c r="F168" s="231" t="s">
        <v>1650</v>
      </c>
      <c r="G168" s="232" t="s">
        <v>354</v>
      </c>
      <c r="H168" s="233">
        <v>3.0699999999999998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1344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1344</v>
      </c>
      <c r="BM168" s="240" t="s">
        <v>1651</v>
      </c>
    </row>
    <row r="169" s="2" customFormat="1" ht="24.15" customHeight="1">
      <c r="A169" s="39"/>
      <c r="B169" s="40"/>
      <c r="C169" s="229" t="s">
        <v>582</v>
      </c>
      <c r="D169" s="229" t="s">
        <v>315</v>
      </c>
      <c r="E169" s="230" t="s">
        <v>1652</v>
      </c>
      <c r="F169" s="231" t="s">
        <v>1653</v>
      </c>
      <c r="G169" s="232" t="s">
        <v>324</v>
      </c>
      <c r="H169" s="233">
        <v>22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1344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1344</v>
      </c>
      <c r="BM169" s="240" t="s">
        <v>1654</v>
      </c>
    </row>
    <row r="170" s="2" customFormat="1" ht="24.15" customHeight="1">
      <c r="A170" s="39"/>
      <c r="B170" s="40"/>
      <c r="C170" s="229" t="s">
        <v>1042</v>
      </c>
      <c r="D170" s="229" t="s">
        <v>315</v>
      </c>
      <c r="E170" s="230" t="s">
        <v>1655</v>
      </c>
      <c r="F170" s="231" t="s">
        <v>1656</v>
      </c>
      <c r="G170" s="232" t="s">
        <v>324</v>
      </c>
      <c r="H170" s="233">
        <v>22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1344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1344</v>
      </c>
      <c r="BM170" s="240" t="s">
        <v>1657</v>
      </c>
    </row>
    <row r="171" s="2" customFormat="1" ht="16.5" customHeight="1">
      <c r="A171" s="39"/>
      <c r="B171" s="40"/>
      <c r="C171" s="229" t="s">
        <v>1046</v>
      </c>
      <c r="D171" s="229" t="s">
        <v>315</v>
      </c>
      <c r="E171" s="230" t="s">
        <v>1658</v>
      </c>
      <c r="F171" s="231" t="s">
        <v>1659</v>
      </c>
      <c r="G171" s="232" t="s">
        <v>324</v>
      </c>
      <c r="H171" s="233">
        <v>22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6.9999999999999994E-05</v>
      </c>
      <c r="R171" s="238">
        <f>Q171*H171</f>
        <v>0.0015399999999999999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1344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1344</v>
      </c>
      <c r="BM171" s="240" t="s">
        <v>1660</v>
      </c>
    </row>
    <row r="172" s="2" customFormat="1" ht="24.15" customHeight="1">
      <c r="A172" s="39"/>
      <c r="B172" s="40"/>
      <c r="C172" s="283" t="s">
        <v>1051</v>
      </c>
      <c r="D172" s="283" t="s">
        <v>732</v>
      </c>
      <c r="E172" s="284" t="s">
        <v>1661</v>
      </c>
      <c r="F172" s="285" t="s">
        <v>1662</v>
      </c>
      <c r="G172" s="286" t="s">
        <v>324</v>
      </c>
      <c r="H172" s="287">
        <v>22</v>
      </c>
      <c r="I172" s="288"/>
      <c r="J172" s="289">
        <f>ROUND(I172*H172,2)</f>
        <v>0</v>
      </c>
      <c r="K172" s="285" t="s">
        <v>1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1.0000000000000001E-05</v>
      </c>
      <c r="R172" s="238">
        <f>Q172*H172</f>
        <v>0.00022000000000000001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1663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1663</v>
      </c>
      <c r="BM172" s="240" t="s">
        <v>1664</v>
      </c>
    </row>
    <row r="173" s="2" customFormat="1" ht="24.15" customHeight="1">
      <c r="A173" s="39"/>
      <c r="B173" s="40"/>
      <c r="C173" s="229" t="s">
        <v>1055</v>
      </c>
      <c r="D173" s="229" t="s">
        <v>315</v>
      </c>
      <c r="E173" s="230" t="s">
        <v>1665</v>
      </c>
      <c r="F173" s="231" t="s">
        <v>1666</v>
      </c>
      <c r="G173" s="232" t="s">
        <v>324</v>
      </c>
      <c r="H173" s="233">
        <v>34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0.108</v>
      </c>
      <c r="R173" s="238">
        <f>Q173*H173</f>
        <v>3.6720000000000002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1344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1344</v>
      </c>
      <c r="BM173" s="240" t="s">
        <v>1667</v>
      </c>
    </row>
    <row r="174" s="12" customFormat="1" ht="25.92" customHeight="1">
      <c r="A174" s="12"/>
      <c r="B174" s="213"/>
      <c r="C174" s="214"/>
      <c r="D174" s="215" t="s">
        <v>75</v>
      </c>
      <c r="E174" s="216" t="s">
        <v>1547</v>
      </c>
      <c r="F174" s="216" t="s">
        <v>1548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SUM(P175:P176)</f>
        <v>0</v>
      </c>
      <c r="Q174" s="221"/>
      <c r="R174" s="222">
        <f>SUM(R175:R176)</f>
        <v>0</v>
      </c>
      <c r="S174" s="221"/>
      <c r="T174" s="22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320</v>
      </c>
      <c r="AT174" s="225" t="s">
        <v>75</v>
      </c>
      <c r="AU174" s="225" t="s">
        <v>76</v>
      </c>
      <c r="AY174" s="224" t="s">
        <v>313</v>
      </c>
      <c r="BK174" s="226">
        <f>SUM(BK175:BK176)</f>
        <v>0</v>
      </c>
    </row>
    <row r="175" s="2" customFormat="1" ht="24.15" customHeight="1">
      <c r="A175" s="39"/>
      <c r="B175" s="40"/>
      <c r="C175" s="229" t="s">
        <v>1059</v>
      </c>
      <c r="D175" s="229" t="s">
        <v>315</v>
      </c>
      <c r="E175" s="230" t="s">
        <v>1668</v>
      </c>
      <c r="F175" s="231" t="s">
        <v>1669</v>
      </c>
      <c r="G175" s="232" t="s">
        <v>1551</v>
      </c>
      <c r="H175" s="233">
        <v>1</v>
      </c>
      <c r="I175" s="234"/>
      <c r="J175" s="235">
        <f>ROUND(I175*H175,2)</f>
        <v>0</v>
      </c>
      <c r="K175" s="231" t="s">
        <v>1578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1552</v>
      </c>
      <c r="AT175" s="240" t="s">
        <v>315</v>
      </c>
      <c r="AU175" s="240" t="s">
        <v>83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1552</v>
      </c>
      <c r="BM175" s="240" t="s">
        <v>1670</v>
      </c>
    </row>
    <row r="176" s="2" customFormat="1" ht="16.5" customHeight="1">
      <c r="A176" s="39"/>
      <c r="B176" s="40"/>
      <c r="C176" s="229" t="s">
        <v>1063</v>
      </c>
      <c r="D176" s="229" t="s">
        <v>315</v>
      </c>
      <c r="E176" s="230" t="s">
        <v>1671</v>
      </c>
      <c r="F176" s="231" t="s">
        <v>1672</v>
      </c>
      <c r="G176" s="232" t="s">
        <v>1551</v>
      </c>
      <c r="H176" s="233">
        <v>1</v>
      </c>
      <c r="I176" s="234"/>
      <c r="J176" s="235">
        <f>ROUND(I176*H176,2)</f>
        <v>0</v>
      </c>
      <c r="K176" s="231" t="s">
        <v>1578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1552</v>
      </c>
      <c r="AT176" s="240" t="s">
        <v>315</v>
      </c>
      <c r="AU176" s="240" t="s">
        <v>83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1552</v>
      </c>
      <c r="BM176" s="240" t="s">
        <v>1673</v>
      </c>
    </row>
    <row r="177" s="12" customFormat="1" ht="25.92" customHeight="1">
      <c r="A177" s="12"/>
      <c r="B177" s="213"/>
      <c r="C177" s="214"/>
      <c r="D177" s="215" t="s">
        <v>75</v>
      </c>
      <c r="E177" s="216" t="s">
        <v>1674</v>
      </c>
      <c r="F177" s="216" t="s">
        <v>1674</v>
      </c>
      <c r="G177" s="214"/>
      <c r="H177" s="214"/>
      <c r="I177" s="217"/>
      <c r="J177" s="218">
        <f>BK177</f>
        <v>0</v>
      </c>
      <c r="K177" s="214"/>
      <c r="L177" s="219"/>
      <c r="M177" s="220"/>
      <c r="N177" s="221"/>
      <c r="O177" s="221"/>
      <c r="P177" s="222">
        <f>P178</f>
        <v>0</v>
      </c>
      <c r="Q177" s="221"/>
      <c r="R177" s="222">
        <f>R178</f>
        <v>0</v>
      </c>
      <c r="S177" s="221"/>
      <c r="T177" s="22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320</v>
      </c>
      <c r="AT177" s="225" t="s">
        <v>75</v>
      </c>
      <c r="AU177" s="225" t="s">
        <v>76</v>
      </c>
      <c r="AY177" s="224" t="s">
        <v>313</v>
      </c>
      <c r="BK177" s="226">
        <f>BK178</f>
        <v>0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1675</v>
      </c>
      <c r="F178" s="227" t="s">
        <v>1676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320</v>
      </c>
      <c r="AT178" s="225" t="s">
        <v>75</v>
      </c>
      <c r="AU178" s="225" t="s">
        <v>83</v>
      </c>
      <c r="AY178" s="224" t="s">
        <v>313</v>
      </c>
      <c r="BK178" s="226">
        <f>BK179</f>
        <v>0</v>
      </c>
    </row>
    <row r="179" s="2" customFormat="1" ht="16.5" customHeight="1">
      <c r="A179" s="39"/>
      <c r="B179" s="40"/>
      <c r="C179" s="229" t="s">
        <v>1067</v>
      </c>
      <c r="D179" s="229" t="s">
        <v>315</v>
      </c>
      <c r="E179" s="230" t="s">
        <v>1677</v>
      </c>
      <c r="F179" s="231" t="s">
        <v>1678</v>
      </c>
      <c r="G179" s="232" t="s">
        <v>1679</v>
      </c>
      <c r="H179" s="233">
        <v>1</v>
      </c>
      <c r="I179" s="234"/>
      <c r="J179" s="235">
        <f>ROUND(I179*H179,2)</f>
        <v>0</v>
      </c>
      <c r="K179" s="231" t="s">
        <v>1578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1552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1552</v>
      </c>
      <c r="BM179" s="240" t="s">
        <v>1680</v>
      </c>
    </row>
    <row r="180" s="12" customFormat="1" ht="25.92" customHeight="1">
      <c r="A180" s="12"/>
      <c r="B180" s="213"/>
      <c r="C180" s="214"/>
      <c r="D180" s="215" t="s">
        <v>75</v>
      </c>
      <c r="E180" s="216" t="s">
        <v>1681</v>
      </c>
      <c r="F180" s="216" t="s">
        <v>1682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P181</f>
        <v>0</v>
      </c>
      <c r="Q180" s="221"/>
      <c r="R180" s="222">
        <f>R181</f>
        <v>0</v>
      </c>
      <c r="S180" s="221"/>
      <c r="T180" s="22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320</v>
      </c>
      <c r="AT180" s="225" t="s">
        <v>75</v>
      </c>
      <c r="AU180" s="225" t="s">
        <v>76</v>
      </c>
      <c r="AY180" s="224" t="s">
        <v>313</v>
      </c>
      <c r="BK180" s="226">
        <f>BK181</f>
        <v>0</v>
      </c>
    </row>
    <row r="181" s="2" customFormat="1" ht="16.5" customHeight="1">
      <c r="A181" s="39"/>
      <c r="B181" s="40"/>
      <c r="C181" s="229" t="s">
        <v>1071</v>
      </c>
      <c r="D181" s="229" t="s">
        <v>315</v>
      </c>
      <c r="E181" s="230" t="s">
        <v>1683</v>
      </c>
      <c r="F181" s="231" t="s">
        <v>1682</v>
      </c>
      <c r="G181" s="232" t="s">
        <v>1551</v>
      </c>
      <c r="H181" s="233">
        <v>8</v>
      </c>
      <c r="I181" s="234"/>
      <c r="J181" s="235">
        <f>ROUND(I181*H181,2)</f>
        <v>0</v>
      </c>
      <c r="K181" s="231" t="s">
        <v>1578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1552</v>
      </c>
      <c r="AT181" s="240" t="s">
        <v>315</v>
      </c>
      <c r="AU181" s="240" t="s">
        <v>83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1552</v>
      </c>
      <c r="BM181" s="240" t="s">
        <v>1684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281</v>
      </c>
      <c r="F182" s="216" t="s">
        <v>1685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P183+P187+P189+P192+P195</f>
        <v>0</v>
      </c>
      <c r="Q182" s="221"/>
      <c r="R182" s="222">
        <f>R183+R187+R189+R192+R195</f>
        <v>0</v>
      </c>
      <c r="S182" s="221"/>
      <c r="T182" s="223">
        <f>T183+T187+T189+T192+T195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343</v>
      </c>
      <c r="AT182" s="225" t="s">
        <v>75</v>
      </c>
      <c r="AU182" s="225" t="s">
        <v>76</v>
      </c>
      <c r="AY182" s="224" t="s">
        <v>313</v>
      </c>
      <c r="BK182" s="226">
        <f>BK183+BK187+BK189+BK192+BK195</f>
        <v>0</v>
      </c>
    </row>
    <row r="183" s="12" customFormat="1" ht="22.8" customHeight="1">
      <c r="A183" s="12"/>
      <c r="B183" s="213"/>
      <c r="C183" s="214"/>
      <c r="D183" s="215" t="s">
        <v>75</v>
      </c>
      <c r="E183" s="227" t="s">
        <v>1686</v>
      </c>
      <c r="F183" s="227" t="s">
        <v>1687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SUM(P184:P186)</f>
        <v>0</v>
      </c>
      <c r="Q183" s="221"/>
      <c r="R183" s="222">
        <f>SUM(R184:R186)</f>
        <v>0</v>
      </c>
      <c r="S183" s="221"/>
      <c r="T183" s="223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343</v>
      </c>
      <c r="AT183" s="225" t="s">
        <v>75</v>
      </c>
      <c r="AU183" s="225" t="s">
        <v>83</v>
      </c>
      <c r="AY183" s="224" t="s">
        <v>313</v>
      </c>
      <c r="BK183" s="226">
        <f>SUM(BK184:BK186)</f>
        <v>0</v>
      </c>
    </row>
    <row r="184" s="2" customFormat="1" ht="16.5" customHeight="1">
      <c r="A184" s="39"/>
      <c r="B184" s="40"/>
      <c r="C184" s="229" t="s">
        <v>1075</v>
      </c>
      <c r="D184" s="229" t="s">
        <v>315</v>
      </c>
      <c r="E184" s="230" t="s">
        <v>1688</v>
      </c>
      <c r="F184" s="231" t="s">
        <v>1689</v>
      </c>
      <c r="G184" s="232" t="s">
        <v>1690</v>
      </c>
      <c r="H184" s="233">
        <v>1</v>
      </c>
      <c r="I184" s="234"/>
      <c r="J184" s="235">
        <f>ROUND(I184*H184,2)</f>
        <v>0</v>
      </c>
      <c r="K184" s="231" t="s">
        <v>1691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1692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1692</v>
      </c>
      <c r="BM184" s="240" t="s">
        <v>1693</v>
      </c>
    </row>
    <row r="185" s="2" customFormat="1" ht="16.5" customHeight="1">
      <c r="A185" s="39"/>
      <c r="B185" s="40"/>
      <c r="C185" s="229" t="s">
        <v>1079</v>
      </c>
      <c r="D185" s="229" t="s">
        <v>315</v>
      </c>
      <c r="E185" s="230" t="s">
        <v>1694</v>
      </c>
      <c r="F185" s="231" t="s">
        <v>1695</v>
      </c>
      <c r="G185" s="232" t="s">
        <v>1690</v>
      </c>
      <c r="H185" s="233">
        <v>1</v>
      </c>
      <c r="I185" s="234"/>
      <c r="J185" s="235">
        <f>ROUND(I185*H185,2)</f>
        <v>0</v>
      </c>
      <c r="K185" s="231" t="s">
        <v>1691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1692</v>
      </c>
      <c r="AT185" s="240" t="s">
        <v>315</v>
      </c>
      <c r="AU185" s="240" t="s">
        <v>85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1692</v>
      </c>
      <c r="BM185" s="240" t="s">
        <v>1696</v>
      </c>
    </row>
    <row r="186" s="2" customFormat="1" ht="16.5" customHeight="1">
      <c r="A186" s="39"/>
      <c r="B186" s="40"/>
      <c r="C186" s="229" t="s">
        <v>1083</v>
      </c>
      <c r="D186" s="229" t="s">
        <v>315</v>
      </c>
      <c r="E186" s="230" t="s">
        <v>1697</v>
      </c>
      <c r="F186" s="231" t="s">
        <v>1698</v>
      </c>
      <c r="G186" s="232" t="s">
        <v>1690</v>
      </c>
      <c r="H186" s="233">
        <v>1</v>
      </c>
      <c r="I186" s="234"/>
      <c r="J186" s="235">
        <f>ROUND(I186*H186,2)</f>
        <v>0</v>
      </c>
      <c r="K186" s="231" t="s">
        <v>1691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1692</v>
      </c>
      <c r="AT186" s="240" t="s">
        <v>315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1692</v>
      </c>
      <c r="BM186" s="240" t="s">
        <v>1699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1700</v>
      </c>
      <c r="F187" s="227" t="s">
        <v>1701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P188</f>
        <v>0</v>
      </c>
      <c r="Q187" s="221"/>
      <c r="R187" s="222">
        <f>R188</f>
        <v>0</v>
      </c>
      <c r="S187" s="221"/>
      <c r="T187" s="223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343</v>
      </c>
      <c r="AT187" s="225" t="s">
        <v>75</v>
      </c>
      <c r="AU187" s="225" t="s">
        <v>83</v>
      </c>
      <c r="AY187" s="224" t="s">
        <v>313</v>
      </c>
      <c r="BK187" s="226">
        <f>BK188</f>
        <v>0</v>
      </c>
    </row>
    <row r="188" s="2" customFormat="1" ht="16.5" customHeight="1">
      <c r="A188" s="39"/>
      <c r="B188" s="40"/>
      <c r="C188" s="229" t="s">
        <v>1087</v>
      </c>
      <c r="D188" s="229" t="s">
        <v>315</v>
      </c>
      <c r="E188" s="230" t="s">
        <v>1702</v>
      </c>
      <c r="F188" s="231" t="s">
        <v>1701</v>
      </c>
      <c r="G188" s="232" t="s">
        <v>1703</v>
      </c>
      <c r="H188" s="233">
        <v>1</v>
      </c>
      <c r="I188" s="234"/>
      <c r="J188" s="235">
        <f>ROUND(I188*H188,2)</f>
        <v>0</v>
      </c>
      <c r="K188" s="231" t="s">
        <v>1691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1692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1692</v>
      </c>
      <c r="BM188" s="240" t="s">
        <v>1704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1705</v>
      </c>
      <c r="F189" s="227" t="s">
        <v>1706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SUM(P190:P191)</f>
        <v>0</v>
      </c>
      <c r="Q189" s="221"/>
      <c r="R189" s="222">
        <f>SUM(R190:R191)</f>
        <v>0</v>
      </c>
      <c r="S189" s="221"/>
      <c r="T189" s="223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343</v>
      </c>
      <c r="AT189" s="225" t="s">
        <v>75</v>
      </c>
      <c r="AU189" s="225" t="s">
        <v>83</v>
      </c>
      <c r="AY189" s="224" t="s">
        <v>313</v>
      </c>
      <c r="BK189" s="226">
        <f>SUM(BK190:BK191)</f>
        <v>0</v>
      </c>
    </row>
    <row r="190" s="2" customFormat="1" ht="16.5" customHeight="1">
      <c r="A190" s="39"/>
      <c r="B190" s="40"/>
      <c r="C190" s="229" t="s">
        <v>440</v>
      </c>
      <c r="D190" s="229" t="s">
        <v>315</v>
      </c>
      <c r="E190" s="230" t="s">
        <v>1707</v>
      </c>
      <c r="F190" s="231" t="s">
        <v>1708</v>
      </c>
      <c r="G190" s="232" t="s">
        <v>1551</v>
      </c>
      <c r="H190" s="233">
        <v>1</v>
      </c>
      <c r="I190" s="234"/>
      <c r="J190" s="235">
        <f>ROUND(I190*H190,2)</f>
        <v>0</v>
      </c>
      <c r="K190" s="231" t="s">
        <v>1578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1692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1692</v>
      </c>
      <c r="BM190" s="240" t="s">
        <v>1709</v>
      </c>
    </row>
    <row r="191" s="2" customFormat="1" ht="16.5" customHeight="1">
      <c r="A191" s="39"/>
      <c r="B191" s="40"/>
      <c r="C191" s="229" t="s">
        <v>1094</v>
      </c>
      <c r="D191" s="229" t="s">
        <v>315</v>
      </c>
      <c r="E191" s="230" t="s">
        <v>1710</v>
      </c>
      <c r="F191" s="231" t="s">
        <v>1711</v>
      </c>
      <c r="G191" s="232" t="s">
        <v>1703</v>
      </c>
      <c r="H191" s="233">
        <v>1</v>
      </c>
      <c r="I191" s="234"/>
      <c r="J191" s="235">
        <f>ROUND(I191*H191,2)</f>
        <v>0</v>
      </c>
      <c r="K191" s="231" t="s">
        <v>1578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1692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1692</v>
      </c>
      <c r="BM191" s="240" t="s">
        <v>1712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1713</v>
      </c>
      <c r="F192" s="227" t="s">
        <v>1714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SUM(P193:P194)</f>
        <v>0</v>
      </c>
      <c r="Q192" s="221"/>
      <c r="R192" s="222">
        <f>SUM(R193:R194)</f>
        <v>0</v>
      </c>
      <c r="S192" s="221"/>
      <c r="T192" s="22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343</v>
      </c>
      <c r="AT192" s="225" t="s">
        <v>75</v>
      </c>
      <c r="AU192" s="225" t="s">
        <v>83</v>
      </c>
      <c r="AY192" s="224" t="s">
        <v>313</v>
      </c>
      <c r="BK192" s="226">
        <f>SUM(BK193:BK194)</f>
        <v>0</v>
      </c>
    </row>
    <row r="193" s="2" customFormat="1" ht="16.5" customHeight="1">
      <c r="A193" s="39"/>
      <c r="B193" s="40"/>
      <c r="C193" s="229" t="s">
        <v>1098</v>
      </c>
      <c r="D193" s="229" t="s">
        <v>315</v>
      </c>
      <c r="E193" s="230" t="s">
        <v>1715</v>
      </c>
      <c r="F193" s="231" t="s">
        <v>1716</v>
      </c>
      <c r="G193" s="232" t="s">
        <v>723</v>
      </c>
      <c r="H193" s="233">
        <v>1</v>
      </c>
      <c r="I193" s="234"/>
      <c r="J193" s="235">
        <f>ROUND(I193*H193,2)</f>
        <v>0</v>
      </c>
      <c r="K193" s="231" t="s">
        <v>1691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1692</v>
      </c>
      <c r="AT193" s="240" t="s">
        <v>315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1692</v>
      </c>
      <c r="BM193" s="240" t="s">
        <v>1717</v>
      </c>
    </row>
    <row r="194" s="2" customFormat="1" ht="16.5" customHeight="1">
      <c r="A194" s="39"/>
      <c r="B194" s="40"/>
      <c r="C194" s="229" t="s">
        <v>1102</v>
      </c>
      <c r="D194" s="229" t="s">
        <v>315</v>
      </c>
      <c r="E194" s="230" t="s">
        <v>1718</v>
      </c>
      <c r="F194" s="231" t="s">
        <v>1719</v>
      </c>
      <c r="G194" s="232" t="s">
        <v>1703</v>
      </c>
      <c r="H194" s="233">
        <v>1</v>
      </c>
      <c r="I194" s="234"/>
      <c r="J194" s="235">
        <f>ROUND(I194*H194,2)</f>
        <v>0</v>
      </c>
      <c r="K194" s="231" t="s">
        <v>1691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1692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1692</v>
      </c>
      <c r="BM194" s="240" t="s">
        <v>1720</v>
      </c>
    </row>
    <row r="195" s="12" customFormat="1" ht="22.8" customHeight="1">
      <c r="A195" s="12"/>
      <c r="B195" s="213"/>
      <c r="C195" s="214"/>
      <c r="D195" s="215" t="s">
        <v>75</v>
      </c>
      <c r="E195" s="227" t="s">
        <v>1721</v>
      </c>
      <c r="F195" s="227" t="s">
        <v>1722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P196</f>
        <v>0</v>
      </c>
      <c r="Q195" s="221"/>
      <c r="R195" s="222">
        <f>R196</f>
        <v>0</v>
      </c>
      <c r="S195" s="221"/>
      <c r="T195" s="223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343</v>
      </c>
      <c r="AT195" s="225" t="s">
        <v>75</v>
      </c>
      <c r="AU195" s="225" t="s">
        <v>83</v>
      </c>
      <c r="AY195" s="224" t="s">
        <v>313</v>
      </c>
      <c r="BK195" s="226">
        <f>BK196</f>
        <v>0</v>
      </c>
    </row>
    <row r="196" s="2" customFormat="1" ht="16.5" customHeight="1">
      <c r="A196" s="39"/>
      <c r="B196" s="40"/>
      <c r="C196" s="229" t="s">
        <v>1106</v>
      </c>
      <c r="D196" s="229" t="s">
        <v>315</v>
      </c>
      <c r="E196" s="230" t="s">
        <v>1723</v>
      </c>
      <c r="F196" s="231" t="s">
        <v>1724</v>
      </c>
      <c r="G196" s="232" t="s">
        <v>1690</v>
      </c>
      <c r="H196" s="233">
        <v>1</v>
      </c>
      <c r="I196" s="234"/>
      <c r="J196" s="235">
        <f>ROUND(I196*H196,2)</f>
        <v>0</v>
      </c>
      <c r="K196" s="231" t="s">
        <v>1691</v>
      </c>
      <c r="L196" s="45"/>
      <c r="M196" s="278" t="s">
        <v>1</v>
      </c>
      <c r="N196" s="279" t="s">
        <v>41</v>
      </c>
      <c r="O196" s="280"/>
      <c r="P196" s="281">
        <f>O196*H196</f>
        <v>0</v>
      </c>
      <c r="Q196" s="281">
        <v>0</v>
      </c>
      <c r="R196" s="281">
        <f>Q196*H196</f>
        <v>0</v>
      </c>
      <c r="S196" s="281">
        <v>0</v>
      </c>
      <c r="T196" s="28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1692</v>
      </c>
      <c r="AT196" s="240" t="s">
        <v>315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1692</v>
      </c>
      <c r="BM196" s="240" t="s">
        <v>1725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a1pbCBOErqYvZ0K+EkDh6/e3Aiy5IqMftO/RpzR/BKD30K59tTxi26Kwjt5SkugQ6scGe4hz2p13/rcPSVTKKg==" hashValue="oYxOM3lf4YrtazxPjtIFGikRVplUtJaa/lFtp0pTMb3jC++B4OrIIobdZ2vxbux9ZJUVnmqVPcgFJm0psf6Ysw==" algorithmName="SHA-512" password="CC35"/>
  <autoFilter ref="C138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1555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1726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ROUND((SUM(BE140:BE208)),  2)</f>
        <v>0</v>
      </c>
      <c r="G37" s="39"/>
      <c r="H37" s="39"/>
      <c r="I37" s="166">
        <v>0.20999999999999999</v>
      </c>
      <c r="J37" s="165">
        <f>ROUND(((SUM(BE140:BE208))*I37),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ROUND((SUM(BF140:BF208)),  2)</f>
        <v>0</v>
      </c>
      <c r="G38" s="39"/>
      <c r="H38" s="39"/>
      <c r="I38" s="166">
        <v>0.14999999999999999</v>
      </c>
      <c r="J38" s="165">
        <f>ROUND(((SUM(BF140:BF208))*I38),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ROUND((SUM(BG140:BG208)),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ROUND((SUM(BH140:BH208)),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ROUND((SUM(BI140:BI208)),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1555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402c -  Přípojka nabíjecí stanice pro elektromobil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J160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J163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1727</v>
      </c>
      <c r="E105" s="199"/>
      <c r="F105" s="199"/>
      <c r="G105" s="199"/>
      <c r="H105" s="199"/>
      <c r="I105" s="199"/>
      <c r="J105" s="200">
        <f>J164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1561</v>
      </c>
      <c r="E106" s="199"/>
      <c r="F106" s="199"/>
      <c r="G106" s="199"/>
      <c r="H106" s="199"/>
      <c r="I106" s="199"/>
      <c r="J106" s="200">
        <f>J168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1541</v>
      </c>
      <c r="E107" s="194"/>
      <c r="F107" s="194"/>
      <c r="G107" s="194"/>
      <c r="H107" s="194"/>
      <c r="I107" s="194"/>
      <c r="J107" s="195">
        <f>J184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1562</v>
      </c>
      <c r="E108" s="194"/>
      <c r="F108" s="194"/>
      <c r="G108" s="194"/>
      <c r="H108" s="194"/>
      <c r="I108" s="194"/>
      <c r="J108" s="195">
        <f>J187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1563</v>
      </c>
      <c r="E109" s="199"/>
      <c r="F109" s="199"/>
      <c r="G109" s="199"/>
      <c r="H109" s="199"/>
      <c r="I109" s="199"/>
      <c r="J109" s="200">
        <f>J188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1564</v>
      </c>
      <c r="E110" s="194"/>
      <c r="F110" s="194"/>
      <c r="G110" s="194"/>
      <c r="H110" s="194"/>
      <c r="I110" s="194"/>
      <c r="J110" s="195">
        <f>J192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1565</v>
      </c>
      <c r="E111" s="194"/>
      <c r="F111" s="194"/>
      <c r="G111" s="194"/>
      <c r="H111" s="194"/>
      <c r="I111" s="194"/>
      <c r="J111" s="195">
        <f>J194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3"/>
      <c r="D112" s="198" t="s">
        <v>1566</v>
      </c>
      <c r="E112" s="199"/>
      <c r="F112" s="199"/>
      <c r="G112" s="199"/>
      <c r="H112" s="199"/>
      <c r="I112" s="199"/>
      <c r="J112" s="200">
        <f>J195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1567</v>
      </c>
      <c r="E113" s="199"/>
      <c r="F113" s="199"/>
      <c r="G113" s="199"/>
      <c r="H113" s="199"/>
      <c r="I113" s="199"/>
      <c r="J113" s="200">
        <f>J199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1568</v>
      </c>
      <c r="E114" s="199"/>
      <c r="F114" s="199"/>
      <c r="G114" s="199"/>
      <c r="H114" s="199"/>
      <c r="I114" s="199"/>
      <c r="J114" s="200">
        <f>J201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1569</v>
      </c>
      <c r="E115" s="199"/>
      <c r="F115" s="199"/>
      <c r="G115" s="199"/>
      <c r="H115" s="199"/>
      <c r="I115" s="199"/>
      <c r="J115" s="200">
        <f>J204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1570</v>
      </c>
      <c r="E116" s="199"/>
      <c r="F116" s="199"/>
      <c r="G116" s="199"/>
      <c r="H116" s="199"/>
      <c r="I116" s="199"/>
      <c r="J116" s="200">
        <f>J207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298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 xml:space="preserve">Revitalizace  Masarykova náměstí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285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1555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288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SO 402c -  Přípojka nabíjecí stanice pro elektromobil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Konice</v>
      </c>
      <c r="G134" s="41"/>
      <c r="H134" s="41"/>
      <c r="I134" s="33" t="s">
        <v>22</v>
      </c>
      <c r="J134" s="80" t="str">
        <f>IF(J16="","",J16)</f>
        <v>14. 12. 2023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 xml:space="preserve">město  Konice</v>
      </c>
      <c r="G136" s="41"/>
      <c r="H136" s="41"/>
      <c r="I136" s="33" t="s">
        <v>30</v>
      </c>
      <c r="J136" s="37" t="str">
        <f>E25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>Milan Vician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299</v>
      </c>
      <c r="D139" s="205" t="s">
        <v>61</v>
      </c>
      <c r="E139" s="205" t="s">
        <v>57</v>
      </c>
      <c r="F139" s="205" t="s">
        <v>58</v>
      </c>
      <c r="G139" s="205" t="s">
        <v>300</v>
      </c>
      <c r="H139" s="205" t="s">
        <v>301</v>
      </c>
      <c r="I139" s="205" t="s">
        <v>302</v>
      </c>
      <c r="J139" s="205" t="s">
        <v>292</v>
      </c>
      <c r="K139" s="206" t="s">
        <v>303</v>
      </c>
      <c r="L139" s="207"/>
      <c r="M139" s="101" t="s">
        <v>1</v>
      </c>
      <c r="N139" s="102" t="s">
        <v>40</v>
      </c>
      <c r="O139" s="102" t="s">
        <v>304</v>
      </c>
      <c r="P139" s="102" t="s">
        <v>305</v>
      </c>
      <c r="Q139" s="102" t="s">
        <v>306</v>
      </c>
      <c r="R139" s="102" t="s">
        <v>307</v>
      </c>
      <c r="S139" s="102" t="s">
        <v>308</v>
      </c>
      <c r="T139" s="103" t="s">
        <v>309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310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P141+P163+P184+P187+P192+P194</f>
        <v>0</v>
      </c>
      <c r="Q140" s="105"/>
      <c r="R140" s="210">
        <f>R141+R163+R184+R187+R192+R194</f>
        <v>3.9421997000000002</v>
      </c>
      <c r="S140" s="105"/>
      <c r="T140" s="211">
        <f>T141+T163+T184+T187+T192+T194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294</v>
      </c>
      <c r="BK140" s="212">
        <f>BK141+BK163+BK184+BK187+BK192+BK194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683</v>
      </c>
      <c r="F141" s="216" t="s">
        <v>684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P142+P160</f>
        <v>0</v>
      </c>
      <c r="Q141" s="221"/>
      <c r="R141" s="222">
        <f>R142+R160</f>
        <v>0.2213</v>
      </c>
      <c r="S141" s="221"/>
      <c r="T141" s="223">
        <f>T142+T160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76</v>
      </c>
      <c r="AY141" s="224" t="s">
        <v>313</v>
      </c>
      <c r="BK141" s="226">
        <f>BK142+BK160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1571</v>
      </c>
      <c r="F142" s="227" t="s">
        <v>1572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SUM(P143:P159)</f>
        <v>0</v>
      </c>
      <c r="Q142" s="221"/>
      <c r="R142" s="222">
        <f>SUM(R143:R159)</f>
        <v>0.2213</v>
      </c>
      <c r="S142" s="221"/>
      <c r="T142" s="223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313</v>
      </c>
      <c r="BK142" s="226">
        <f>SUM(BK143:BK159)</f>
        <v>0</v>
      </c>
    </row>
    <row r="143" s="2" customFormat="1" ht="24.15" customHeight="1">
      <c r="A143" s="39"/>
      <c r="B143" s="40"/>
      <c r="C143" s="229" t="s">
        <v>83</v>
      </c>
      <c r="D143" s="229" t="s">
        <v>315</v>
      </c>
      <c r="E143" s="230" t="s">
        <v>1573</v>
      </c>
      <c r="F143" s="231" t="s">
        <v>1574</v>
      </c>
      <c r="G143" s="232" t="s">
        <v>324</v>
      </c>
      <c r="H143" s="233">
        <v>109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434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1728</v>
      </c>
    </row>
    <row r="144" s="2" customFormat="1" ht="21.75" customHeight="1">
      <c r="A144" s="39"/>
      <c r="B144" s="40"/>
      <c r="C144" s="283" t="s">
        <v>85</v>
      </c>
      <c r="D144" s="283" t="s">
        <v>732</v>
      </c>
      <c r="E144" s="284" t="s">
        <v>1576</v>
      </c>
      <c r="F144" s="285" t="s">
        <v>1577</v>
      </c>
      <c r="G144" s="286" t="s">
        <v>324</v>
      </c>
      <c r="H144" s="287">
        <v>109</v>
      </c>
      <c r="I144" s="288"/>
      <c r="J144" s="289">
        <f>ROUND(I144*H144,2)</f>
        <v>0</v>
      </c>
      <c r="K144" s="285" t="s">
        <v>1578</v>
      </c>
      <c r="L144" s="290"/>
      <c r="M144" s="291" t="s">
        <v>1</v>
      </c>
      <c r="N144" s="292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1067</v>
      </c>
      <c r="AT144" s="240" t="s">
        <v>732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1729</v>
      </c>
    </row>
    <row r="145" s="2" customFormat="1" ht="24.15" customHeight="1">
      <c r="A145" s="39"/>
      <c r="B145" s="40"/>
      <c r="C145" s="229" t="s">
        <v>93</v>
      </c>
      <c r="D145" s="229" t="s">
        <v>315</v>
      </c>
      <c r="E145" s="230" t="s">
        <v>1730</v>
      </c>
      <c r="F145" s="231" t="s">
        <v>1731</v>
      </c>
      <c r="G145" s="232" t="s">
        <v>324</v>
      </c>
      <c r="H145" s="233">
        <v>20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434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1732</v>
      </c>
    </row>
    <row r="146" s="2" customFormat="1" ht="24.15" customHeight="1">
      <c r="A146" s="39"/>
      <c r="B146" s="40"/>
      <c r="C146" s="283" t="s">
        <v>320</v>
      </c>
      <c r="D146" s="283" t="s">
        <v>732</v>
      </c>
      <c r="E146" s="284" t="s">
        <v>1733</v>
      </c>
      <c r="F146" s="285" t="s">
        <v>1734</v>
      </c>
      <c r="G146" s="286" t="s">
        <v>324</v>
      </c>
      <c r="H146" s="287">
        <v>12</v>
      </c>
      <c r="I146" s="288"/>
      <c r="J146" s="289">
        <f>ROUND(I146*H146,2)</f>
        <v>0</v>
      </c>
      <c r="K146" s="285" t="s">
        <v>319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0.00092000000000000003</v>
      </c>
      <c r="R146" s="238">
        <f>Q146*H146</f>
        <v>0.011040000000000001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1067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1735</v>
      </c>
    </row>
    <row r="147" s="2" customFormat="1" ht="24.15" customHeight="1">
      <c r="A147" s="39"/>
      <c r="B147" s="40"/>
      <c r="C147" s="229" t="s">
        <v>343</v>
      </c>
      <c r="D147" s="229" t="s">
        <v>315</v>
      </c>
      <c r="E147" s="230" t="s">
        <v>1736</v>
      </c>
      <c r="F147" s="231" t="s">
        <v>1737</v>
      </c>
      <c r="G147" s="232" t="s">
        <v>324</v>
      </c>
      <c r="H147" s="233">
        <v>97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434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434</v>
      </c>
      <c r="BM147" s="240" t="s">
        <v>1738</v>
      </c>
    </row>
    <row r="148" s="2" customFormat="1" ht="24.15" customHeight="1">
      <c r="A148" s="39"/>
      <c r="B148" s="40"/>
      <c r="C148" s="283" t="s">
        <v>347</v>
      </c>
      <c r="D148" s="283" t="s">
        <v>732</v>
      </c>
      <c r="E148" s="284" t="s">
        <v>1739</v>
      </c>
      <c r="F148" s="285" t="s">
        <v>1740</v>
      </c>
      <c r="G148" s="286" t="s">
        <v>324</v>
      </c>
      <c r="H148" s="287">
        <v>97</v>
      </c>
      <c r="I148" s="288"/>
      <c r="J148" s="289">
        <f>ROUND(I148*H148,2)</f>
        <v>0</v>
      </c>
      <c r="K148" s="285" t="s">
        <v>319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0.00191</v>
      </c>
      <c r="R148" s="238">
        <f>Q148*H148</f>
        <v>0.18526999999999999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1067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1741</v>
      </c>
    </row>
    <row r="149" s="2" customFormat="1" ht="24.15" customHeight="1">
      <c r="A149" s="39"/>
      <c r="B149" s="40"/>
      <c r="C149" s="229" t="s">
        <v>351</v>
      </c>
      <c r="D149" s="229" t="s">
        <v>315</v>
      </c>
      <c r="E149" s="230" t="s">
        <v>1586</v>
      </c>
      <c r="F149" s="231" t="s">
        <v>1587</v>
      </c>
      <c r="G149" s="232" t="s">
        <v>324</v>
      </c>
      <c r="H149" s="233">
        <v>43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434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434</v>
      </c>
      <c r="BM149" s="240" t="s">
        <v>1742</v>
      </c>
    </row>
    <row r="150" s="2" customFormat="1" ht="24.15" customHeight="1">
      <c r="A150" s="39"/>
      <c r="B150" s="40"/>
      <c r="C150" s="283" t="s">
        <v>357</v>
      </c>
      <c r="D150" s="283" t="s">
        <v>732</v>
      </c>
      <c r="E150" s="284" t="s">
        <v>1589</v>
      </c>
      <c r="F150" s="285" t="s">
        <v>1590</v>
      </c>
      <c r="G150" s="286" t="s">
        <v>324</v>
      </c>
      <c r="H150" s="287">
        <v>43</v>
      </c>
      <c r="I150" s="288"/>
      <c r="J150" s="289">
        <f>ROUND(I150*H150,2)</f>
        <v>0</v>
      </c>
      <c r="K150" s="285" t="s">
        <v>319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0.00052999999999999998</v>
      </c>
      <c r="R150" s="238">
        <f>Q150*H150</f>
        <v>0.022789999999999998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1067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1743</v>
      </c>
    </row>
    <row r="151" s="2" customFormat="1" ht="24.15" customHeight="1">
      <c r="A151" s="39"/>
      <c r="B151" s="40"/>
      <c r="C151" s="229" t="s">
        <v>364</v>
      </c>
      <c r="D151" s="229" t="s">
        <v>315</v>
      </c>
      <c r="E151" s="230" t="s">
        <v>1592</v>
      </c>
      <c r="F151" s="231" t="s">
        <v>1593</v>
      </c>
      <c r="G151" s="232" t="s">
        <v>723</v>
      </c>
      <c r="H151" s="233">
        <v>4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1744</v>
      </c>
    </row>
    <row r="152" s="2" customFormat="1" ht="16.5" customHeight="1">
      <c r="A152" s="39"/>
      <c r="B152" s="40"/>
      <c r="C152" s="283" t="s">
        <v>368</v>
      </c>
      <c r="D152" s="283" t="s">
        <v>732</v>
      </c>
      <c r="E152" s="284" t="s">
        <v>1595</v>
      </c>
      <c r="F152" s="285" t="s">
        <v>1596</v>
      </c>
      <c r="G152" s="286" t="s">
        <v>723</v>
      </c>
      <c r="H152" s="287">
        <v>4</v>
      </c>
      <c r="I152" s="288"/>
      <c r="J152" s="289">
        <f>ROUND(I152*H152,2)</f>
        <v>0</v>
      </c>
      <c r="K152" s="285" t="s">
        <v>1578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1067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1745</v>
      </c>
    </row>
    <row r="153" s="2" customFormat="1" ht="16.5" customHeight="1">
      <c r="A153" s="39"/>
      <c r="B153" s="40"/>
      <c r="C153" s="283" t="s">
        <v>373</v>
      </c>
      <c r="D153" s="283" t="s">
        <v>732</v>
      </c>
      <c r="E153" s="284" t="s">
        <v>1746</v>
      </c>
      <c r="F153" s="285" t="s">
        <v>1747</v>
      </c>
      <c r="G153" s="286" t="s">
        <v>723</v>
      </c>
      <c r="H153" s="287">
        <v>2</v>
      </c>
      <c r="I153" s="288"/>
      <c r="J153" s="289">
        <f>ROUND(I153*H153,2)</f>
        <v>0</v>
      </c>
      <c r="K153" s="285" t="s">
        <v>1578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0.00050000000000000001</v>
      </c>
      <c r="R153" s="238">
        <f>Q153*H153</f>
        <v>0.001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1067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1748</v>
      </c>
    </row>
    <row r="154" s="2" customFormat="1" ht="24.15" customHeight="1">
      <c r="A154" s="39"/>
      <c r="B154" s="40"/>
      <c r="C154" s="229" t="s">
        <v>377</v>
      </c>
      <c r="D154" s="229" t="s">
        <v>315</v>
      </c>
      <c r="E154" s="230" t="s">
        <v>1604</v>
      </c>
      <c r="F154" s="231" t="s">
        <v>1605</v>
      </c>
      <c r="G154" s="232" t="s">
        <v>723</v>
      </c>
      <c r="H154" s="233">
        <v>2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434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434</v>
      </c>
      <c r="BM154" s="240" t="s">
        <v>1749</v>
      </c>
    </row>
    <row r="155" s="2" customFormat="1" ht="33" customHeight="1">
      <c r="A155" s="39"/>
      <c r="B155" s="40"/>
      <c r="C155" s="229" t="s">
        <v>427</v>
      </c>
      <c r="D155" s="229" t="s">
        <v>315</v>
      </c>
      <c r="E155" s="230" t="s">
        <v>1750</v>
      </c>
      <c r="F155" s="231" t="s">
        <v>1751</v>
      </c>
      <c r="G155" s="232" t="s">
        <v>723</v>
      </c>
      <c r="H155" s="233">
        <v>2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434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434</v>
      </c>
      <c r="BM155" s="240" t="s">
        <v>1752</v>
      </c>
    </row>
    <row r="156" s="2" customFormat="1" ht="24.15" customHeight="1">
      <c r="A156" s="39"/>
      <c r="B156" s="40"/>
      <c r="C156" s="229" t="s">
        <v>430</v>
      </c>
      <c r="D156" s="229" t="s">
        <v>315</v>
      </c>
      <c r="E156" s="230" t="s">
        <v>1753</v>
      </c>
      <c r="F156" s="231" t="s">
        <v>1754</v>
      </c>
      <c r="G156" s="232" t="s">
        <v>324</v>
      </c>
      <c r="H156" s="233">
        <v>2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1755</v>
      </c>
    </row>
    <row r="157" s="2" customFormat="1" ht="16.5" customHeight="1">
      <c r="A157" s="39"/>
      <c r="B157" s="40"/>
      <c r="C157" s="283" t="s">
        <v>8</v>
      </c>
      <c r="D157" s="283" t="s">
        <v>732</v>
      </c>
      <c r="E157" s="284" t="s">
        <v>1756</v>
      </c>
      <c r="F157" s="285" t="s">
        <v>1757</v>
      </c>
      <c r="G157" s="286" t="s">
        <v>1758</v>
      </c>
      <c r="H157" s="287">
        <v>1.2</v>
      </c>
      <c r="I157" s="288"/>
      <c r="J157" s="289">
        <f>ROUND(I157*H157,2)</f>
        <v>0</v>
      </c>
      <c r="K157" s="285" t="s">
        <v>319</v>
      </c>
      <c r="L157" s="290"/>
      <c r="M157" s="291" t="s">
        <v>1</v>
      </c>
      <c r="N157" s="292" t="s">
        <v>41</v>
      </c>
      <c r="O157" s="92"/>
      <c r="P157" s="238">
        <f>O157*H157</f>
        <v>0</v>
      </c>
      <c r="Q157" s="238">
        <v>0.001</v>
      </c>
      <c r="R157" s="238">
        <f>Q157*H157</f>
        <v>0.0011999999999999999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1067</v>
      </c>
      <c r="AT157" s="240" t="s">
        <v>732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434</v>
      </c>
      <c r="BM157" s="240" t="s">
        <v>1759</v>
      </c>
    </row>
    <row r="158" s="2" customFormat="1" ht="16.5" customHeight="1">
      <c r="A158" s="39"/>
      <c r="B158" s="40"/>
      <c r="C158" s="229" t="s">
        <v>434</v>
      </c>
      <c r="D158" s="229" t="s">
        <v>315</v>
      </c>
      <c r="E158" s="230" t="s">
        <v>1760</v>
      </c>
      <c r="F158" s="231" t="s">
        <v>1761</v>
      </c>
      <c r="G158" s="232" t="s">
        <v>723</v>
      </c>
      <c r="H158" s="233">
        <v>2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434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434</v>
      </c>
      <c r="BM158" s="240" t="s">
        <v>1762</v>
      </c>
    </row>
    <row r="159" s="2" customFormat="1" ht="16.5" customHeight="1">
      <c r="A159" s="39"/>
      <c r="B159" s="40"/>
      <c r="C159" s="283" t="s">
        <v>436</v>
      </c>
      <c r="D159" s="283" t="s">
        <v>732</v>
      </c>
      <c r="E159" s="284" t="s">
        <v>1763</v>
      </c>
      <c r="F159" s="285" t="s">
        <v>1764</v>
      </c>
      <c r="G159" s="286" t="s">
        <v>723</v>
      </c>
      <c r="H159" s="287">
        <v>2</v>
      </c>
      <c r="I159" s="288"/>
      <c r="J159" s="289">
        <f>ROUND(I159*H159,2)</f>
        <v>0</v>
      </c>
      <c r="K159" s="285" t="s">
        <v>1578</v>
      </c>
      <c r="L159" s="290"/>
      <c r="M159" s="291" t="s">
        <v>1</v>
      </c>
      <c r="N159" s="292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1067</v>
      </c>
      <c r="AT159" s="240" t="s">
        <v>732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434</v>
      </c>
      <c r="BM159" s="240" t="s">
        <v>1765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1613</v>
      </c>
      <c r="F160" s="227" t="s">
        <v>1614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SUM(P161:P162)</f>
        <v>0</v>
      </c>
      <c r="Q160" s="221"/>
      <c r="R160" s="222">
        <f>SUM(R161:R162)</f>
        <v>0</v>
      </c>
      <c r="S160" s="221"/>
      <c r="T160" s="22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85</v>
      </c>
      <c r="AT160" s="225" t="s">
        <v>75</v>
      </c>
      <c r="AU160" s="225" t="s">
        <v>83</v>
      </c>
      <c r="AY160" s="224" t="s">
        <v>313</v>
      </c>
      <c r="BK160" s="226">
        <f>SUM(BK161:BK162)</f>
        <v>0</v>
      </c>
    </row>
    <row r="161" s="2" customFormat="1" ht="16.5" customHeight="1">
      <c r="A161" s="39"/>
      <c r="B161" s="40"/>
      <c r="C161" s="229" t="s">
        <v>762</v>
      </c>
      <c r="D161" s="229" t="s">
        <v>315</v>
      </c>
      <c r="E161" s="230" t="s">
        <v>1615</v>
      </c>
      <c r="F161" s="231" t="s">
        <v>1616</v>
      </c>
      <c r="G161" s="232" t="s">
        <v>723</v>
      </c>
      <c r="H161" s="233">
        <v>1</v>
      </c>
      <c r="I161" s="234"/>
      <c r="J161" s="235">
        <f>ROUND(I161*H161,2)</f>
        <v>0</v>
      </c>
      <c r="K161" s="231" t="s">
        <v>1578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434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434</v>
      </c>
      <c r="BM161" s="240" t="s">
        <v>1766</v>
      </c>
    </row>
    <row r="162" s="2" customFormat="1" ht="16.5" customHeight="1">
      <c r="A162" s="39"/>
      <c r="B162" s="40"/>
      <c r="C162" s="229" t="s">
        <v>765</v>
      </c>
      <c r="D162" s="229" t="s">
        <v>315</v>
      </c>
      <c r="E162" s="230" t="s">
        <v>1618</v>
      </c>
      <c r="F162" s="231" t="s">
        <v>1619</v>
      </c>
      <c r="G162" s="232" t="s">
        <v>723</v>
      </c>
      <c r="H162" s="233">
        <v>1</v>
      </c>
      <c r="I162" s="234"/>
      <c r="J162" s="235">
        <f>ROUND(I162*H162,2)</f>
        <v>0</v>
      </c>
      <c r="K162" s="231" t="s">
        <v>1578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434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434</v>
      </c>
      <c r="BM162" s="240" t="s">
        <v>1767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732</v>
      </c>
      <c r="F163" s="216" t="s">
        <v>1621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P164+P168</f>
        <v>0</v>
      </c>
      <c r="Q163" s="221"/>
      <c r="R163" s="222">
        <f>R164+R168</f>
        <v>3.7208997000000004</v>
      </c>
      <c r="S163" s="221"/>
      <c r="T163" s="223">
        <f>T164+T168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93</v>
      </c>
      <c r="AT163" s="225" t="s">
        <v>75</v>
      </c>
      <c r="AU163" s="225" t="s">
        <v>76</v>
      </c>
      <c r="AY163" s="224" t="s">
        <v>313</v>
      </c>
      <c r="BK163" s="226">
        <f>BK164+BK168</f>
        <v>0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1768</v>
      </c>
      <c r="F164" s="227" t="s">
        <v>1769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SUM(P165:P167)</f>
        <v>0</v>
      </c>
      <c r="Q164" s="221"/>
      <c r="R164" s="222">
        <f>SUM(R165:R167)</f>
        <v>0</v>
      </c>
      <c r="S164" s="221"/>
      <c r="T164" s="22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93</v>
      </c>
      <c r="AT164" s="225" t="s">
        <v>75</v>
      </c>
      <c r="AU164" s="225" t="s">
        <v>83</v>
      </c>
      <c r="AY164" s="224" t="s">
        <v>313</v>
      </c>
      <c r="BK164" s="226">
        <f>SUM(BK165:BK167)</f>
        <v>0</v>
      </c>
    </row>
    <row r="165" s="2" customFormat="1" ht="24.15" customHeight="1">
      <c r="A165" s="39"/>
      <c r="B165" s="40"/>
      <c r="C165" s="229" t="s">
        <v>554</v>
      </c>
      <c r="D165" s="229" t="s">
        <v>315</v>
      </c>
      <c r="E165" s="230" t="s">
        <v>1770</v>
      </c>
      <c r="F165" s="231" t="s">
        <v>1771</v>
      </c>
      <c r="G165" s="232" t="s">
        <v>723</v>
      </c>
      <c r="H165" s="233">
        <v>1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1344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1344</v>
      </c>
      <c r="BM165" s="240" t="s">
        <v>1772</v>
      </c>
    </row>
    <row r="166" s="2" customFormat="1" ht="37.8" customHeight="1">
      <c r="A166" s="39"/>
      <c r="B166" s="40"/>
      <c r="C166" s="283" t="s">
        <v>7</v>
      </c>
      <c r="D166" s="283" t="s">
        <v>732</v>
      </c>
      <c r="E166" s="284" t="s">
        <v>1773</v>
      </c>
      <c r="F166" s="285" t="s">
        <v>1774</v>
      </c>
      <c r="G166" s="286" t="s">
        <v>723</v>
      </c>
      <c r="H166" s="287">
        <v>1</v>
      </c>
      <c r="I166" s="288"/>
      <c r="J166" s="289">
        <f>ROUND(I166*H166,2)</f>
        <v>0</v>
      </c>
      <c r="K166" s="285" t="s">
        <v>1578</v>
      </c>
      <c r="L166" s="290"/>
      <c r="M166" s="291" t="s">
        <v>1</v>
      </c>
      <c r="N166" s="292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1775</v>
      </c>
      <c r="AT166" s="240" t="s">
        <v>732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1344</v>
      </c>
      <c r="BM166" s="240" t="s">
        <v>1776</v>
      </c>
    </row>
    <row r="167" s="2" customFormat="1" ht="21.75" customHeight="1">
      <c r="A167" s="39"/>
      <c r="B167" s="40"/>
      <c r="C167" s="229" t="s">
        <v>1018</v>
      </c>
      <c r="D167" s="229" t="s">
        <v>315</v>
      </c>
      <c r="E167" s="230" t="s">
        <v>1777</v>
      </c>
      <c r="F167" s="231" t="s">
        <v>1778</v>
      </c>
      <c r="G167" s="232" t="s">
        <v>723</v>
      </c>
      <c r="H167" s="233">
        <v>1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1344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1344</v>
      </c>
      <c r="BM167" s="240" t="s">
        <v>1779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1622</v>
      </c>
      <c r="F168" s="227" t="s">
        <v>1623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SUM(P169:P183)</f>
        <v>0</v>
      </c>
      <c r="Q168" s="221"/>
      <c r="R168" s="222">
        <f>SUM(R169:R183)</f>
        <v>3.7208997000000004</v>
      </c>
      <c r="S168" s="221"/>
      <c r="T168" s="223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93</v>
      </c>
      <c r="AT168" s="225" t="s">
        <v>75</v>
      </c>
      <c r="AU168" s="225" t="s">
        <v>83</v>
      </c>
      <c r="AY168" s="224" t="s">
        <v>313</v>
      </c>
      <c r="BK168" s="226">
        <f>SUM(BK169:BK183)</f>
        <v>0</v>
      </c>
    </row>
    <row r="169" s="2" customFormat="1" ht="24.15" customHeight="1">
      <c r="A169" s="39"/>
      <c r="B169" s="40"/>
      <c r="C169" s="229" t="s">
        <v>1026</v>
      </c>
      <c r="D169" s="229" t="s">
        <v>315</v>
      </c>
      <c r="E169" s="230" t="s">
        <v>1624</v>
      </c>
      <c r="F169" s="231" t="s">
        <v>1625</v>
      </c>
      <c r="G169" s="232" t="s">
        <v>1626</v>
      </c>
      <c r="H169" s="233">
        <v>0.031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0.0088000000000000005</v>
      </c>
      <c r="R169" s="238">
        <f>Q169*H169</f>
        <v>0.00027280000000000002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1344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1344</v>
      </c>
      <c r="BM169" s="240" t="s">
        <v>1780</v>
      </c>
    </row>
    <row r="170" s="2" customFormat="1" ht="21.75" customHeight="1">
      <c r="A170" s="39"/>
      <c r="B170" s="40"/>
      <c r="C170" s="229" t="s">
        <v>1032</v>
      </c>
      <c r="D170" s="229" t="s">
        <v>315</v>
      </c>
      <c r="E170" s="230" t="s">
        <v>1628</v>
      </c>
      <c r="F170" s="231" t="s">
        <v>1629</v>
      </c>
      <c r="G170" s="232" t="s">
        <v>1626</v>
      </c>
      <c r="H170" s="233">
        <v>0.031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0.0099000000000000008</v>
      </c>
      <c r="R170" s="238">
        <f>Q170*H170</f>
        <v>0.00030690000000000003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1344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1344</v>
      </c>
      <c r="BM170" s="240" t="s">
        <v>1781</v>
      </c>
    </row>
    <row r="171" s="2" customFormat="1" ht="24.15" customHeight="1">
      <c r="A171" s="39"/>
      <c r="B171" s="40"/>
      <c r="C171" s="229" t="s">
        <v>582</v>
      </c>
      <c r="D171" s="229" t="s">
        <v>315</v>
      </c>
      <c r="E171" s="230" t="s">
        <v>1782</v>
      </c>
      <c r="F171" s="231" t="s">
        <v>1783</v>
      </c>
      <c r="G171" s="232" t="s">
        <v>334</v>
      </c>
      <c r="H171" s="233">
        <v>0.089999999999999997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1344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1344</v>
      </c>
      <c r="BM171" s="240" t="s">
        <v>1784</v>
      </c>
    </row>
    <row r="172" s="2" customFormat="1" ht="24.15" customHeight="1">
      <c r="A172" s="39"/>
      <c r="B172" s="40"/>
      <c r="C172" s="229" t="s">
        <v>1042</v>
      </c>
      <c r="D172" s="229" t="s">
        <v>315</v>
      </c>
      <c r="E172" s="230" t="s">
        <v>1631</v>
      </c>
      <c r="F172" s="231" t="s">
        <v>1632</v>
      </c>
      <c r="G172" s="232" t="s">
        <v>324</v>
      </c>
      <c r="H172" s="233">
        <v>34</v>
      </c>
      <c r="I172" s="234"/>
      <c r="J172" s="235">
        <f>ROUND(I172*H172,2)</f>
        <v>0</v>
      </c>
      <c r="K172" s="231" t="s">
        <v>319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1344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1344</v>
      </c>
      <c r="BM172" s="240" t="s">
        <v>1785</v>
      </c>
    </row>
    <row r="173" s="2" customFormat="1" ht="24.15" customHeight="1">
      <c r="A173" s="39"/>
      <c r="B173" s="40"/>
      <c r="C173" s="229" t="s">
        <v>1046</v>
      </c>
      <c r="D173" s="229" t="s">
        <v>315</v>
      </c>
      <c r="E173" s="230" t="s">
        <v>1634</v>
      </c>
      <c r="F173" s="231" t="s">
        <v>1635</v>
      </c>
      <c r="G173" s="232" t="s">
        <v>334</v>
      </c>
      <c r="H173" s="233">
        <v>1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1344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1344</v>
      </c>
      <c r="BM173" s="240" t="s">
        <v>1786</v>
      </c>
    </row>
    <row r="174" s="2" customFormat="1" ht="21.75" customHeight="1">
      <c r="A174" s="39"/>
      <c r="B174" s="40"/>
      <c r="C174" s="229" t="s">
        <v>1051</v>
      </c>
      <c r="D174" s="229" t="s">
        <v>315</v>
      </c>
      <c r="E174" s="230" t="s">
        <v>1637</v>
      </c>
      <c r="F174" s="231" t="s">
        <v>1638</v>
      </c>
      <c r="G174" s="232" t="s">
        <v>723</v>
      </c>
      <c r="H174" s="233">
        <v>1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0.0076</v>
      </c>
      <c r="R174" s="238">
        <f>Q174*H174</f>
        <v>0.0076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1344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1344</v>
      </c>
      <c r="BM174" s="240" t="s">
        <v>1787</v>
      </c>
    </row>
    <row r="175" s="2" customFormat="1" ht="24.15" customHeight="1">
      <c r="A175" s="39"/>
      <c r="B175" s="40"/>
      <c r="C175" s="229" t="s">
        <v>1055</v>
      </c>
      <c r="D175" s="229" t="s">
        <v>315</v>
      </c>
      <c r="E175" s="230" t="s">
        <v>1640</v>
      </c>
      <c r="F175" s="231" t="s">
        <v>1641</v>
      </c>
      <c r="G175" s="232" t="s">
        <v>324</v>
      </c>
      <c r="H175" s="233">
        <v>20</v>
      </c>
      <c r="I175" s="234"/>
      <c r="J175" s="235">
        <f>ROUND(I175*H175,2)</f>
        <v>0</v>
      </c>
      <c r="K175" s="231" t="s">
        <v>319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0.0019</v>
      </c>
      <c r="R175" s="238">
        <f>Q175*H175</f>
        <v>0.037999999999999999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1344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1344</v>
      </c>
      <c r="BM175" s="240" t="s">
        <v>1788</v>
      </c>
    </row>
    <row r="176" s="2" customFormat="1" ht="33" customHeight="1">
      <c r="A176" s="39"/>
      <c r="B176" s="40"/>
      <c r="C176" s="229" t="s">
        <v>1059</v>
      </c>
      <c r="D176" s="229" t="s">
        <v>315</v>
      </c>
      <c r="E176" s="230" t="s">
        <v>1643</v>
      </c>
      <c r="F176" s="231" t="s">
        <v>1644</v>
      </c>
      <c r="G176" s="232" t="s">
        <v>334</v>
      </c>
      <c r="H176" s="233">
        <v>2.4700000000000002</v>
      </c>
      <c r="I176" s="234"/>
      <c r="J176" s="235">
        <f>ROUND(I176*H176,2)</f>
        <v>0</v>
      </c>
      <c r="K176" s="231" t="s">
        <v>319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1344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1344</v>
      </c>
      <c r="BM176" s="240" t="s">
        <v>1789</v>
      </c>
    </row>
    <row r="177" s="2" customFormat="1" ht="37.8" customHeight="1">
      <c r="A177" s="39"/>
      <c r="B177" s="40"/>
      <c r="C177" s="229" t="s">
        <v>1063</v>
      </c>
      <c r="D177" s="229" t="s">
        <v>315</v>
      </c>
      <c r="E177" s="230" t="s">
        <v>1646</v>
      </c>
      <c r="F177" s="231" t="s">
        <v>1647</v>
      </c>
      <c r="G177" s="232" t="s">
        <v>334</v>
      </c>
      <c r="H177" s="233">
        <v>24.699999999999999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1344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1344</v>
      </c>
      <c r="BM177" s="240" t="s">
        <v>1790</v>
      </c>
    </row>
    <row r="178" s="2" customFormat="1" ht="24.15" customHeight="1">
      <c r="A178" s="39"/>
      <c r="B178" s="40"/>
      <c r="C178" s="229" t="s">
        <v>1067</v>
      </c>
      <c r="D178" s="229" t="s">
        <v>315</v>
      </c>
      <c r="E178" s="230" t="s">
        <v>1649</v>
      </c>
      <c r="F178" s="231" t="s">
        <v>1650</v>
      </c>
      <c r="G178" s="232" t="s">
        <v>354</v>
      </c>
      <c r="H178" s="233">
        <v>4.4500000000000002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1344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1344</v>
      </c>
      <c r="BM178" s="240" t="s">
        <v>1791</v>
      </c>
    </row>
    <row r="179" s="2" customFormat="1" ht="24.15" customHeight="1">
      <c r="A179" s="39"/>
      <c r="B179" s="40"/>
      <c r="C179" s="229" t="s">
        <v>1071</v>
      </c>
      <c r="D179" s="229" t="s">
        <v>315</v>
      </c>
      <c r="E179" s="230" t="s">
        <v>1652</v>
      </c>
      <c r="F179" s="231" t="s">
        <v>1653</v>
      </c>
      <c r="G179" s="232" t="s">
        <v>324</v>
      </c>
      <c r="H179" s="233">
        <v>34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1344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1344</v>
      </c>
      <c r="BM179" s="240" t="s">
        <v>1792</v>
      </c>
    </row>
    <row r="180" s="2" customFormat="1" ht="24.15" customHeight="1">
      <c r="A180" s="39"/>
      <c r="B180" s="40"/>
      <c r="C180" s="229" t="s">
        <v>1075</v>
      </c>
      <c r="D180" s="229" t="s">
        <v>315</v>
      </c>
      <c r="E180" s="230" t="s">
        <v>1655</v>
      </c>
      <c r="F180" s="231" t="s">
        <v>1656</v>
      </c>
      <c r="G180" s="232" t="s">
        <v>324</v>
      </c>
      <c r="H180" s="233">
        <v>34</v>
      </c>
      <c r="I180" s="234"/>
      <c r="J180" s="235">
        <f>ROUND(I180*H180,2)</f>
        <v>0</v>
      </c>
      <c r="K180" s="231" t="s">
        <v>319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1344</v>
      </c>
      <c r="AT180" s="240" t="s">
        <v>315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1344</v>
      </c>
      <c r="BM180" s="240" t="s">
        <v>1793</v>
      </c>
    </row>
    <row r="181" s="2" customFormat="1" ht="16.5" customHeight="1">
      <c r="A181" s="39"/>
      <c r="B181" s="40"/>
      <c r="C181" s="229" t="s">
        <v>1079</v>
      </c>
      <c r="D181" s="229" t="s">
        <v>315</v>
      </c>
      <c r="E181" s="230" t="s">
        <v>1658</v>
      </c>
      <c r="F181" s="231" t="s">
        <v>1659</v>
      </c>
      <c r="G181" s="232" t="s">
        <v>324</v>
      </c>
      <c r="H181" s="233">
        <v>34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6.9999999999999994E-05</v>
      </c>
      <c r="R181" s="238">
        <f>Q181*H181</f>
        <v>0.0023799999999999997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1344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1344</v>
      </c>
      <c r="BM181" s="240" t="s">
        <v>1794</v>
      </c>
    </row>
    <row r="182" s="2" customFormat="1" ht="24.15" customHeight="1">
      <c r="A182" s="39"/>
      <c r="B182" s="40"/>
      <c r="C182" s="283" t="s">
        <v>1083</v>
      </c>
      <c r="D182" s="283" t="s">
        <v>732</v>
      </c>
      <c r="E182" s="284" t="s">
        <v>1795</v>
      </c>
      <c r="F182" s="285" t="s">
        <v>1796</v>
      </c>
      <c r="G182" s="286" t="s">
        <v>324</v>
      </c>
      <c r="H182" s="287">
        <v>34</v>
      </c>
      <c r="I182" s="288"/>
      <c r="J182" s="289">
        <f>ROUND(I182*H182,2)</f>
        <v>0</v>
      </c>
      <c r="K182" s="285" t="s">
        <v>1</v>
      </c>
      <c r="L182" s="290"/>
      <c r="M182" s="291" t="s">
        <v>1</v>
      </c>
      <c r="N182" s="292" t="s">
        <v>41</v>
      </c>
      <c r="O182" s="92"/>
      <c r="P182" s="238">
        <f>O182*H182</f>
        <v>0</v>
      </c>
      <c r="Q182" s="238">
        <v>1.0000000000000001E-05</v>
      </c>
      <c r="R182" s="238">
        <f>Q182*H182</f>
        <v>0.00034000000000000002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1663</v>
      </c>
      <c r="AT182" s="240" t="s">
        <v>732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1663</v>
      </c>
      <c r="BM182" s="240" t="s">
        <v>1797</v>
      </c>
    </row>
    <row r="183" s="2" customFormat="1" ht="24.15" customHeight="1">
      <c r="A183" s="39"/>
      <c r="B183" s="40"/>
      <c r="C183" s="229" t="s">
        <v>1087</v>
      </c>
      <c r="D183" s="229" t="s">
        <v>315</v>
      </c>
      <c r="E183" s="230" t="s">
        <v>1665</v>
      </c>
      <c r="F183" s="231" t="s">
        <v>1666</v>
      </c>
      <c r="G183" s="232" t="s">
        <v>324</v>
      </c>
      <c r="H183" s="233">
        <v>34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0.108</v>
      </c>
      <c r="R183" s="238">
        <f>Q183*H183</f>
        <v>3.6720000000000002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1344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1344</v>
      </c>
      <c r="BM183" s="240" t="s">
        <v>1798</v>
      </c>
    </row>
    <row r="184" s="12" customFormat="1" ht="25.92" customHeight="1">
      <c r="A184" s="12"/>
      <c r="B184" s="213"/>
      <c r="C184" s="214"/>
      <c r="D184" s="215" t="s">
        <v>75</v>
      </c>
      <c r="E184" s="216" t="s">
        <v>1547</v>
      </c>
      <c r="F184" s="216" t="s">
        <v>1548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SUM(P185:P186)</f>
        <v>0</v>
      </c>
      <c r="Q184" s="221"/>
      <c r="R184" s="222">
        <f>SUM(R185:R186)</f>
        <v>0</v>
      </c>
      <c r="S184" s="221"/>
      <c r="T184" s="22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320</v>
      </c>
      <c r="AT184" s="225" t="s">
        <v>75</v>
      </c>
      <c r="AU184" s="225" t="s">
        <v>76</v>
      </c>
      <c r="AY184" s="224" t="s">
        <v>313</v>
      </c>
      <c r="BK184" s="226">
        <f>SUM(BK185:BK186)</f>
        <v>0</v>
      </c>
    </row>
    <row r="185" s="2" customFormat="1" ht="24.15" customHeight="1">
      <c r="A185" s="39"/>
      <c r="B185" s="40"/>
      <c r="C185" s="229" t="s">
        <v>440</v>
      </c>
      <c r="D185" s="229" t="s">
        <v>315</v>
      </c>
      <c r="E185" s="230" t="s">
        <v>1668</v>
      </c>
      <c r="F185" s="231" t="s">
        <v>1669</v>
      </c>
      <c r="G185" s="232" t="s">
        <v>1551</v>
      </c>
      <c r="H185" s="233">
        <v>1</v>
      </c>
      <c r="I185" s="234"/>
      <c r="J185" s="235">
        <f>ROUND(I185*H185,2)</f>
        <v>0</v>
      </c>
      <c r="K185" s="231" t="s">
        <v>1578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1552</v>
      </c>
      <c r="AT185" s="240" t="s">
        <v>315</v>
      </c>
      <c r="AU185" s="240" t="s">
        <v>83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1552</v>
      </c>
      <c r="BM185" s="240" t="s">
        <v>1799</v>
      </c>
    </row>
    <row r="186" s="2" customFormat="1" ht="16.5" customHeight="1">
      <c r="A186" s="39"/>
      <c r="B186" s="40"/>
      <c r="C186" s="229" t="s">
        <v>1094</v>
      </c>
      <c r="D186" s="229" t="s">
        <v>315</v>
      </c>
      <c r="E186" s="230" t="s">
        <v>1671</v>
      </c>
      <c r="F186" s="231" t="s">
        <v>1672</v>
      </c>
      <c r="G186" s="232" t="s">
        <v>1551</v>
      </c>
      <c r="H186" s="233">
        <v>1</v>
      </c>
      <c r="I186" s="234"/>
      <c r="J186" s="235">
        <f>ROUND(I186*H186,2)</f>
        <v>0</v>
      </c>
      <c r="K186" s="231" t="s">
        <v>1578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1552</v>
      </c>
      <c r="AT186" s="240" t="s">
        <v>315</v>
      </c>
      <c r="AU186" s="240" t="s">
        <v>83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1552</v>
      </c>
      <c r="BM186" s="240" t="s">
        <v>1800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1674</v>
      </c>
      <c r="F187" s="216" t="s">
        <v>1674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P188</f>
        <v>0</v>
      </c>
      <c r="Q187" s="221"/>
      <c r="R187" s="222">
        <f>R188</f>
        <v>0</v>
      </c>
      <c r="S187" s="221"/>
      <c r="T187" s="223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320</v>
      </c>
      <c r="AT187" s="225" t="s">
        <v>75</v>
      </c>
      <c r="AU187" s="225" t="s">
        <v>76</v>
      </c>
      <c r="AY187" s="224" t="s">
        <v>313</v>
      </c>
      <c r="BK187" s="226">
        <f>BK188</f>
        <v>0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1675</v>
      </c>
      <c r="F188" s="227" t="s">
        <v>1676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SUM(P189:P191)</f>
        <v>0</v>
      </c>
      <c r="Q188" s="221"/>
      <c r="R188" s="222">
        <f>SUM(R189:R191)</f>
        <v>0</v>
      </c>
      <c r="S188" s="221"/>
      <c r="T188" s="223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320</v>
      </c>
      <c r="AT188" s="225" t="s">
        <v>75</v>
      </c>
      <c r="AU188" s="225" t="s">
        <v>83</v>
      </c>
      <c r="AY188" s="224" t="s">
        <v>313</v>
      </c>
      <c r="BK188" s="226">
        <f>SUM(BK189:BK191)</f>
        <v>0</v>
      </c>
    </row>
    <row r="189" s="2" customFormat="1" ht="16.5" customHeight="1">
      <c r="A189" s="39"/>
      <c r="B189" s="40"/>
      <c r="C189" s="229" t="s">
        <v>1098</v>
      </c>
      <c r="D189" s="229" t="s">
        <v>315</v>
      </c>
      <c r="E189" s="230" t="s">
        <v>1801</v>
      </c>
      <c r="F189" s="231" t="s">
        <v>1802</v>
      </c>
      <c r="G189" s="232" t="s">
        <v>1679</v>
      </c>
      <c r="H189" s="233">
        <v>1</v>
      </c>
      <c r="I189" s="234"/>
      <c r="J189" s="235">
        <f>ROUND(I189*H189,2)</f>
        <v>0</v>
      </c>
      <c r="K189" s="231" t="s">
        <v>1578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1552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1552</v>
      </c>
      <c r="BM189" s="240" t="s">
        <v>1803</v>
      </c>
    </row>
    <row r="190" s="2" customFormat="1" ht="16.5" customHeight="1">
      <c r="A190" s="39"/>
      <c r="B190" s="40"/>
      <c r="C190" s="229" t="s">
        <v>1102</v>
      </c>
      <c r="D190" s="229" t="s">
        <v>315</v>
      </c>
      <c r="E190" s="230" t="s">
        <v>1804</v>
      </c>
      <c r="F190" s="231" t="s">
        <v>1805</v>
      </c>
      <c r="G190" s="232" t="s">
        <v>1679</v>
      </c>
      <c r="H190" s="233">
        <v>1</v>
      </c>
      <c r="I190" s="234"/>
      <c r="J190" s="235">
        <f>ROUND(I190*H190,2)</f>
        <v>0</v>
      </c>
      <c r="K190" s="231" t="s">
        <v>1578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1552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1552</v>
      </c>
      <c r="BM190" s="240" t="s">
        <v>1806</v>
      </c>
    </row>
    <row r="191" s="2" customFormat="1" ht="16.5" customHeight="1">
      <c r="A191" s="39"/>
      <c r="B191" s="40"/>
      <c r="C191" s="229" t="s">
        <v>1106</v>
      </c>
      <c r="D191" s="229" t="s">
        <v>315</v>
      </c>
      <c r="E191" s="230" t="s">
        <v>1677</v>
      </c>
      <c r="F191" s="231" t="s">
        <v>1678</v>
      </c>
      <c r="G191" s="232" t="s">
        <v>1679</v>
      </c>
      <c r="H191" s="233">
        <v>1</v>
      </c>
      <c r="I191" s="234"/>
      <c r="J191" s="235">
        <f>ROUND(I191*H191,2)</f>
        <v>0</v>
      </c>
      <c r="K191" s="231" t="s">
        <v>1578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1552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1552</v>
      </c>
      <c r="BM191" s="240" t="s">
        <v>1807</v>
      </c>
    </row>
    <row r="192" s="12" customFormat="1" ht="25.92" customHeight="1">
      <c r="A192" s="12"/>
      <c r="B192" s="213"/>
      <c r="C192" s="214"/>
      <c r="D192" s="215" t="s">
        <v>75</v>
      </c>
      <c r="E192" s="216" t="s">
        <v>1681</v>
      </c>
      <c r="F192" s="216" t="s">
        <v>1682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P193</f>
        <v>0</v>
      </c>
      <c r="Q192" s="221"/>
      <c r="R192" s="222">
        <f>R193</f>
        <v>0</v>
      </c>
      <c r="S192" s="221"/>
      <c r="T192" s="22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320</v>
      </c>
      <c r="AT192" s="225" t="s">
        <v>75</v>
      </c>
      <c r="AU192" s="225" t="s">
        <v>76</v>
      </c>
      <c r="AY192" s="224" t="s">
        <v>313</v>
      </c>
      <c r="BK192" s="226">
        <f>BK193</f>
        <v>0</v>
      </c>
    </row>
    <row r="193" s="2" customFormat="1" ht="16.5" customHeight="1">
      <c r="A193" s="39"/>
      <c r="B193" s="40"/>
      <c r="C193" s="229" t="s">
        <v>1110</v>
      </c>
      <c r="D193" s="229" t="s">
        <v>315</v>
      </c>
      <c r="E193" s="230" t="s">
        <v>1683</v>
      </c>
      <c r="F193" s="231" t="s">
        <v>1682</v>
      </c>
      <c r="G193" s="232" t="s">
        <v>1551</v>
      </c>
      <c r="H193" s="233">
        <v>8</v>
      </c>
      <c r="I193" s="234"/>
      <c r="J193" s="235">
        <f>ROUND(I193*H193,2)</f>
        <v>0</v>
      </c>
      <c r="K193" s="231" t="s">
        <v>1578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1552</v>
      </c>
      <c r="AT193" s="240" t="s">
        <v>315</v>
      </c>
      <c r="AU193" s="240" t="s">
        <v>83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1552</v>
      </c>
      <c r="BM193" s="240" t="s">
        <v>1808</v>
      </c>
    </row>
    <row r="194" s="12" customFormat="1" ht="25.92" customHeight="1">
      <c r="A194" s="12"/>
      <c r="B194" s="213"/>
      <c r="C194" s="214"/>
      <c r="D194" s="215" t="s">
        <v>75</v>
      </c>
      <c r="E194" s="216" t="s">
        <v>281</v>
      </c>
      <c r="F194" s="216" t="s">
        <v>1685</v>
      </c>
      <c r="G194" s="214"/>
      <c r="H194" s="214"/>
      <c r="I194" s="217"/>
      <c r="J194" s="218">
        <f>BK194</f>
        <v>0</v>
      </c>
      <c r="K194" s="214"/>
      <c r="L194" s="219"/>
      <c r="M194" s="220"/>
      <c r="N194" s="221"/>
      <c r="O194" s="221"/>
      <c r="P194" s="222">
        <f>P195+P199+P201+P204+P207</f>
        <v>0</v>
      </c>
      <c r="Q194" s="221"/>
      <c r="R194" s="222">
        <f>R195+R199+R201+R204+R207</f>
        <v>0</v>
      </c>
      <c r="S194" s="221"/>
      <c r="T194" s="223">
        <f>T195+T199+T201+T204+T207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343</v>
      </c>
      <c r="AT194" s="225" t="s">
        <v>75</v>
      </c>
      <c r="AU194" s="225" t="s">
        <v>76</v>
      </c>
      <c r="AY194" s="224" t="s">
        <v>313</v>
      </c>
      <c r="BK194" s="226">
        <f>BK195+BK199+BK201+BK204+BK207</f>
        <v>0</v>
      </c>
    </row>
    <row r="195" s="12" customFormat="1" ht="22.8" customHeight="1">
      <c r="A195" s="12"/>
      <c r="B195" s="213"/>
      <c r="C195" s="214"/>
      <c r="D195" s="215" t="s">
        <v>75</v>
      </c>
      <c r="E195" s="227" t="s">
        <v>1686</v>
      </c>
      <c r="F195" s="227" t="s">
        <v>1687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SUM(P196:P198)</f>
        <v>0</v>
      </c>
      <c r="Q195" s="221"/>
      <c r="R195" s="222">
        <f>SUM(R196:R198)</f>
        <v>0</v>
      </c>
      <c r="S195" s="221"/>
      <c r="T195" s="22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343</v>
      </c>
      <c r="AT195" s="225" t="s">
        <v>75</v>
      </c>
      <c r="AU195" s="225" t="s">
        <v>83</v>
      </c>
      <c r="AY195" s="224" t="s">
        <v>313</v>
      </c>
      <c r="BK195" s="226">
        <f>SUM(BK196:BK198)</f>
        <v>0</v>
      </c>
    </row>
    <row r="196" s="2" customFormat="1" ht="16.5" customHeight="1">
      <c r="A196" s="39"/>
      <c r="B196" s="40"/>
      <c r="C196" s="229" t="s">
        <v>1114</v>
      </c>
      <c r="D196" s="229" t="s">
        <v>315</v>
      </c>
      <c r="E196" s="230" t="s">
        <v>1688</v>
      </c>
      <c r="F196" s="231" t="s">
        <v>1689</v>
      </c>
      <c r="G196" s="232" t="s">
        <v>1690</v>
      </c>
      <c r="H196" s="233">
        <v>1</v>
      </c>
      <c r="I196" s="234"/>
      <c r="J196" s="235">
        <f>ROUND(I196*H196,2)</f>
        <v>0</v>
      </c>
      <c r="K196" s="231" t="s">
        <v>1691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1692</v>
      </c>
      <c r="AT196" s="240" t="s">
        <v>315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1692</v>
      </c>
      <c r="BM196" s="240" t="s">
        <v>1809</v>
      </c>
    </row>
    <row r="197" s="2" customFormat="1" ht="16.5" customHeight="1">
      <c r="A197" s="39"/>
      <c r="B197" s="40"/>
      <c r="C197" s="229" t="s">
        <v>1118</v>
      </c>
      <c r="D197" s="229" t="s">
        <v>315</v>
      </c>
      <c r="E197" s="230" t="s">
        <v>1694</v>
      </c>
      <c r="F197" s="231" t="s">
        <v>1695</v>
      </c>
      <c r="G197" s="232" t="s">
        <v>1690</v>
      </c>
      <c r="H197" s="233">
        <v>1</v>
      </c>
      <c r="I197" s="234"/>
      <c r="J197" s="235">
        <f>ROUND(I197*H197,2)</f>
        <v>0</v>
      </c>
      <c r="K197" s="231" t="s">
        <v>1691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1692</v>
      </c>
      <c r="AT197" s="240" t="s">
        <v>315</v>
      </c>
      <c r="AU197" s="240" t="s">
        <v>85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1692</v>
      </c>
      <c r="BM197" s="240" t="s">
        <v>1810</v>
      </c>
    </row>
    <row r="198" s="2" customFormat="1" ht="16.5" customHeight="1">
      <c r="A198" s="39"/>
      <c r="B198" s="40"/>
      <c r="C198" s="229" t="s">
        <v>1124</v>
      </c>
      <c r="D198" s="229" t="s">
        <v>315</v>
      </c>
      <c r="E198" s="230" t="s">
        <v>1697</v>
      </c>
      <c r="F198" s="231" t="s">
        <v>1698</v>
      </c>
      <c r="G198" s="232" t="s">
        <v>1690</v>
      </c>
      <c r="H198" s="233">
        <v>1</v>
      </c>
      <c r="I198" s="234"/>
      <c r="J198" s="235">
        <f>ROUND(I198*H198,2)</f>
        <v>0</v>
      </c>
      <c r="K198" s="231" t="s">
        <v>1691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1692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1692</v>
      </c>
      <c r="BM198" s="240" t="s">
        <v>1811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1700</v>
      </c>
      <c r="F199" s="227" t="s">
        <v>1701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</f>
        <v>0</v>
      </c>
      <c r="Q199" s="221"/>
      <c r="R199" s="222">
        <f>R200</f>
        <v>0</v>
      </c>
      <c r="S199" s="221"/>
      <c r="T199" s="22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343</v>
      </c>
      <c r="AT199" s="225" t="s">
        <v>75</v>
      </c>
      <c r="AU199" s="225" t="s">
        <v>83</v>
      </c>
      <c r="AY199" s="224" t="s">
        <v>313</v>
      </c>
      <c r="BK199" s="226">
        <f>BK200</f>
        <v>0</v>
      </c>
    </row>
    <row r="200" s="2" customFormat="1" ht="16.5" customHeight="1">
      <c r="A200" s="39"/>
      <c r="B200" s="40"/>
      <c r="C200" s="229" t="s">
        <v>1128</v>
      </c>
      <c r="D200" s="229" t="s">
        <v>315</v>
      </c>
      <c r="E200" s="230" t="s">
        <v>1702</v>
      </c>
      <c r="F200" s="231" t="s">
        <v>1701</v>
      </c>
      <c r="G200" s="232" t="s">
        <v>1703</v>
      </c>
      <c r="H200" s="233">
        <v>1</v>
      </c>
      <c r="I200" s="234"/>
      <c r="J200" s="235">
        <f>ROUND(I200*H200,2)</f>
        <v>0</v>
      </c>
      <c r="K200" s="231" t="s">
        <v>1691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1692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1692</v>
      </c>
      <c r="BM200" s="240" t="s">
        <v>1812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1705</v>
      </c>
      <c r="F201" s="227" t="s">
        <v>1706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343</v>
      </c>
      <c r="AT201" s="225" t="s">
        <v>75</v>
      </c>
      <c r="AU201" s="225" t="s">
        <v>83</v>
      </c>
      <c r="AY201" s="224" t="s">
        <v>313</v>
      </c>
      <c r="BK201" s="226">
        <f>SUM(BK202:BK203)</f>
        <v>0</v>
      </c>
    </row>
    <row r="202" s="2" customFormat="1" ht="16.5" customHeight="1">
      <c r="A202" s="39"/>
      <c r="B202" s="40"/>
      <c r="C202" s="229" t="s">
        <v>1132</v>
      </c>
      <c r="D202" s="229" t="s">
        <v>315</v>
      </c>
      <c r="E202" s="230" t="s">
        <v>1707</v>
      </c>
      <c r="F202" s="231" t="s">
        <v>1708</v>
      </c>
      <c r="G202" s="232" t="s">
        <v>1551</v>
      </c>
      <c r="H202" s="233">
        <v>1</v>
      </c>
      <c r="I202" s="234"/>
      <c r="J202" s="235">
        <f>ROUND(I202*H202,2)</f>
        <v>0</v>
      </c>
      <c r="K202" s="231" t="s">
        <v>1578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1692</v>
      </c>
      <c r="AT202" s="240" t="s">
        <v>315</v>
      </c>
      <c r="AU202" s="240" t="s">
        <v>85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1692</v>
      </c>
      <c r="BM202" s="240" t="s">
        <v>1813</v>
      </c>
    </row>
    <row r="203" s="2" customFormat="1" ht="16.5" customHeight="1">
      <c r="A203" s="39"/>
      <c r="B203" s="40"/>
      <c r="C203" s="229" t="s">
        <v>1293</v>
      </c>
      <c r="D203" s="229" t="s">
        <v>315</v>
      </c>
      <c r="E203" s="230" t="s">
        <v>1710</v>
      </c>
      <c r="F203" s="231" t="s">
        <v>1711</v>
      </c>
      <c r="G203" s="232" t="s">
        <v>1703</v>
      </c>
      <c r="H203" s="233">
        <v>1</v>
      </c>
      <c r="I203" s="234"/>
      <c r="J203" s="235">
        <f>ROUND(I203*H203,2)</f>
        <v>0</v>
      </c>
      <c r="K203" s="231" t="s">
        <v>1578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1692</v>
      </c>
      <c r="AT203" s="240" t="s">
        <v>315</v>
      </c>
      <c r="AU203" s="240" t="s">
        <v>85</v>
      </c>
      <c r="AY203" s="18" t="s">
        <v>313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1692</v>
      </c>
      <c r="BM203" s="240" t="s">
        <v>1814</v>
      </c>
    </row>
    <row r="204" s="12" customFormat="1" ht="22.8" customHeight="1">
      <c r="A204" s="12"/>
      <c r="B204" s="213"/>
      <c r="C204" s="214"/>
      <c r="D204" s="215" t="s">
        <v>75</v>
      </c>
      <c r="E204" s="227" t="s">
        <v>1713</v>
      </c>
      <c r="F204" s="227" t="s">
        <v>1714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343</v>
      </c>
      <c r="AT204" s="225" t="s">
        <v>75</v>
      </c>
      <c r="AU204" s="225" t="s">
        <v>83</v>
      </c>
      <c r="AY204" s="224" t="s">
        <v>313</v>
      </c>
      <c r="BK204" s="226">
        <f>SUM(BK205:BK206)</f>
        <v>0</v>
      </c>
    </row>
    <row r="205" s="2" customFormat="1" ht="16.5" customHeight="1">
      <c r="A205" s="39"/>
      <c r="B205" s="40"/>
      <c r="C205" s="229" t="s">
        <v>1296</v>
      </c>
      <c r="D205" s="229" t="s">
        <v>315</v>
      </c>
      <c r="E205" s="230" t="s">
        <v>1715</v>
      </c>
      <c r="F205" s="231" t="s">
        <v>1716</v>
      </c>
      <c r="G205" s="232" t="s">
        <v>723</v>
      </c>
      <c r="H205" s="233">
        <v>1</v>
      </c>
      <c r="I205" s="234"/>
      <c r="J205" s="235">
        <f>ROUND(I205*H205,2)</f>
        <v>0</v>
      </c>
      <c r="K205" s="231" t="s">
        <v>1691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1692</v>
      </c>
      <c r="AT205" s="240" t="s">
        <v>315</v>
      </c>
      <c r="AU205" s="240" t="s">
        <v>85</v>
      </c>
      <c r="AY205" s="18" t="s">
        <v>313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1692</v>
      </c>
      <c r="BM205" s="240" t="s">
        <v>1815</v>
      </c>
    </row>
    <row r="206" s="2" customFormat="1" ht="16.5" customHeight="1">
      <c r="A206" s="39"/>
      <c r="B206" s="40"/>
      <c r="C206" s="229" t="s">
        <v>1298</v>
      </c>
      <c r="D206" s="229" t="s">
        <v>315</v>
      </c>
      <c r="E206" s="230" t="s">
        <v>1718</v>
      </c>
      <c r="F206" s="231" t="s">
        <v>1719</v>
      </c>
      <c r="G206" s="232" t="s">
        <v>1703</v>
      </c>
      <c r="H206" s="233">
        <v>1</v>
      </c>
      <c r="I206" s="234"/>
      <c r="J206" s="235">
        <f>ROUND(I206*H206,2)</f>
        <v>0</v>
      </c>
      <c r="K206" s="231" t="s">
        <v>1691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1692</v>
      </c>
      <c r="AT206" s="240" t="s">
        <v>315</v>
      </c>
      <c r="AU206" s="240" t="s">
        <v>85</v>
      </c>
      <c r="AY206" s="18" t="s">
        <v>313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1692</v>
      </c>
      <c r="BM206" s="240" t="s">
        <v>1816</v>
      </c>
    </row>
    <row r="207" s="12" customFormat="1" ht="22.8" customHeight="1">
      <c r="A207" s="12"/>
      <c r="B207" s="213"/>
      <c r="C207" s="214"/>
      <c r="D207" s="215" t="s">
        <v>75</v>
      </c>
      <c r="E207" s="227" t="s">
        <v>1721</v>
      </c>
      <c r="F207" s="227" t="s">
        <v>1722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P208</f>
        <v>0</v>
      </c>
      <c r="Q207" s="221"/>
      <c r="R207" s="222">
        <f>R208</f>
        <v>0</v>
      </c>
      <c r="S207" s="221"/>
      <c r="T207" s="22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343</v>
      </c>
      <c r="AT207" s="225" t="s">
        <v>75</v>
      </c>
      <c r="AU207" s="225" t="s">
        <v>83</v>
      </c>
      <c r="AY207" s="224" t="s">
        <v>313</v>
      </c>
      <c r="BK207" s="226">
        <f>BK208</f>
        <v>0</v>
      </c>
    </row>
    <row r="208" s="2" customFormat="1" ht="16.5" customHeight="1">
      <c r="A208" s="39"/>
      <c r="B208" s="40"/>
      <c r="C208" s="229" t="s">
        <v>1302</v>
      </c>
      <c r="D208" s="229" t="s">
        <v>315</v>
      </c>
      <c r="E208" s="230" t="s">
        <v>1723</v>
      </c>
      <c r="F208" s="231" t="s">
        <v>1724</v>
      </c>
      <c r="G208" s="232" t="s">
        <v>1690</v>
      </c>
      <c r="H208" s="233">
        <v>1</v>
      </c>
      <c r="I208" s="234"/>
      <c r="J208" s="235">
        <f>ROUND(I208*H208,2)</f>
        <v>0</v>
      </c>
      <c r="K208" s="231" t="s">
        <v>1691</v>
      </c>
      <c r="L208" s="45"/>
      <c r="M208" s="278" t="s">
        <v>1</v>
      </c>
      <c r="N208" s="279" t="s">
        <v>41</v>
      </c>
      <c r="O208" s="280"/>
      <c r="P208" s="281">
        <f>O208*H208</f>
        <v>0</v>
      </c>
      <c r="Q208" s="281">
        <v>0</v>
      </c>
      <c r="R208" s="281">
        <f>Q208*H208</f>
        <v>0</v>
      </c>
      <c r="S208" s="281">
        <v>0</v>
      </c>
      <c r="T208" s="28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1692</v>
      </c>
      <c r="AT208" s="240" t="s">
        <v>315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1692</v>
      </c>
      <c r="BM208" s="240" t="s">
        <v>1817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M/8NVVI5r51ZSHBAQwhnrdiJCu1mSNaKhkLRhXlGeShIcRlDxKOYeTwQoE3GaCRgV7cgLe4rqxR8mAFierSOrQ==" hashValue="5UmY57Zi5WfF1kANniEB6nTGBPt1fCAadFxXP9YxKZX4jTyo/JWxd036g0eNiyY4PlU9bY8dm7ko6dnfm954kw==" algorithmName="SHA-512" password="CC35"/>
  <autoFilter ref="C139:K2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285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1555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1818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ROUND((SUM(BE139:BE178)),  2)</f>
        <v>0</v>
      </c>
      <c r="G37" s="39"/>
      <c r="H37" s="39"/>
      <c r="I37" s="166">
        <v>0.20999999999999999</v>
      </c>
      <c r="J37" s="165">
        <f>ROUND(((SUM(BE139:BE178))*I37),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ROUND((SUM(BF139:BF178)),  2)</f>
        <v>0</v>
      </c>
      <c r="G38" s="39"/>
      <c r="H38" s="39"/>
      <c r="I38" s="166">
        <v>0.14999999999999999</v>
      </c>
      <c r="J38" s="165">
        <f>ROUND(((SUM(BF139:BF178))*I38),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ROUND((SUM(BG139:BG178)),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ROUND((SUM(BH139:BH178)),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ROUND((SUM(BI139:BI178)),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285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1555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402d -  Přípojka nabíjecí stanice pro elektrokola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J139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J149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J152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1561</v>
      </c>
      <c r="E105" s="199"/>
      <c r="F105" s="199"/>
      <c r="G105" s="199"/>
      <c r="H105" s="199"/>
      <c r="I105" s="199"/>
      <c r="J105" s="200">
        <f>J153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1541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1562</v>
      </c>
      <c r="E107" s="194"/>
      <c r="F107" s="194"/>
      <c r="G107" s="194"/>
      <c r="H107" s="194"/>
      <c r="I107" s="194"/>
      <c r="J107" s="195">
        <f>J161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1563</v>
      </c>
      <c r="E108" s="199"/>
      <c r="F108" s="199"/>
      <c r="G108" s="199"/>
      <c r="H108" s="199"/>
      <c r="I108" s="199"/>
      <c r="J108" s="200">
        <f>J162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1564</v>
      </c>
      <c r="E109" s="194"/>
      <c r="F109" s="194"/>
      <c r="G109" s="194"/>
      <c r="H109" s="194"/>
      <c r="I109" s="194"/>
      <c r="J109" s="195">
        <f>J164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1565</v>
      </c>
      <c r="E110" s="194"/>
      <c r="F110" s="194"/>
      <c r="G110" s="194"/>
      <c r="H110" s="194"/>
      <c r="I110" s="194"/>
      <c r="J110" s="195">
        <f>J166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1566</v>
      </c>
      <c r="E111" s="199"/>
      <c r="F111" s="199"/>
      <c r="G111" s="199"/>
      <c r="H111" s="199"/>
      <c r="I111" s="199"/>
      <c r="J111" s="200">
        <f>J167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1567</v>
      </c>
      <c r="E112" s="199"/>
      <c r="F112" s="199"/>
      <c r="G112" s="199"/>
      <c r="H112" s="199"/>
      <c r="I112" s="199"/>
      <c r="J112" s="200">
        <f>J169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1568</v>
      </c>
      <c r="E113" s="199"/>
      <c r="F113" s="199"/>
      <c r="G113" s="199"/>
      <c r="H113" s="199"/>
      <c r="I113" s="199"/>
      <c r="J113" s="200">
        <f>J171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1569</v>
      </c>
      <c r="E114" s="199"/>
      <c r="F114" s="199"/>
      <c r="G114" s="199"/>
      <c r="H114" s="199"/>
      <c r="I114" s="199"/>
      <c r="J114" s="200">
        <f>J174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1570</v>
      </c>
      <c r="E115" s="199"/>
      <c r="F115" s="199"/>
      <c r="G115" s="199"/>
      <c r="H115" s="199"/>
      <c r="I115" s="199"/>
      <c r="J115" s="200">
        <f>J177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298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 xml:space="preserve">Revitalizace  Masarykova náměstí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284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16.5" customHeight="1">
      <c r="B127" s="22"/>
      <c r="C127" s="23"/>
      <c r="D127" s="23"/>
      <c r="E127" s="185" t="s">
        <v>285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286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6" t="s">
        <v>1555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288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E13</f>
        <v xml:space="preserve">SO 402d -  Přípojka nabíjecí stanice pro elektrokola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F16</f>
        <v>Konice</v>
      </c>
      <c r="G133" s="41"/>
      <c r="H133" s="41"/>
      <c r="I133" s="33" t="s">
        <v>22</v>
      </c>
      <c r="J133" s="80" t="str">
        <f>IF(J16="","",J16)</f>
        <v>14. 12. 2023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E19</f>
        <v xml:space="preserve">město  Konice</v>
      </c>
      <c r="G135" s="41"/>
      <c r="H135" s="41"/>
      <c r="I135" s="33" t="s">
        <v>30</v>
      </c>
      <c r="J135" s="37" t="str">
        <f>E25</f>
        <v>Milan Vician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IF(E22="","",E22)</f>
        <v>Vyplň údaj</v>
      </c>
      <c r="G136" s="41"/>
      <c r="H136" s="41"/>
      <c r="I136" s="33" t="s">
        <v>33</v>
      </c>
      <c r="J136" s="37" t="str">
        <f>E28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2"/>
      <c r="B138" s="203"/>
      <c r="C138" s="204" t="s">
        <v>299</v>
      </c>
      <c r="D138" s="205" t="s">
        <v>61</v>
      </c>
      <c r="E138" s="205" t="s">
        <v>57</v>
      </c>
      <c r="F138" s="205" t="s">
        <v>58</v>
      </c>
      <c r="G138" s="205" t="s">
        <v>300</v>
      </c>
      <c r="H138" s="205" t="s">
        <v>301</v>
      </c>
      <c r="I138" s="205" t="s">
        <v>302</v>
      </c>
      <c r="J138" s="205" t="s">
        <v>292</v>
      </c>
      <c r="K138" s="206" t="s">
        <v>303</v>
      </c>
      <c r="L138" s="207"/>
      <c r="M138" s="101" t="s">
        <v>1</v>
      </c>
      <c r="N138" s="102" t="s">
        <v>40</v>
      </c>
      <c r="O138" s="102" t="s">
        <v>304</v>
      </c>
      <c r="P138" s="102" t="s">
        <v>305</v>
      </c>
      <c r="Q138" s="102" t="s">
        <v>306</v>
      </c>
      <c r="R138" s="102" t="s">
        <v>307</v>
      </c>
      <c r="S138" s="102" t="s">
        <v>308</v>
      </c>
      <c r="T138" s="103" t="s">
        <v>309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39"/>
      <c r="B139" s="40"/>
      <c r="C139" s="108" t="s">
        <v>310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P140+P152+P158+P161+P164+P166</f>
        <v>0</v>
      </c>
      <c r="Q139" s="105"/>
      <c r="R139" s="210">
        <f>R140+R152+R158+R161+R164+R166</f>
        <v>2.7054400000000003</v>
      </c>
      <c r="S139" s="105"/>
      <c r="T139" s="211">
        <f>T140+T152+T158+T161+T164+T166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294</v>
      </c>
      <c r="BK139" s="212">
        <f>BK140+BK152+BK158+BK161+BK164+BK166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683</v>
      </c>
      <c r="F140" s="216" t="s">
        <v>684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P141+P149</f>
        <v>0</v>
      </c>
      <c r="Q140" s="221"/>
      <c r="R140" s="222">
        <f>R141+R149</f>
        <v>0.0054400000000000004</v>
      </c>
      <c r="S140" s="221"/>
      <c r="T140" s="223">
        <f>T141+T149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75</v>
      </c>
      <c r="AU140" s="225" t="s">
        <v>76</v>
      </c>
      <c r="AY140" s="224" t="s">
        <v>313</v>
      </c>
      <c r="BK140" s="226">
        <f>BK141+BK149</f>
        <v>0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1571</v>
      </c>
      <c r="F141" s="227" t="s">
        <v>1572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SUM(P142:P148)</f>
        <v>0</v>
      </c>
      <c r="Q141" s="221"/>
      <c r="R141" s="222">
        <f>SUM(R142:R148)</f>
        <v>0.0054400000000000004</v>
      </c>
      <c r="S141" s="221"/>
      <c r="T141" s="223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83</v>
      </c>
      <c r="AY141" s="224" t="s">
        <v>313</v>
      </c>
      <c r="BK141" s="226">
        <f>SUM(BK142:BK148)</f>
        <v>0</v>
      </c>
    </row>
    <row r="142" s="2" customFormat="1" ht="24.15" customHeight="1">
      <c r="A142" s="39"/>
      <c r="B142" s="40"/>
      <c r="C142" s="229" t="s">
        <v>83</v>
      </c>
      <c r="D142" s="229" t="s">
        <v>315</v>
      </c>
      <c r="E142" s="230" t="s">
        <v>1573</v>
      </c>
      <c r="F142" s="231" t="s">
        <v>1574</v>
      </c>
      <c r="G142" s="232" t="s">
        <v>324</v>
      </c>
      <c r="H142" s="233">
        <v>25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434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434</v>
      </c>
      <c r="BM142" s="240" t="s">
        <v>1819</v>
      </c>
    </row>
    <row r="143" s="2" customFormat="1" ht="21.75" customHeight="1">
      <c r="A143" s="39"/>
      <c r="B143" s="40"/>
      <c r="C143" s="283" t="s">
        <v>85</v>
      </c>
      <c r="D143" s="283" t="s">
        <v>732</v>
      </c>
      <c r="E143" s="284" t="s">
        <v>1576</v>
      </c>
      <c r="F143" s="285" t="s">
        <v>1577</v>
      </c>
      <c r="G143" s="286" t="s">
        <v>324</v>
      </c>
      <c r="H143" s="287">
        <v>25</v>
      </c>
      <c r="I143" s="288"/>
      <c r="J143" s="289">
        <f>ROUND(I143*H143,2)</f>
        <v>0</v>
      </c>
      <c r="K143" s="285" t="s">
        <v>1578</v>
      </c>
      <c r="L143" s="290"/>
      <c r="M143" s="291" t="s">
        <v>1</v>
      </c>
      <c r="N143" s="292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1067</v>
      </c>
      <c r="AT143" s="240" t="s">
        <v>732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1820</v>
      </c>
    </row>
    <row r="144" s="2" customFormat="1" ht="24.15" customHeight="1">
      <c r="A144" s="39"/>
      <c r="B144" s="40"/>
      <c r="C144" s="229" t="s">
        <v>93</v>
      </c>
      <c r="D144" s="229" t="s">
        <v>315</v>
      </c>
      <c r="E144" s="230" t="s">
        <v>1580</v>
      </c>
      <c r="F144" s="231" t="s">
        <v>1581</v>
      </c>
      <c r="G144" s="232" t="s">
        <v>324</v>
      </c>
      <c r="H144" s="233">
        <v>32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434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1821</v>
      </c>
    </row>
    <row r="145" s="2" customFormat="1" ht="24.15" customHeight="1">
      <c r="A145" s="39"/>
      <c r="B145" s="40"/>
      <c r="C145" s="283" t="s">
        <v>320</v>
      </c>
      <c r="D145" s="283" t="s">
        <v>732</v>
      </c>
      <c r="E145" s="284" t="s">
        <v>1583</v>
      </c>
      <c r="F145" s="285" t="s">
        <v>1584</v>
      </c>
      <c r="G145" s="286" t="s">
        <v>324</v>
      </c>
      <c r="H145" s="287">
        <v>32</v>
      </c>
      <c r="I145" s="288"/>
      <c r="J145" s="289">
        <f>ROUND(I145*H145,2)</f>
        <v>0</v>
      </c>
      <c r="K145" s="285" t="s">
        <v>319</v>
      </c>
      <c r="L145" s="290"/>
      <c r="M145" s="291" t="s">
        <v>1</v>
      </c>
      <c r="N145" s="292" t="s">
        <v>41</v>
      </c>
      <c r="O145" s="92"/>
      <c r="P145" s="238">
        <f>O145*H145</f>
        <v>0</v>
      </c>
      <c r="Q145" s="238">
        <v>0.00017000000000000001</v>
      </c>
      <c r="R145" s="238">
        <f>Q145*H145</f>
        <v>0.0054400000000000004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1067</v>
      </c>
      <c r="AT145" s="240" t="s">
        <v>732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1822</v>
      </c>
    </row>
    <row r="146" s="2" customFormat="1" ht="24.15" customHeight="1">
      <c r="A146" s="39"/>
      <c r="B146" s="40"/>
      <c r="C146" s="229" t="s">
        <v>343</v>
      </c>
      <c r="D146" s="229" t="s">
        <v>315</v>
      </c>
      <c r="E146" s="230" t="s">
        <v>1592</v>
      </c>
      <c r="F146" s="231" t="s">
        <v>1593</v>
      </c>
      <c r="G146" s="232" t="s">
        <v>723</v>
      </c>
      <c r="H146" s="233">
        <v>2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1823</v>
      </c>
    </row>
    <row r="147" s="2" customFormat="1" ht="16.5" customHeight="1">
      <c r="A147" s="39"/>
      <c r="B147" s="40"/>
      <c r="C147" s="283" t="s">
        <v>347</v>
      </c>
      <c r="D147" s="283" t="s">
        <v>732</v>
      </c>
      <c r="E147" s="284" t="s">
        <v>1595</v>
      </c>
      <c r="F147" s="285" t="s">
        <v>1596</v>
      </c>
      <c r="G147" s="286" t="s">
        <v>723</v>
      </c>
      <c r="H147" s="287">
        <v>2</v>
      </c>
      <c r="I147" s="288"/>
      <c r="J147" s="289">
        <f>ROUND(I147*H147,2)</f>
        <v>0</v>
      </c>
      <c r="K147" s="285" t="s">
        <v>1578</v>
      </c>
      <c r="L147" s="290"/>
      <c r="M147" s="291" t="s">
        <v>1</v>
      </c>
      <c r="N147" s="292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1067</v>
      </c>
      <c r="AT147" s="240" t="s">
        <v>732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434</v>
      </c>
      <c r="BM147" s="240" t="s">
        <v>1824</v>
      </c>
    </row>
    <row r="148" s="2" customFormat="1" ht="24.15" customHeight="1">
      <c r="A148" s="39"/>
      <c r="B148" s="40"/>
      <c r="C148" s="229" t="s">
        <v>351</v>
      </c>
      <c r="D148" s="229" t="s">
        <v>315</v>
      </c>
      <c r="E148" s="230" t="s">
        <v>1601</v>
      </c>
      <c r="F148" s="231" t="s">
        <v>1602</v>
      </c>
      <c r="G148" s="232" t="s">
        <v>723</v>
      </c>
      <c r="H148" s="233">
        <v>2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434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1825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1613</v>
      </c>
      <c r="F149" s="227" t="s">
        <v>1614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75</v>
      </c>
      <c r="AU149" s="225" t="s">
        <v>83</v>
      </c>
      <c r="AY149" s="224" t="s">
        <v>313</v>
      </c>
      <c r="BK149" s="226">
        <f>SUM(BK150:BK151)</f>
        <v>0</v>
      </c>
    </row>
    <row r="150" s="2" customFormat="1" ht="16.5" customHeight="1">
      <c r="A150" s="39"/>
      <c r="B150" s="40"/>
      <c r="C150" s="229" t="s">
        <v>357</v>
      </c>
      <c r="D150" s="229" t="s">
        <v>315</v>
      </c>
      <c r="E150" s="230" t="s">
        <v>1615</v>
      </c>
      <c r="F150" s="231" t="s">
        <v>1616</v>
      </c>
      <c r="G150" s="232" t="s">
        <v>723</v>
      </c>
      <c r="H150" s="233">
        <v>1</v>
      </c>
      <c r="I150" s="234"/>
      <c r="J150" s="235">
        <f>ROUND(I150*H150,2)</f>
        <v>0</v>
      </c>
      <c r="K150" s="231" t="s">
        <v>1578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434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1826</v>
      </c>
    </row>
    <row r="151" s="2" customFormat="1" ht="16.5" customHeight="1">
      <c r="A151" s="39"/>
      <c r="B151" s="40"/>
      <c r="C151" s="229" t="s">
        <v>364</v>
      </c>
      <c r="D151" s="229" t="s">
        <v>315</v>
      </c>
      <c r="E151" s="230" t="s">
        <v>1618</v>
      </c>
      <c r="F151" s="231" t="s">
        <v>1619</v>
      </c>
      <c r="G151" s="232" t="s">
        <v>723</v>
      </c>
      <c r="H151" s="233">
        <v>1</v>
      </c>
      <c r="I151" s="234"/>
      <c r="J151" s="235">
        <f>ROUND(I151*H151,2)</f>
        <v>0</v>
      </c>
      <c r="K151" s="231" t="s">
        <v>1578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434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434</v>
      </c>
      <c r="BM151" s="240" t="s">
        <v>1827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732</v>
      </c>
      <c r="F152" s="216" t="s">
        <v>1621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</f>
        <v>0</v>
      </c>
      <c r="Q152" s="221"/>
      <c r="R152" s="222">
        <f>R153</f>
        <v>2.7000000000000002</v>
      </c>
      <c r="S152" s="221"/>
      <c r="T152" s="22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93</v>
      </c>
      <c r="AT152" s="225" t="s">
        <v>75</v>
      </c>
      <c r="AU152" s="225" t="s">
        <v>76</v>
      </c>
      <c r="AY152" s="224" t="s">
        <v>313</v>
      </c>
      <c r="BK152" s="226">
        <f>BK153</f>
        <v>0</v>
      </c>
    </row>
    <row r="153" s="12" customFormat="1" ht="22.8" customHeight="1">
      <c r="A153" s="12"/>
      <c r="B153" s="213"/>
      <c r="C153" s="214"/>
      <c r="D153" s="215" t="s">
        <v>75</v>
      </c>
      <c r="E153" s="227" t="s">
        <v>1622</v>
      </c>
      <c r="F153" s="227" t="s">
        <v>1623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SUM(P154:P157)</f>
        <v>0</v>
      </c>
      <c r="Q153" s="221"/>
      <c r="R153" s="222">
        <f>SUM(R154:R157)</f>
        <v>2.7000000000000002</v>
      </c>
      <c r="S153" s="221"/>
      <c r="T153" s="223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93</v>
      </c>
      <c r="AT153" s="225" t="s">
        <v>75</v>
      </c>
      <c r="AU153" s="225" t="s">
        <v>83</v>
      </c>
      <c r="AY153" s="224" t="s">
        <v>313</v>
      </c>
      <c r="BK153" s="226">
        <f>SUM(BK154:BK157)</f>
        <v>0</v>
      </c>
    </row>
    <row r="154" s="2" customFormat="1" ht="33" customHeight="1">
      <c r="A154" s="39"/>
      <c r="B154" s="40"/>
      <c r="C154" s="229" t="s">
        <v>368</v>
      </c>
      <c r="D154" s="229" t="s">
        <v>315</v>
      </c>
      <c r="E154" s="230" t="s">
        <v>1643</v>
      </c>
      <c r="F154" s="231" t="s">
        <v>1644</v>
      </c>
      <c r="G154" s="232" t="s">
        <v>334</v>
      </c>
      <c r="H154" s="233">
        <v>0.12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1344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1344</v>
      </c>
      <c r="BM154" s="240" t="s">
        <v>1828</v>
      </c>
    </row>
    <row r="155" s="2" customFormat="1" ht="37.8" customHeight="1">
      <c r="A155" s="39"/>
      <c r="B155" s="40"/>
      <c r="C155" s="229" t="s">
        <v>373</v>
      </c>
      <c r="D155" s="229" t="s">
        <v>315</v>
      </c>
      <c r="E155" s="230" t="s">
        <v>1646</v>
      </c>
      <c r="F155" s="231" t="s">
        <v>1647</v>
      </c>
      <c r="G155" s="232" t="s">
        <v>334</v>
      </c>
      <c r="H155" s="233">
        <v>0.12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1344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1344</v>
      </c>
      <c r="BM155" s="240" t="s">
        <v>1829</v>
      </c>
    </row>
    <row r="156" s="2" customFormat="1" ht="24.15" customHeight="1">
      <c r="A156" s="39"/>
      <c r="B156" s="40"/>
      <c r="C156" s="229" t="s">
        <v>377</v>
      </c>
      <c r="D156" s="229" t="s">
        <v>315</v>
      </c>
      <c r="E156" s="230" t="s">
        <v>1649</v>
      </c>
      <c r="F156" s="231" t="s">
        <v>1650</v>
      </c>
      <c r="G156" s="232" t="s">
        <v>354</v>
      </c>
      <c r="H156" s="233">
        <v>0.22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1344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1344</v>
      </c>
      <c r="BM156" s="240" t="s">
        <v>1830</v>
      </c>
    </row>
    <row r="157" s="2" customFormat="1" ht="24.15" customHeight="1">
      <c r="A157" s="39"/>
      <c r="B157" s="40"/>
      <c r="C157" s="229" t="s">
        <v>427</v>
      </c>
      <c r="D157" s="229" t="s">
        <v>315</v>
      </c>
      <c r="E157" s="230" t="s">
        <v>1665</v>
      </c>
      <c r="F157" s="231" t="s">
        <v>1666</v>
      </c>
      <c r="G157" s="232" t="s">
        <v>324</v>
      </c>
      <c r="H157" s="233">
        <v>25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0.108</v>
      </c>
      <c r="R157" s="238">
        <f>Q157*H157</f>
        <v>2.7000000000000002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1344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1344</v>
      </c>
      <c r="BM157" s="240" t="s">
        <v>1831</v>
      </c>
    </row>
    <row r="158" s="12" customFormat="1" ht="25.92" customHeight="1">
      <c r="A158" s="12"/>
      <c r="B158" s="213"/>
      <c r="C158" s="214"/>
      <c r="D158" s="215" t="s">
        <v>75</v>
      </c>
      <c r="E158" s="216" t="s">
        <v>1547</v>
      </c>
      <c r="F158" s="216" t="s">
        <v>1548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320</v>
      </c>
      <c r="AT158" s="225" t="s">
        <v>75</v>
      </c>
      <c r="AU158" s="225" t="s">
        <v>76</v>
      </c>
      <c r="AY158" s="224" t="s">
        <v>313</v>
      </c>
      <c r="BK158" s="226">
        <f>SUM(BK159:BK160)</f>
        <v>0</v>
      </c>
    </row>
    <row r="159" s="2" customFormat="1" ht="24.15" customHeight="1">
      <c r="A159" s="39"/>
      <c r="B159" s="40"/>
      <c r="C159" s="229" t="s">
        <v>430</v>
      </c>
      <c r="D159" s="229" t="s">
        <v>315</v>
      </c>
      <c r="E159" s="230" t="s">
        <v>1668</v>
      </c>
      <c r="F159" s="231" t="s">
        <v>1669</v>
      </c>
      <c r="G159" s="232" t="s">
        <v>1551</v>
      </c>
      <c r="H159" s="233">
        <v>1</v>
      </c>
      <c r="I159" s="234"/>
      <c r="J159" s="235">
        <f>ROUND(I159*H159,2)</f>
        <v>0</v>
      </c>
      <c r="K159" s="231" t="s">
        <v>1578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1552</v>
      </c>
      <c r="AT159" s="240" t="s">
        <v>315</v>
      </c>
      <c r="AU159" s="240" t="s">
        <v>83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1552</v>
      </c>
      <c r="BM159" s="240" t="s">
        <v>1832</v>
      </c>
    </row>
    <row r="160" s="2" customFormat="1" ht="16.5" customHeight="1">
      <c r="A160" s="39"/>
      <c r="B160" s="40"/>
      <c r="C160" s="229" t="s">
        <v>8</v>
      </c>
      <c r="D160" s="229" t="s">
        <v>315</v>
      </c>
      <c r="E160" s="230" t="s">
        <v>1671</v>
      </c>
      <c r="F160" s="231" t="s">
        <v>1672</v>
      </c>
      <c r="G160" s="232" t="s">
        <v>1551</v>
      </c>
      <c r="H160" s="233">
        <v>1</v>
      </c>
      <c r="I160" s="234"/>
      <c r="J160" s="235">
        <f>ROUND(I160*H160,2)</f>
        <v>0</v>
      </c>
      <c r="K160" s="231" t="s">
        <v>1578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1552</v>
      </c>
      <c r="AT160" s="240" t="s">
        <v>315</v>
      </c>
      <c r="AU160" s="240" t="s">
        <v>83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1552</v>
      </c>
      <c r="BM160" s="240" t="s">
        <v>1833</v>
      </c>
    </row>
    <row r="161" s="12" customFormat="1" ht="25.92" customHeight="1">
      <c r="A161" s="12"/>
      <c r="B161" s="213"/>
      <c r="C161" s="214"/>
      <c r="D161" s="215" t="s">
        <v>75</v>
      </c>
      <c r="E161" s="216" t="s">
        <v>1674</v>
      </c>
      <c r="F161" s="216" t="s">
        <v>1674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P162</f>
        <v>0</v>
      </c>
      <c r="Q161" s="221"/>
      <c r="R161" s="222">
        <f>R162</f>
        <v>0</v>
      </c>
      <c r="S161" s="221"/>
      <c r="T161" s="22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320</v>
      </c>
      <c r="AT161" s="225" t="s">
        <v>75</v>
      </c>
      <c r="AU161" s="225" t="s">
        <v>76</v>
      </c>
      <c r="AY161" s="224" t="s">
        <v>313</v>
      </c>
      <c r="BK161" s="226">
        <f>BK162</f>
        <v>0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1675</v>
      </c>
      <c r="F162" s="227" t="s">
        <v>1676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P163</f>
        <v>0</v>
      </c>
      <c r="Q162" s="221"/>
      <c r="R162" s="222">
        <f>R163</f>
        <v>0</v>
      </c>
      <c r="S162" s="221"/>
      <c r="T162" s="22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320</v>
      </c>
      <c r="AT162" s="225" t="s">
        <v>75</v>
      </c>
      <c r="AU162" s="225" t="s">
        <v>83</v>
      </c>
      <c r="AY162" s="224" t="s">
        <v>313</v>
      </c>
      <c r="BK162" s="226">
        <f>BK163</f>
        <v>0</v>
      </c>
    </row>
    <row r="163" s="2" customFormat="1" ht="16.5" customHeight="1">
      <c r="A163" s="39"/>
      <c r="B163" s="40"/>
      <c r="C163" s="229" t="s">
        <v>434</v>
      </c>
      <c r="D163" s="229" t="s">
        <v>315</v>
      </c>
      <c r="E163" s="230" t="s">
        <v>1677</v>
      </c>
      <c r="F163" s="231" t="s">
        <v>1678</v>
      </c>
      <c r="G163" s="232" t="s">
        <v>1679</v>
      </c>
      <c r="H163" s="233">
        <v>1</v>
      </c>
      <c r="I163" s="234"/>
      <c r="J163" s="235">
        <f>ROUND(I163*H163,2)</f>
        <v>0</v>
      </c>
      <c r="K163" s="231" t="s">
        <v>1578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1552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1552</v>
      </c>
      <c r="BM163" s="240" t="s">
        <v>1834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1681</v>
      </c>
      <c r="F164" s="216" t="s">
        <v>1682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P165</f>
        <v>0</v>
      </c>
      <c r="Q164" s="221"/>
      <c r="R164" s="222">
        <f>R165</f>
        <v>0</v>
      </c>
      <c r="S164" s="221"/>
      <c r="T164" s="223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320</v>
      </c>
      <c r="AT164" s="225" t="s">
        <v>75</v>
      </c>
      <c r="AU164" s="225" t="s">
        <v>76</v>
      </c>
      <c r="AY164" s="224" t="s">
        <v>313</v>
      </c>
      <c r="BK164" s="226">
        <f>BK165</f>
        <v>0</v>
      </c>
    </row>
    <row r="165" s="2" customFormat="1" ht="16.5" customHeight="1">
      <c r="A165" s="39"/>
      <c r="B165" s="40"/>
      <c r="C165" s="229" t="s">
        <v>436</v>
      </c>
      <c r="D165" s="229" t="s">
        <v>315</v>
      </c>
      <c r="E165" s="230" t="s">
        <v>1683</v>
      </c>
      <c r="F165" s="231" t="s">
        <v>1682</v>
      </c>
      <c r="G165" s="232" t="s">
        <v>1551</v>
      </c>
      <c r="H165" s="233">
        <v>5</v>
      </c>
      <c r="I165" s="234"/>
      <c r="J165" s="235">
        <f>ROUND(I165*H165,2)</f>
        <v>0</v>
      </c>
      <c r="K165" s="231" t="s">
        <v>1578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1552</v>
      </c>
      <c r="AT165" s="240" t="s">
        <v>315</v>
      </c>
      <c r="AU165" s="240" t="s">
        <v>83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1552</v>
      </c>
      <c r="BM165" s="240" t="s">
        <v>1835</v>
      </c>
    </row>
    <row r="166" s="12" customFormat="1" ht="25.92" customHeight="1">
      <c r="A166" s="12"/>
      <c r="B166" s="213"/>
      <c r="C166" s="214"/>
      <c r="D166" s="215" t="s">
        <v>75</v>
      </c>
      <c r="E166" s="216" t="s">
        <v>281</v>
      </c>
      <c r="F166" s="216" t="s">
        <v>1685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P167+P169+P171+P174+P177</f>
        <v>0</v>
      </c>
      <c r="Q166" s="221"/>
      <c r="R166" s="222">
        <f>R167+R169+R171+R174+R177</f>
        <v>0</v>
      </c>
      <c r="S166" s="221"/>
      <c r="T166" s="223">
        <f>T167+T169+T171+T174+T177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343</v>
      </c>
      <c r="AT166" s="225" t="s">
        <v>75</v>
      </c>
      <c r="AU166" s="225" t="s">
        <v>76</v>
      </c>
      <c r="AY166" s="224" t="s">
        <v>313</v>
      </c>
      <c r="BK166" s="226">
        <f>BK167+BK169+BK171+BK174+BK177</f>
        <v>0</v>
      </c>
    </row>
    <row r="167" s="12" customFormat="1" ht="22.8" customHeight="1">
      <c r="A167" s="12"/>
      <c r="B167" s="213"/>
      <c r="C167" s="214"/>
      <c r="D167" s="215" t="s">
        <v>75</v>
      </c>
      <c r="E167" s="227" t="s">
        <v>1686</v>
      </c>
      <c r="F167" s="227" t="s">
        <v>1687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P168</f>
        <v>0</v>
      </c>
      <c r="Q167" s="221"/>
      <c r="R167" s="222">
        <f>R168</f>
        <v>0</v>
      </c>
      <c r="S167" s="221"/>
      <c r="T167" s="22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343</v>
      </c>
      <c r="AT167" s="225" t="s">
        <v>75</v>
      </c>
      <c r="AU167" s="225" t="s">
        <v>83</v>
      </c>
      <c r="AY167" s="224" t="s">
        <v>313</v>
      </c>
      <c r="BK167" s="226">
        <f>BK168</f>
        <v>0</v>
      </c>
    </row>
    <row r="168" s="2" customFormat="1" ht="16.5" customHeight="1">
      <c r="A168" s="39"/>
      <c r="B168" s="40"/>
      <c r="C168" s="229" t="s">
        <v>762</v>
      </c>
      <c r="D168" s="229" t="s">
        <v>315</v>
      </c>
      <c r="E168" s="230" t="s">
        <v>1697</v>
      </c>
      <c r="F168" s="231" t="s">
        <v>1698</v>
      </c>
      <c r="G168" s="232" t="s">
        <v>1690</v>
      </c>
      <c r="H168" s="233">
        <v>1</v>
      </c>
      <c r="I168" s="234"/>
      <c r="J168" s="235">
        <f>ROUND(I168*H168,2)</f>
        <v>0</v>
      </c>
      <c r="K168" s="231" t="s">
        <v>1691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1692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1692</v>
      </c>
      <c r="BM168" s="240" t="s">
        <v>1836</v>
      </c>
    </row>
    <row r="169" s="12" customFormat="1" ht="22.8" customHeight="1">
      <c r="A169" s="12"/>
      <c r="B169" s="213"/>
      <c r="C169" s="214"/>
      <c r="D169" s="215" t="s">
        <v>75</v>
      </c>
      <c r="E169" s="227" t="s">
        <v>1700</v>
      </c>
      <c r="F169" s="227" t="s">
        <v>1701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P170</f>
        <v>0</v>
      </c>
      <c r="Q169" s="221"/>
      <c r="R169" s="222">
        <f>R170</f>
        <v>0</v>
      </c>
      <c r="S169" s="221"/>
      <c r="T169" s="223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343</v>
      </c>
      <c r="AT169" s="225" t="s">
        <v>75</v>
      </c>
      <c r="AU169" s="225" t="s">
        <v>83</v>
      </c>
      <c r="AY169" s="224" t="s">
        <v>313</v>
      </c>
      <c r="BK169" s="226">
        <f>BK170</f>
        <v>0</v>
      </c>
    </row>
    <row r="170" s="2" customFormat="1" ht="16.5" customHeight="1">
      <c r="A170" s="39"/>
      <c r="B170" s="40"/>
      <c r="C170" s="229" t="s">
        <v>765</v>
      </c>
      <c r="D170" s="229" t="s">
        <v>315</v>
      </c>
      <c r="E170" s="230" t="s">
        <v>1702</v>
      </c>
      <c r="F170" s="231" t="s">
        <v>1701</v>
      </c>
      <c r="G170" s="232" t="s">
        <v>1703</v>
      </c>
      <c r="H170" s="233">
        <v>1</v>
      </c>
      <c r="I170" s="234"/>
      <c r="J170" s="235">
        <f>ROUND(I170*H170,2)</f>
        <v>0</v>
      </c>
      <c r="K170" s="231" t="s">
        <v>1691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1692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1692</v>
      </c>
      <c r="BM170" s="240" t="s">
        <v>1837</v>
      </c>
    </row>
    <row r="171" s="12" customFormat="1" ht="22.8" customHeight="1">
      <c r="A171" s="12"/>
      <c r="B171" s="213"/>
      <c r="C171" s="214"/>
      <c r="D171" s="215" t="s">
        <v>75</v>
      </c>
      <c r="E171" s="227" t="s">
        <v>1705</v>
      </c>
      <c r="F171" s="227" t="s">
        <v>1706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SUM(P172:P173)</f>
        <v>0</v>
      </c>
      <c r="Q171" s="221"/>
      <c r="R171" s="222">
        <f>SUM(R172:R173)</f>
        <v>0</v>
      </c>
      <c r="S171" s="221"/>
      <c r="T171" s="223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343</v>
      </c>
      <c r="AT171" s="225" t="s">
        <v>75</v>
      </c>
      <c r="AU171" s="225" t="s">
        <v>83</v>
      </c>
      <c r="AY171" s="224" t="s">
        <v>313</v>
      </c>
      <c r="BK171" s="226">
        <f>SUM(BK172:BK173)</f>
        <v>0</v>
      </c>
    </row>
    <row r="172" s="2" customFormat="1" ht="16.5" customHeight="1">
      <c r="A172" s="39"/>
      <c r="B172" s="40"/>
      <c r="C172" s="229" t="s">
        <v>554</v>
      </c>
      <c r="D172" s="229" t="s">
        <v>315</v>
      </c>
      <c r="E172" s="230" t="s">
        <v>1707</v>
      </c>
      <c r="F172" s="231" t="s">
        <v>1708</v>
      </c>
      <c r="G172" s="232" t="s">
        <v>1551</v>
      </c>
      <c r="H172" s="233">
        <v>1</v>
      </c>
      <c r="I172" s="234"/>
      <c r="J172" s="235">
        <f>ROUND(I172*H172,2)</f>
        <v>0</v>
      </c>
      <c r="K172" s="231" t="s">
        <v>1578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1692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1692</v>
      </c>
      <c r="BM172" s="240" t="s">
        <v>1838</v>
      </c>
    </row>
    <row r="173" s="2" customFormat="1" ht="16.5" customHeight="1">
      <c r="A173" s="39"/>
      <c r="B173" s="40"/>
      <c r="C173" s="229" t="s">
        <v>7</v>
      </c>
      <c r="D173" s="229" t="s">
        <v>315</v>
      </c>
      <c r="E173" s="230" t="s">
        <v>1710</v>
      </c>
      <c r="F173" s="231" t="s">
        <v>1711</v>
      </c>
      <c r="G173" s="232" t="s">
        <v>1703</v>
      </c>
      <c r="H173" s="233">
        <v>1</v>
      </c>
      <c r="I173" s="234"/>
      <c r="J173" s="235">
        <f>ROUND(I173*H173,2)</f>
        <v>0</v>
      </c>
      <c r="K173" s="231" t="s">
        <v>1578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1692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1692</v>
      </c>
      <c r="BM173" s="240" t="s">
        <v>1839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1713</v>
      </c>
      <c r="F174" s="227" t="s">
        <v>1714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SUM(P175:P176)</f>
        <v>0</v>
      </c>
      <c r="Q174" s="221"/>
      <c r="R174" s="222">
        <f>SUM(R175:R176)</f>
        <v>0</v>
      </c>
      <c r="S174" s="221"/>
      <c r="T174" s="22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343</v>
      </c>
      <c r="AT174" s="225" t="s">
        <v>75</v>
      </c>
      <c r="AU174" s="225" t="s">
        <v>83</v>
      </c>
      <c r="AY174" s="224" t="s">
        <v>313</v>
      </c>
      <c r="BK174" s="226">
        <f>SUM(BK175:BK176)</f>
        <v>0</v>
      </c>
    </row>
    <row r="175" s="2" customFormat="1" ht="16.5" customHeight="1">
      <c r="A175" s="39"/>
      <c r="B175" s="40"/>
      <c r="C175" s="229" t="s">
        <v>1018</v>
      </c>
      <c r="D175" s="229" t="s">
        <v>315</v>
      </c>
      <c r="E175" s="230" t="s">
        <v>1715</v>
      </c>
      <c r="F175" s="231" t="s">
        <v>1716</v>
      </c>
      <c r="G175" s="232" t="s">
        <v>723</v>
      </c>
      <c r="H175" s="233">
        <v>1</v>
      </c>
      <c r="I175" s="234"/>
      <c r="J175" s="235">
        <f>ROUND(I175*H175,2)</f>
        <v>0</v>
      </c>
      <c r="K175" s="231" t="s">
        <v>1691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1692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1692</v>
      </c>
      <c r="BM175" s="240" t="s">
        <v>1840</v>
      </c>
    </row>
    <row r="176" s="2" customFormat="1" ht="16.5" customHeight="1">
      <c r="A176" s="39"/>
      <c r="B176" s="40"/>
      <c r="C176" s="229" t="s">
        <v>1026</v>
      </c>
      <c r="D176" s="229" t="s">
        <v>315</v>
      </c>
      <c r="E176" s="230" t="s">
        <v>1718</v>
      </c>
      <c r="F176" s="231" t="s">
        <v>1719</v>
      </c>
      <c r="G176" s="232" t="s">
        <v>1703</v>
      </c>
      <c r="H176" s="233">
        <v>1</v>
      </c>
      <c r="I176" s="234"/>
      <c r="J176" s="235">
        <f>ROUND(I176*H176,2)</f>
        <v>0</v>
      </c>
      <c r="K176" s="231" t="s">
        <v>1691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1692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1692</v>
      </c>
      <c r="BM176" s="240" t="s">
        <v>1841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1721</v>
      </c>
      <c r="F177" s="227" t="s">
        <v>1722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P178</f>
        <v>0</v>
      </c>
      <c r="Q177" s="221"/>
      <c r="R177" s="222">
        <f>R178</f>
        <v>0</v>
      </c>
      <c r="S177" s="221"/>
      <c r="T177" s="22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343</v>
      </c>
      <c r="AT177" s="225" t="s">
        <v>75</v>
      </c>
      <c r="AU177" s="225" t="s">
        <v>83</v>
      </c>
      <c r="AY177" s="224" t="s">
        <v>313</v>
      </c>
      <c r="BK177" s="226">
        <f>BK178</f>
        <v>0</v>
      </c>
    </row>
    <row r="178" s="2" customFormat="1" ht="16.5" customHeight="1">
      <c r="A178" s="39"/>
      <c r="B178" s="40"/>
      <c r="C178" s="229" t="s">
        <v>1032</v>
      </c>
      <c r="D178" s="229" t="s">
        <v>315</v>
      </c>
      <c r="E178" s="230" t="s">
        <v>1723</v>
      </c>
      <c r="F178" s="231" t="s">
        <v>1724</v>
      </c>
      <c r="G178" s="232" t="s">
        <v>1690</v>
      </c>
      <c r="H178" s="233">
        <v>1</v>
      </c>
      <c r="I178" s="234"/>
      <c r="J178" s="235">
        <f>ROUND(I178*H178,2)</f>
        <v>0</v>
      </c>
      <c r="K178" s="231" t="s">
        <v>1691</v>
      </c>
      <c r="L178" s="45"/>
      <c r="M178" s="278" t="s">
        <v>1</v>
      </c>
      <c r="N178" s="279" t="s">
        <v>41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1692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1692</v>
      </c>
      <c r="BM178" s="240" t="s">
        <v>1842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cMhJVLvfpSIbcNF1DJH/Hv64nKrg4cAnQiZUCMsmsGwsE4uUcmt9xz/iBRosJXeR7OFO4SELfy0pLfeXC5qL+w==" hashValue="ZcJ2zcb8mcCoPoIGukRMIAhmyiGApv45cDVK49j7bZsIBwOGr6fjjC+ETh/kogVrqwO3fI2IrTHj1+ixrMqbTw==" algorithmName="SHA-512" password="CC35"/>
  <autoFilter ref="C138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1843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1844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1844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0.14999999999999999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403 - Kamerový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>Milan Vican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Milan Vican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664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1845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285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403 - Kamerový systém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>Milan Vican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Milan Vican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683</v>
      </c>
      <c r="F123" s="216" t="s">
        <v>684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85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1846</v>
      </c>
      <c r="F124" s="227" t="s">
        <v>1847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85</v>
      </c>
      <c r="AT124" s="225" t="s">
        <v>75</v>
      </c>
      <c r="AU124" s="225" t="s">
        <v>83</v>
      </c>
      <c r="AY124" s="224" t="s">
        <v>313</v>
      </c>
      <c r="BK124" s="226">
        <f>BK125</f>
        <v>0</v>
      </c>
    </row>
    <row r="125" s="2" customFormat="1" ht="21.75" customHeight="1">
      <c r="A125" s="39"/>
      <c r="B125" s="40"/>
      <c r="C125" s="229" t="s">
        <v>83</v>
      </c>
      <c r="D125" s="229" t="s">
        <v>315</v>
      </c>
      <c r="E125" s="230" t="s">
        <v>1848</v>
      </c>
      <c r="F125" s="231" t="s">
        <v>1849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78" t="s">
        <v>1</v>
      </c>
      <c r="N125" s="279" t="s">
        <v>41</v>
      </c>
      <c r="O125" s="280"/>
      <c r="P125" s="281">
        <f>O125*H125</f>
        <v>0</v>
      </c>
      <c r="Q125" s="281">
        <v>0</v>
      </c>
      <c r="R125" s="281">
        <f>Q125*H125</f>
        <v>0</v>
      </c>
      <c r="S125" s="281">
        <v>0</v>
      </c>
      <c r="T125" s="28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434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434</v>
      </c>
      <c r="BM125" s="240" t="s">
        <v>1850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6LZztqqsupqA3qm4S2csH8ss58FD+e9XtuNpAVfSVcIjmNJDZZwmNGkVoM3UcZ/3+96B98i6hCK2S8LlwT5PKg==" hashValue="3DtU1OaqSECbIP1FNfDbyXAYp11jeln5aRDEmgtyWg8FcvjWYyCVW3r5khJeNhRpY5TXzxEfwmL1iim4oWyE2g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1851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0.14999999999999999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701 - Vodní prvek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923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285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701 - Vodní prvek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311</v>
      </c>
      <c r="F123" s="216" t="s">
        <v>312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93</v>
      </c>
      <c r="F124" s="227" t="s">
        <v>1031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313</v>
      </c>
      <c r="BK124" s="226">
        <f>BK125</f>
        <v>0</v>
      </c>
    </row>
    <row r="125" s="2" customFormat="1" ht="37.8" customHeight="1">
      <c r="A125" s="39"/>
      <c r="B125" s="40"/>
      <c r="C125" s="229" t="s">
        <v>83</v>
      </c>
      <c r="D125" s="229" t="s">
        <v>315</v>
      </c>
      <c r="E125" s="230" t="s">
        <v>1852</v>
      </c>
      <c r="F125" s="231" t="s">
        <v>1853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78" t="s">
        <v>1</v>
      </c>
      <c r="N125" s="279" t="s">
        <v>41</v>
      </c>
      <c r="O125" s="280"/>
      <c r="P125" s="281">
        <f>O125*H125</f>
        <v>0</v>
      </c>
      <c r="Q125" s="281">
        <v>0</v>
      </c>
      <c r="R125" s="281">
        <f>Q125*H125</f>
        <v>0</v>
      </c>
      <c r="S125" s="281">
        <v>0</v>
      </c>
      <c r="T125" s="28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320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320</v>
      </c>
      <c r="BM125" s="240" t="s">
        <v>1854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H08ZDNAsIYj/nuyWGC0Tvw6jHEXE0g6U+hpAjaPZf7WJxpGYZAqSOBttZjSnzg9jty7ga5vSO8DzAXDgguHPEQ==" hashValue="R5BKDzwaLgUagsibd9vJz8u0QtigqCJR9lezE+5CsUVvVoq8lC0/sIIjFml4fCi6gIVOi+Q5gN5Mk+IhN3jBQQ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1855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ROUND((SUM(BE134:BE309)),  2)</f>
        <v>0</v>
      </c>
      <c r="G35" s="39"/>
      <c r="H35" s="39"/>
      <c r="I35" s="166">
        <v>0.20999999999999999</v>
      </c>
      <c r="J35" s="165">
        <f>ROUND(((SUM(BE134:BE309))*I35),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ROUND((SUM(BF134:BF309)),  2)</f>
        <v>0</v>
      </c>
      <c r="G36" s="39"/>
      <c r="H36" s="39"/>
      <c r="I36" s="166">
        <v>0.14999999999999999</v>
      </c>
      <c r="J36" s="165">
        <f>ROUND(((SUM(BF134:BF309))*I36),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ROUND((SUM(BG134:BG309)),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ROUND((SUM(BH134:BH309)),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ROUND((SUM(BI134:BI309)),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801 - Sadové úpravy,jemné terénní úpravy a rekultivace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1856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1857</v>
      </c>
      <c r="E100" s="199"/>
      <c r="F100" s="199"/>
      <c r="G100" s="199"/>
      <c r="H100" s="199"/>
      <c r="I100" s="199"/>
      <c r="J100" s="200">
        <f>J136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1858</v>
      </c>
      <c r="E101" s="199"/>
      <c r="F101" s="199"/>
      <c r="G101" s="199"/>
      <c r="H101" s="199"/>
      <c r="I101" s="199"/>
      <c r="J101" s="200">
        <f>J142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1859</v>
      </c>
      <c r="E102" s="199"/>
      <c r="F102" s="199"/>
      <c r="G102" s="199"/>
      <c r="H102" s="199"/>
      <c r="I102" s="199"/>
      <c r="J102" s="200">
        <f>J158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1860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1861</v>
      </c>
      <c r="E104" s="199"/>
      <c r="F104" s="199"/>
      <c r="G104" s="199"/>
      <c r="H104" s="199"/>
      <c r="I104" s="199"/>
      <c r="J104" s="200">
        <f>J165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1862</v>
      </c>
      <c r="E105" s="199"/>
      <c r="F105" s="199"/>
      <c r="G105" s="199"/>
      <c r="H105" s="199"/>
      <c r="I105" s="199"/>
      <c r="J105" s="200">
        <f>J190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1863</v>
      </c>
      <c r="E106" s="199"/>
      <c r="F106" s="199"/>
      <c r="G106" s="199"/>
      <c r="H106" s="199"/>
      <c r="I106" s="199"/>
      <c r="J106" s="200">
        <f>J206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1864</v>
      </c>
      <c r="E107" s="199"/>
      <c r="F107" s="199"/>
      <c r="G107" s="199"/>
      <c r="H107" s="199"/>
      <c r="I107" s="199"/>
      <c r="J107" s="200">
        <f>J229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1865</v>
      </c>
      <c r="E108" s="199"/>
      <c r="F108" s="199"/>
      <c r="G108" s="199"/>
      <c r="H108" s="199"/>
      <c r="I108" s="199"/>
      <c r="J108" s="200">
        <f>J232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1866</v>
      </c>
      <c r="E109" s="199"/>
      <c r="F109" s="199"/>
      <c r="G109" s="199"/>
      <c r="H109" s="199"/>
      <c r="I109" s="199"/>
      <c r="J109" s="200">
        <f>J276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1867</v>
      </c>
      <c r="E110" s="199"/>
      <c r="F110" s="199"/>
      <c r="G110" s="199"/>
      <c r="H110" s="199"/>
      <c r="I110" s="199"/>
      <c r="J110" s="200">
        <f>J287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1868</v>
      </c>
      <c r="E111" s="199"/>
      <c r="F111" s="199"/>
      <c r="G111" s="199"/>
      <c r="H111" s="199"/>
      <c r="I111" s="199"/>
      <c r="J111" s="200">
        <f>J301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1869</v>
      </c>
      <c r="E112" s="199"/>
      <c r="F112" s="199"/>
      <c r="G112" s="199"/>
      <c r="H112" s="199"/>
      <c r="I112" s="199"/>
      <c r="J112" s="200">
        <f>J308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298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 xml:space="preserve">Revitalizace  Masarykova náměstí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284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285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286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SO 801 - Sadové úpravy,jemné terénní úpravy a rekultivace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Konice</v>
      </c>
      <c r="G128" s="41"/>
      <c r="H128" s="41"/>
      <c r="I128" s="33" t="s">
        <v>22</v>
      </c>
      <c r="J128" s="80" t="str">
        <f>IF(J14="","",J14)</f>
        <v>14. 12. 2023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 xml:space="preserve">město  Konice</v>
      </c>
      <c r="G130" s="41"/>
      <c r="H130" s="41"/>
      <c r="I130" s="33" t="s">
        <v>30</v>
      </c>
      <c r="J130" s="37" t="str">
        <f>E23</f>
        <v xml:space="preserve">Ing.Zdeněk  Vitásek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Martin  Pniok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2"/>
      <c r="B133" s="203"/>
      <c r="C133" s="204" t="s">
        <v>299</v>
      </c>
      <c r="D133" s="205" t="s">
        <v>61</v>
      </c>
      <c r="E133" s="205" t="s">
        <v>57</v>
      </c>
      <c r="F133" s="205" t="s">
        <v>58</v>
      </c>
      <c r="G133" s="205" t="s">
        <v>300</v>
      </c>
      <c r="H133" s="205" t="s">
        <v>301</v>
      </c>
      <c r="I133" s="205" t="s">
        <v>302</v>
      </c>
      <c r="J133" s="205" t="s">
        <v>292</v>
      </c>
      <c r="K133" s="206" t="s">
        <v>303</v>
      </c>
      <c r="L133" s="207"/>
      <c r="M133" s="101" t="s">
        <v>1</v>
      </c>
      <c r="N133" s="102" t="s">
        <v>40</v>
      </c>
      <c r="O133" s="102" t="s">
        <v>304</v>
      </c>
      <c r="P133" s="102" t="s">
        <v>305</v>
      </c>
      <c r="Q133" s="102" t="s">
        <v>306</v>
      </c>
      <c r="R133" s="102" t="s">
        <v>307</v>
      </c>
      <c r="S133" s="102" t="s">
        <v>308</v>
      </c>
      <c r="T133" s="103" t="s">
        <v>309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39"/>
      <c r="B134" s="40"/>
      <c r="C134" s="108" t="s">
        <v>310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</f>
        <v>0</v>
      </c>
      <c r="Q134" s="105"/>
      <c r="R134" s="210">
        <f>R135</f>
        <v>213.292744</v>
      </c>
      <c r="S134" s="105"/>
      <c r="T134" s="211">
        <f>T135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294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311</v>
      </c>
      <c r="F135" s="216" t="s">
        <v>1870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P136+P142+P158+P162+P165+P190+P206+P229+P232+P276+P287+P301+P308</f>
        <v>0</v>
      </c>
      <c r="Q135" s="221"/>
      <c r="R135" s="222">
        <f>R136+R142+R158+R162+R165+R190+R206+R229+R232+R276+R287+R301+R308</f>
        <v>213.292744</v>
      </c>
      <c r="S135" s="221"/>
      <c r="T135" s="223">
        <f>T136+T142+T158+T162+T165+T190+T206+T229+T232+T276+T287+T301+T308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76</v>
      </c>
      <c r="AY135" s="224" t="s">
        <v>313</v>
      </c>
      <c r="BK135" s="226">
        <f>BK136+BK142+BK158+BK162+BK165+BK190+BK206+BK229+BK232+BK276+BK287+BK301+BK308</f>
        <v>0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1871</v>
      </c>
      <c r="F136" s="227" t="s">
        <v>1872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2.6767899999999996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313</v>
      </c>
      <c r="BK136" s="226">
        <f>SUM(BK137:BK141)</f>
        <v>0</v>
      </c>
    </row>
    <row r="137" s="2" customFormat="1" ht="33" customHeight="1">
      <c r="A137" s="39"/>
      <c r="B137" s="40"/>
      <c r="C137" s="229" t="s">
        <v>83</v>
      </c>
      <c r="D137" s="229" t="s">
        <v>315</v>
      </c>
      <c r="E137" s="230" t="s">
        <v>1873</v>
      </c>
      <c r="F137" s="231" t="s">
        <v>1874</v>
      </c>
      <c r="G137" s="232" t="s">
        <v>732</v>
      </c>
      <c r="H137" s="233">
        <v>218.19999999999999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0.01125</v>
      </c>
      <c r="R137" s="238">
        <f>Q137*H137</f>
        <v>2.4547499999999998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1875</v>
      </c>
    </row>
    <row r="138" s="2" customFormat="1" ht="37.8" customHeight="1">
      <c r="A138" s="39"/>
      <c r="B138" s="40"/>
      <c r="C138" s="229" t="s">
        <v>85</v>
      </c>
      <c r="D138" s="229" t="s">
        <v>315</v>
      </c>
      <c r="E138" s="230" t="s">
        <v>1876</v>
      </c>
      <c r="F138" s="231" t="s">
        <v>1877</v>
      </c>
      <c r="G138" s="232" t="s">
        <v>732</v>
      </c>
      <c r="H138" s="233">
        <v>218.19999999999999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1878</v>
      </c>
    </row>
    <row r="139" s="2" customFormat="1" ht="24.15" customHeight="1">
      <c r="A139" s="39"/>
      <c r="B139" s="40"/>
      <c r="C139" s="229" t="s">
        <v>93</v>
      </c>
      <c r="D139" s="229" t="s">
        <v>315</v>
      </c>
      <c r="E139" s="230" t="s">
        <v>1879</v>
      </c>
      <c r="F139" s="231" t="s">
        <v>1880</v>
      </c>
      <c r="G139" s="232" t="s">
        <v>723</v>
      </c>
      <c r="H139" s="233">
        <v>2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0.01281</v>
      </c>
      <c r="R139" s="238">
        <f>Q139*H139</f>
        <v>0.02562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1881</v>
      </c>
    </row>
    <row r="140" s="2" customFormat="1" ht="24.15" customHeight="1">
      <c r="A140" s="39"/>
      <c r="B140" s="40"/>
      <c r="C140" s="229" t="s">
        <v>320</v>
      </c>
      <c r="D140" s="229" t="s">
        <v>315</v>
      </c>
      <c r="E140" s="230" t="s">
        <v>1882</v>
      </c>
      <c r="F140" s="231" t="s">
        <v>1883</v>
      </c>
      <c r="G140" s="232" t="s">
        <v>723</v>
      </c>
      <c r="H140" s="233">
        <v>4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0.02989</v>
      </c>
      <c r="R140" s="238">
        <f>Q140*H140</f>
        <v>0.11956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1884</v>
      </c>
    </row>
    <row r="141" s="2" customFormat="1" ht="24.15" customHeight="1">
      <c r="A141" s="39"/>
      <c r="B141" s="40"/>
      <c r="C141" s="229" t="s">
        <v>343</v>
      </c>
      <c r="D141" s="229" t="s">
        <v>315</v>
      </c>
      <c r="E141" s="230" t="s">
        <v>1885</v>
      </c>
      <c r="F141" s="231" t="s">
        <v>1886</v>
      </c>
      <c r="G141" s="232" t="s">
        <v>723</v>
      </c>
      <c r="H141" s="233">
        <v>2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0.038429999999999999</v>
      </c>
      <c r="R141" s="238">
        <f>Q141*H141</f>
        <v>0.076859999999999998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1887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1888</v>
      </c>
      <c r="F142" s="227" t="s">
        <v>1889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SUM(P143:P157)</f>
        <v>0</v>
      </c>
      <c r="Q142" s="221"/>
      <c r="R142" s="222">
        <f>SUM(R143:R157)</f>
        <v>0.014999999999999999</v>
      </c>
      <c r="S142" s="221"/>
      <c r="T142" s="223">
        <f>SUM(T143:T157)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313</v>
      </c>
      <c r="BK142" s="226">
        <f>SUM(BK143:BK157)</f>
        <v>0</v>
      </c>
    </row>
    <row r="143" s="2" customFormat="1" ht="24.15" customHeight="1">
      <c r="A143" s="39"/>
      <c r="B143" s="40"/>
      <c r="C143" s="229" t="s">
        <v>347</v>
      </c>
      <c r="D143" s="229" t="s">
        <v>315</v>
      </c>
      <c r="E143" s="230" t="s">
        <v>1890</v>
      </c>
      <c r="F143" s="231" t="s">
        <v>1891</v>
      </c>
      <c r="G143" s="232" t="s">
        <v>723</v>
      </c>
      <c r="H143" s="233">
        <v>2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1892</v>
      </c>
    </row>
    <row r="144" s="2" customFormat="1" ht="24.15" customHeight="1">
      <c r="A144" s="39"/>
      <c r="B144" s="40"/>
      <c r="C144" s="229" t="s">
        <v>351</v>
      </c>
      <c r="D144" s="229" t="s">
        <v>315</v>
      </c>
      <c r="E144" s="230" t="s">
        <v>1893</v>
      </c>
      <c r="F144" s="231" t="s">
        <v>1894</v>
      </c>
      <c r="G144" s="232" t="s">
        <v>723</v>
      </c>
      <c r="H144" s="233">
        <v>1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1895</v>
      </c>
    </row>
    <row r="145" s="2" customFormat="1" ht="24.15" customHeight="1">
      <c r="A145" s="39"/>
      <c r="B145" s="40"/>
      <c r="C145" s="229" t="s">
        <v>357</v>
      </c>
      <c r="D145" s="229" t="s">
        <v>315</v>
      </c>
      <c r="E145" s="230" t="s">
        <v>1896</v>
      </c>
      <c r="F145" s="231" t="s">
        <v>1897</v>
      </c>
      <c r="G145" s="232" t="s">
        <v>723</v>
      </c>
      <c r="H145" s="233">
        <v>2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1898</v>
      </c>
    </row>
    <row r="146" s="2" customFormat="1" ht="24.15" customHeight="1">
      <c r="A146" s="39"/>
      <c r="B146" s="40"/>
      <c r="C146" s="229" t="s">
        <v>364</v>
      </c>
      <c r="D146" s="229" t="s">
        <v>315</v>
      </c>
      <c r="E146" s="230" t="s">
        <v>1899</v>
      </c>
      <c r="F146" s="231" t="s">
        <v>1900</v>
      </c>
      <c r="G146" s="232" t="s">
        <v>723</v>
      </c>
      <c r="H146" s="233">
        <v>1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1901</v>
      </c>
    </row>
    <row r="147" s="2" customFormat="1" ht="33" customHeight="1">
      <c r="A147" s="39"/>
      <c r="B147" s="40"/>
      <c r="C147" s="229" t="s">
        <v>368</v>
      </c>
      <c r="D147" s="229" t="s">
        <v>315</v>
      </c>
      <c r="E147" s="230" t="s">
        <v>1902</v>
      </c>
      <c r="F147" s="231" t="s">
        <v>1903</v>
      </c>
      <c r="G147" s="232" t="s">
        <v>723</v>
      </c>
      <c r="H147" s="233">
        <v>1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1904</v>
      </c>
    </row>
    <row r="148" s="2" customFormat="1" ht="24.15" customHeight="1">
      <c r="A148" s="39"/>
      <c r="B148" s="40"/>
      <c r="C148" s="229" t="s">
        <v>373</v>
      </c>
      <c r="D148" s="229" t="s">
        <v>315</v>
      </c>
      <c r="E148" s="230" t="s">
        <v>1905</v>
      </c>
      <c r="F148" s="231" t="s">
        <v>1906</v>
      </c>
      <c r="G148" s="232" t="s">
        <v>723</v>
      </c>
      <c r="H148" s="233">
        <v>1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1907</v>
      </c>
    </row>
    <row r="149" s="2" customFormat="1" ht="33" customHeight="1">
      <c r="A149" s="39"/>
      <c r="B149" s="40"/>
      <c r="C149" s="229" t="s">
        <v>377</v>
      </c>
      <c r="D149" s="229" t="s">
        <v>315</v>
      </c>
      <c r="E149" s="230" t="s">
        <v>1908</v>
      </c>
      <c r="F149" s="231" t="s">
        <v>1909</v>
      </c>
      <c r="G149" s="232" t="s">
        <v>723</v>
      </c>
      <c r="H149" s="233">
        <v>1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1910</v>
      </c>
    </row>
    <row r="150" s="2" customFormat="1" ht="24.15" customHeight="1">
      <c r="A150" s="39"/>
      <c r="B150" s="40"/>
      <c r="C150" s="229" t="s">
        <v>427</v>
      </c>
      <c r="D150" s="229" t="s">
        <v>315</v>
      </c>
      <c r="E150" s="230" t="s">
        <v>1911</v>
      </c>
      <c r="F150" s="231" t="s">
        <v>1912</v>
      </c>
      <c r="G150" s="232" t="s">
        <v>723</v>
      </c>
      <c r="H150" s="233">
        <v>2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1913</v>
      </c>
    </row>
    <row r="151" s="2" customFormat="1" ht="24.15" customHeight="1">
      <c r="A151" s="39"/>
      <c r="B151" s="40"/>
      <c r="C151" s="229" t="s">
        <v>430</v>
      </c>
      <c r="D151" s="229" t="s">
        <v>315</v>
      </c>
      <c r="E151" s="230" t="s">
        <v>1914</v>
      </c>
      <c r="F151" s="231" t="s">
        <v>1915</v>
      </c>
      <c r="G151" s="232" t="s">
        <v>723</v>
      </c>
      <c r="H151" s="233">
        <v>1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1916</v>
      </c>
    </row>
    <row r="152" s="2" customFormat="1" ht="24.15" customHeight="1">
      <c r="A152" s="39"/>
      <c r="B152" s="40"/>
      <c r="C152" s="229" t="s">
        <v>8</v>
      </c>
      <c r="D152" s="229" t="s">
        <v>315</v>
      </c>
      <c r="E152" s="230" t="s">
        <v>1917</v>
      </c>
      <c r="F152" s="231" t="s">
        <v>1918</v>
      </c>
      <c r="G152" s="232" t="s">
        <v>723</v>
      </c>
      <c r="H152" s="233">
        <v>1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1919</v>
      </c>
    </row>
    <row r="153" s="2" customFormat="1" ht="24.15" customHeight="1">
      <c r="A153" s="39"/>
      <c r="B153" s="40"/>
      <c r="C153" s="229" t="s">
        <v>434</v>
      </c>
      <c r="D153" s="229" t="s">
        <v>315</v>
      </c>
      <c r="E153" s="230" t="s">
        <v>1920</v>
      </c>
      <c r="F153" s="231" t="s">
        <v>1921</v>
      </c>
      <c r="G153" s="232" t="s">
        <v>723</v>
      </c>
      <c r="H153" s="233">
        <v>1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1922</v>
      </c>
    </row>
    <row r="154" s="2" customFormat="1" ht="21.75" customHeight="1">
      <c r="A154" s="39"/>
      <c r="B154" s="40"/>
      <c r="C154" s="283" t="s">
        <v>436</v>
      </c>
      <c r="D154" s="283" t="s">
        <v>732</v>
      </c>
      <c r="E154" s="284" t="s">
        <v>1923</v>
      </c>
      <c r="F154" s="285" t="s">
        <v>1924</v>
      </c>
      <c r="G154" s="286" t="s">
        <v>723</v>
      </c>
      <c r="H154" s="287">
        <v>1</v>
      </c>
      <c r="I154" s="288"/>
      <c r="J154" s="289">
        <f>ROUND(I154*H154,2)</f>
        <v>0</v>
      </c>
      <c r="K154" s="285" t="s">
        <v>319</v>
      </c>
      <c r="L154" s="290"/>
      <c r="M154" s="291" t="s">
        <v>1</v>
      </c>
      <c r="N154" s="292" t="s">
        <v>41</v>
      </c>
      <c r="O154" s="92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357</v>
      </c>
      <c r="AT154" s="240" t="s">
        <v>732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1925</v>
      </c>
    </row>
    <row r="155" s="2" customFormat="1" ht="24.15" customHeight="1">
      <c r="A155" s="39"/>
      <c r="B155" s="40"/>
      <c r="C155" s="229" t="s">
        <v>762</v>
      </c>
      <c r="D155" s="229" t="s">
        <v>315</v>
      </c>
      <c r="E155" s="230" t="s">
        <v>1926</v>
      </c>
      <c r="F155" s="231" t="s">
        <v>1927</v>
      </c>
      <c r="G155" s="232" t="s">
        <v>723</v>
      </c>
      <c r="H155" s="233">
        <v>2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320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1928</v>
      </c>
    </row>
    <row r="156" s="2" customFormat="1" ht="24.15" customHeight="1">
      <c r="A156" s="39"/>
      <c r="B156" s="40"/>
      <c r="C156" s="229" t="s">
        <v>765</v>
      </c>
      <c r="D156" s="229" t="s">
        <v>315</v>
      </c>
      <c r="E156" s="230" t="s">
        <v>1929</v>
      </c>
      <c r="F156" s="231" t="s">
        <v>1930</v>
      </c>
      <c r="G156" s="232" t="s">
        <v>723</v>
      </c>
      <c r="H156" s="233">
        <v>1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1931</v>
      </c>
    </row>
    <row r="157" s="2" customFormat="1" ht="16.5" customHeight="1">
      <c r="A157" s="39"/>
      <c r="B157" s="40"/>
      <c r="C157" s="229" t="s">
        <v>554</v>
      </c>
      <c r="D157" s="229" t="s">
        <v>315</v>
      </c>
      <c r="E157" s="230" t="s">
        <v>1932</v>
      </c>
      <c r="F157" s="231" t="s">
        <v>1933</v>
      </c>
      <c r="G157" s="232" t="s">
        <v>354</v>
      </c>
      <c r="H157" s="233">
        <v>9.8000000000000007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1934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1935</v>
      </c>
      <c r="F158" s="227" t="s">
        <v>1936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SUM(P159:P161)</f>
        <v>0</v>
      </c>
      <c r="Q158" s="221"/>
      <c r="R158" s="222">
        <f>SUM(R159:R161)</f>
        <v>0</v>
      </c>
      <c r="S158" s="221"/>
      <c r="T158" s="223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83</v>
      </c>
      <c r="AT158" s="225" t="s">
        <v>75</v>
      </c>
      <c r="AU158" s="225" t="s">
        <v>83</v>
      </c>
      <c r="AY158" s="224" t="s">
        <v>313</v>
      </c>
      <c r="BK158" s="226">
        <f>SUM(BK159:BK161)</f>
        <v>0</v>
      </c>
    </row>
    <row r="159" s="2" customFormat="1" ht="24.15" customHeight="1">
      <c r="A159" s="39"/>
      <c r="B159" s="40"/>
      <c r="C159" s="229" t="s">
        <v>7</v>
      </c>
      <c r="D159" s="229" t="s">
        <v>315</v>
      </c>
      <c r="E159" s="230" t="s">
        <v>1937</v>
      </c>
      <c r="F159" s="231" t="s">
        <v>1938</v>
      </c>
      <c r="G159" s="232" t="s">
        <v>723</v>
      </c>
      <c r="H159" s="233">
        <v>1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1939</v>
      </c>
    </row>
    <row r="160" s="2" customFormat="1" ht="33" customHeight="1">
      <c r="A160" s="39"/>
      <c r="B160" s="40"/>
      <c r="C160" s="229" t="s">
        <v>1018</v>
      </c>
      <c r="D160" s="229" t="s">
        <v>315</v>
      </c>
      <c r="E160" s="230" t="s">
        <v>1940</v>
      </c>
      <c r="F160" s="231" t="s">
        <v>1941</v>
      </c>
      <c r="G160" s="232" t="s">
        <v>723</v>
      </c>
      <c r="H160" s="233">
        <v>1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1942</v>
      </c>
    </row>
    <row r="161" s="2" customFormat="1" ht="16.5" customHeight="1">
      <c r="A161" s="39"/>
      <c r="B161" s="40"/>
      <c r="C161" s="229" t="s">
        <v>1026</v>
      </c>
      <c r="D161" s="229" t="s">
        <v>315</v>
      </c>
      <c r="E161" s="230" t="s">
        <v>1932</v>
      </c>
      <c r="F161" s="231" t="s">
        <v>1933</v>
      </c>
      <c r="G161" s="232" t="s">
        <v>354</v>
      </c>
      <c r="H161" s="233">
        <v>0.25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1943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1944</v>
      </c>
      <c r="F162" s="227" t="s">
        <v>1945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83</v>
      </c>
      <c r="AT162" s="225" t="s">
        <v>75</v>
      </c>
      <c r="AU162" s="225" t="s">
        <v>83</v>
      </c>
      <c r="AY162" s="224" t="s">
        <v>313</v>
      </c>
      <c r="BK162" s="226">
        <f>SUM(BK163:BK164)</f>
        <v>0</v>
      </c>
    </row>
    <row r="163" s="2" customFormat="1" ht="33" customHeight="1">
      <c r="A163" s="39"/>
      <c r="B163" s="40"/>
      <c r="C163" s="229" t="s">
        <v>1032</v>
      </c>
      <c r="D163" s="229" t="s">
        <v>315</v>
      </c>
      <c r="E163" s="230" t="s">
        <v>1946</v>
      </c>
      <c r="F163" s="231" t="s">
        <v>1947</v>
      </c>
      <c r="G163" s="232" t="s">
        <v>318</v>
      </c>
      <c r="H163" s="233">
        <v>345.19999999999999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1948</v>
      </c>
    </row>
    <row r="164" s="2" customFormat="1" ht="16.5" customHeight="1">
      <c r="A164" s="39"/>
      <c r="B164" s="40"/>
      <c r="C164" s="229" t="s">
        <v>582</v>
      </c>
      <c r="D164" s="229" t="s">
        <v>315</v>
      </c>
      <c r="E164" s="230" t="s">
        <v>1932</v>
      </c>
      <c r="F164" s="231" t="s">
        <v>1933</v>
      </c>
      <c r="G164" s="232" t="s">
        <v>354</v>
      </c>
      <c r="H164" s="233">
        <v>17.260000000000002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320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1949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1950</v>
      </c>
      <c r="F165" s="227" t="s">
        <v>1951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SUM(P166:P189)</f>
        <v>0</v>
      </c>
      <c r="Q165" s="221"/>
      <c r="R165" s="222">
        <f>SUM(R166:R189)</f>
        <v>37.441716</v>
      </c>
      <c r="S165" s="221"/>
      <c r="T165" s="223">
        <f>SUM(T166:T189)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83</v>
      </c>
      <c r="AT165" s="225" t="s">
        <v>75</v>
      </c>
      <c r="AU165" s="225" t="s">
        <v>83</v>
      </c>
      <c r="AY165" s="224" t="s">
        <v>313</v>
      </c>
      <c r="BK165" s="226">
        <f>SUM(BK166:BK189)</f>
        <v>0</v>
      </c>
    </row>
    <row r="166" s="2" customFormat="1" ht="33" customHeight="1">
      <c r="A166" s="39"/>
      <c r="B166" s="40"/>
      <c r="C166" s="229" t="s">
        <v>1042</v>
      </c>
      <c r="D166" s="229" t="s">
        <v>315</v>
      </c>
      <c r="E166" s="230" t="s">
        <v>1952</v>
      </c>
      <c r="F166" s="231" t="s">
        <v>1953</v>
      </c>
      <c r="G166" s="232" t="s">
        <v>334</v>
      </c>
      <c r="H166" s="233">
        <v>280.02999999999997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1954</v>
      </c>
    </row>
    <row r="167" s="2" customFormat="1" ht="24.15" customHeight="1">
      <c r="A167" s="39"/>
      <c r="B167" s="40"/>
      <c r="C167" s="229" t="s">
        <v>1046</v>
      </c>
      <c r="D167" s="229" t="s">
        <v>315</v>
      </c>
      <c r="E167" s="230" t="s">
        <v>1955</v>
      </c>
      <c r="F167" s="231" t="s">
        <v>1956</v>
      </c>
      <c r="G167" s="232" t="s">
        <v>334</v>
      </c>
      <c r="H167" s="233">
        <v>280.02999999999997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320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320</v>
      </c>
      <c r="BM167" s="240" t="s">
        <v>1957</v>
      </c>
    </row>
    <row r="168" s="2" customFormat="1" ht="33" customHeight="1">
      <c r="A168" s="39"/>
      <c r="B168" s="40"/>
      <c r="C168" s="229" t="s">
        <v>1051</v>
      </c>
      <c r="D168" s="229" t="s">
        <v>315</v>
      </c>
      <c r="E168" s="230" t="s">
        <v>1958</v>
      </c>
      <c r="F168" s="231" t="s">
        <v>1959</v>
      </c>
      <c r="G168" s="232" t="s">
        <v>334</v>
      </c>
      <c r="H168" s="233">
        <v>280.02999999999997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1960</v>
      </c>
    </row>
    <row r="169" s="2" customFormat="1" ht="24.15" customHeight="1">
      <c r="A169" s="39"/>
      <c r="B169" s="40"/>
      <c r="C169" s="229" t="s">
        <v>1055</v>
      </c>
      <c r="D169" s="229" t="s">
        <v>315</v>
      </c>
      <c r="E169" s="230" t="s">
        <v>1961</v>
      </c>
      <c r="F169" s="231" t="s">
        <v>1962</v>
      </c>
      <c r="G169" s="232" t="s">
        <v>334</v>
      </c>
      <c r="H169" s="233">
        <v>280.02999999999997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320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320</v>
      </c>
      <c r="BM169" s="240" t="s">
        <v>1963</v>
      </c>
    </row>
    <row r="170" s="2" customFormat="1" ht="33" customHeight="1">
      <c r="A170" s="39"/>
      <c r="B170" s="40"/>
      <c r="C170" s="229" t="s">
        <v>1059</v>
      </c>
      <c r="D170" s="229" t="s">
        <v>315</v>
      </c>
      <c r="E170" s="230" t="s">
        <v>352</v>
      </c>
      <c r="F170" s="231" t="s">
        <v>1964</v>
      </c>
      <c r="G170" s="232" t="s">
        <v>334</v>
      </c>
      <c r="H170" s="233">
        <v>476.05099999999999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320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320</v>
      </c>
      <c r="BM170" s="240" t="s">
        <v>1965</v>
      </c>
    </row>
    <row r="171" s="2" customFormat="1" ht="44.25" customHeight="1">
      <c r="A171" s="39"/>
      <c r="B171" s="40"/>
      <c r="C171" s="229" t="s">
        <v>1063</v>
      </c>
      <c r="D171" s="229" t="s">
        <v>315</v>
      </c>
      <c r="E171" s="230" t="s">
        <v>973</v>
      </c>
      <c r="F171" s="231" t="s">
        <v>1966</v>
      </c>
      <c r="G171" s="232" t="s">
        <v>334</v>
      </c>
      <c r="H171" s="233">
        <v>56.100000000000001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320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1967</v>
      </c>
    </row>
    <row r="172" s="2" customFormat="1" ht="24.15" customHeight="1">
      <c r="A172" s="39"/>
      <c r="B172" s="40"/>
      <c r="C172" s="283" t="s">
        <v>1067</v>
      </c>
      <c r="D172" s="283" t="s">
        <v>732</v>
      </c>
      <c r="E172" s="284" t="s">
        <v>1968</v>
      </c>
      <c r="F172" s="285" t="s">
        <v>1969</v>
      </c>
      <c r="G172" s="286" t="s">
        <v>334</v>
      </c>
      <c r="H172" s="287">
        <v>56.100000000000001</v>
      </c>
      <c r="I172" s="288"/>
      <c r="J172" s="289">
        <f>ROUND(I172*H172,2)</f>
        <v>0</v>
      </c>
      <c r="K172" s="285" t="s">
        <v>1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357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320</v>
      </c>
      <c r="BM172" s="240" t="s">
        <v>1970</v>
      </c>
    </row>
    <row r="173" s="2" customFormat="1" ht="24.15" customHeight="1">
      <c r="A173" s="39"/>
      <c r="B173" s="40"/>
      <c r="C173" s="229" t="s">
        <v>1071</v>
      </c>
      <c r="D173" s="229" t="s">
        <v>315</v>
      </c>
      <c r="E173" s="230" t="s">
        <v>1971</v>
      </c>
      <c r="F173" s="231" t="s">
        <v>1972</v>
      </c>
      <c r="G173" s="232" t="s">
        <v>334</v>
      </c>
      <c r="H173" s="233">
        <v>56.100000000000001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320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320</v>
      </c>
      <c r="BM173" s="240" t="s">
        <v>1973</v>
      </c>
    </row>
    <row r="174" s="2" customFormat="1" ht="24.15" customHeight="1">
      <c r="A174" s="39"/>
      <c r="B174" s="40"/>
      <c r="C174" s="229" t="s">
        <v>1075</v>
      </c>
      <c r="D174" s="229" t="s">
        <v>315</v>
      </c>
      <c r="E174" s="230" t="s">
        <v>958</v>
      </c>
      <c r="F174" s="231" t="s">
        <v>959</v>
      </c>
      <c r="G174" s="232" t="s">
        <v>334</v>
      </c>
      <c r="H174" s="233">
        <v>56.100000000000001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320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320</v>
      </c>
      <c r="BM174" s="240" t="s">
        <v>1974</v>
      </c>
    </row>
    <row r="175" s="2" customFormat="1" ht="24.15" customHeight="1">
      <c r="A175" s="39"/>
      <c r="B175" s="40"/>
      <c r="C175" s="229" t="s">
        <v>1079</v>
      </c>
      <c r="D175" s="229" t="s">
        <v>315</v>
      </c>
      <c r="E175" s="230" t="s">
        <v>1975</v>
      </c>
      <c r="F175" s="231" t="s">
        <v>1976</v>
      </c>
      <c r="G175" s="232" t="s">
        <v>318</v>
      </c>
      <c r="H175" s="233">
        <v>66</v>
      </c>
      <c r="I175" s="234"/>
      <c r="J175" s="235">
        <f>ROUND(I175*H175,2)</f>
        <v>0</v>
      </c>
      <c r="K175" s="231" t="s">
        <v>319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0.00046999999999999999</v>
      </c>
      <c r="R175" s="238">
        <f>Q175*H175</f>
        <v>0.031019999999999999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320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320</v>
      </c>
      <c r="BM175" s="240" t="s">
        <v>1977</v>
      </c>
    </row>
    <row r="176" s="2" customFormat="1" ht="37.8" customHeight="1">
      <c r="A176" s="39"/>
      <c r="B176" s="40"/>
      <c r="C176" s="229" t="s">
        <v>1083</v>
      </c>
      <c r="D176" s="229" t="s">
        <v>315</v>
      </c>
      <c r="E176" s="230" t="s">
        <v>1978</v>
      </c>
      <c r="F176" s="231" t="s">
        <v>1979</v>
      </c>
      <c r="G176" s="232" t="s">
        <v>334</v>
      </c>
      <c r="H176" s="233">
        <v>223.93000000000001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320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320</v>
      </c>
      <c r="BM176" s="240" t="s">
        <v>1980</v>
      </c>
    </row>
    <row r="177" s="2" customFormat="1" ht="16.5" customHeight="1">
      <c r="A177" s="39"/>
      <c r="B177" s="40"/>
      <c r="C177" s="283" t="s">
        <v>1087</v>
      </c>
      <c r="D177" s="283" t="s">
        <v>732</v>
      </c>
      <c r="E177" s="284" t="s">
        <v>1981</v>
      </c>
      <c r="F177" s="285" t="s">
        <v>1982</v>
      </c>
      <c r="G177" s="286" t="s">
        <v>334</v>
      </c>
      <c r="H177" s="287">
        <v>223.93000000000001</v>
      </c>
      <c r="I177" s="288"/>
      <c r="J177" s="289">
        <f>ROUND(I177*H177,2)</f>
        <v>0</v>
      </c>
      <c r="K177" s="285" t="s">
        <v>1</v>
      </c>
      <c r="L177" s="290"/>
      <c r="M177" s="291" t="s">
        <v>1</v>
      </c>
      <c r="N177" s="292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357</v>
      </c>
      <c r="AT177" s="240" t="s">
        <v>732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320</v>
      </c>
      <c r="BM177" s="240" t="s">
        <v>1983</v>
      </c>
    </row>
    <row r="178" s="2" customFormat="1" ht="24.15" customHeight="1">
      <c r="A178" s="39"/>
      <c r="B178" s="40"/>
      <c r="C178" s="229" t="s">
        <v>440</v>
      </c>
      <c r="D178" s="229" t="s">
        <v>315</v>
      </c>
      <c r="E178" s="230" t="s">
        <v>1971</v>
      </c>
      <c r="F178" s="231" t="s">
        <v>1972</v>
      </c>
      <c r="G178" s="232" t="s">
        <v>334</v>
      </c>
      <c r="H178" s="233">
        <v>223.93000000000001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320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320</v>
      </c>
      <c r="BM178" s="240" t="s">
        <v>1984</v>
      </c>
    </row>
    <row r="179" s="2" customFormat="1" ht="24.15" customHeight="1">
      <c r="A179" s="39"/>
      <c r="B179" s="40"/>
      <c r="C179" s="229" t="s">
        <v>1094</v>
      </c>
      <c r="D179" s="229" t="s">
        <v>315</v>
      </c>
      <c r="E179" s="230" t="s">
        <v>958</v>
      </c>
      <c r="F179" s="231" t="s">
        <v>959</v>
      </c>
      <c r="G179" s="232" t="s">
        <v>334</v>
      </c>
      <c r="H179" s="233">
        <v>223.93000000000001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320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320</v>
      </c>
      <c r="BM179" s="240" t="s">
        <v>1985</v>
      </c>
    </row>
    <row r="180" s="2" customFormat="1" ht="37.8" customHeight="1">
      <c r="A180" s="39"/>
      <c r="B180" s="40"/>
      <c r="C180" s="229" t="s">
        <v>1098</v>
      </c>
      <c r="D180" s="229" t="s">
        <v>315</v>
      </c>
      <c r="E180" s="230" t="s">
        <v>1986</v>
      </c>
      <c r="F180" s="231" t="s">
        <v>1987</v>
      </c>
      <c r="G180" s="232" t="s">
        <v>318</v>
      </c>
      <c r="H180" s="233">
        <v>200</v>
      </c>
      <c r="I180" s="234"/>
      <c r="J180" s="235">
        <f>ROUND(I180*H180,2)</f>
        <v>0</v>
      </c>
      <c r="K180" s="231" t="s">
        <v>319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320</v>
      </c>
      <c r="AT180" s="240" t="s">
        <v>315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320</v>
      </c>
      <c r="BM180" s="240" t="s">
        <v>1988</v>
      </c>
    </row>
    <row r="181" s="2" customFormat="1" ht="24.15" customHeight="1">
      <c r="A181" s="39"/>
      <c r="B181" s="40"/>
      <c r="C181" s="229" t="s">
        <v>1102</v>
      </c>
      <c r="D181" s="229" t="s">
        <v>315</v>
      </c>
      <c r="E181" s="230" t="s">
        <v>1989</v>
      </c>
      <c r="F181" s="231" t="s">
        <v>1990</v>
      </c>
      <c r="G181" s="232" t="s">
        <v>318</v>
      </c>
      <c r="H181" s="233">
        <v>173.34999999999999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320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320</v>
      </c>
      <c r="BM181" s="240" t="s">
        <v>1991</v>
      </c>
    </row>
    <row r="182" s="2" customFormat="1" ht="16.5" customHeight="1">
      <c r="A182" s="39"/>
      <c r="B182" s="40"/>
      <c r="C182" s="283" t="s">
        <v>1106</v>
      </c>
      <c r="D182" s="283" t="s">
        <v>732</v>
      </c>
      <c r="E182" s="284" t="s">
        <v>1992</v>
      </c>
      <c r="F182" s="285" t="s">
        <v>1993</v>
      </c>
      <c r="G182" s="286" t="s">
        <v>334</v>
      </c>
      <c r="H182" s="287">
        <v>93.337999999999994</v>
      </c>
      <c r="I182" s="288"/>
      <c r="J182" s="289">
        <f>ROUND(I182*H182,2)</f>
        <v>0</v>
      </c>
      <c r="K182" s="285" t="s">
        <v>1</v>
      </c>
      <c r="L182" s="290"/>
      <c r="M182" s="291" t="s">
        <v>1</v>
      </c>
      <c r="N182" s="292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357</v>
      </c>
      <c r="AT182" s="240" t="s">
        <v>732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320</v>
      </c>
      <c r="BM182" s="240" t="s">
        <v>1994</v>
      </c>
    </row>
    <row r="183" s="2" customFormat="1" ht="33" customHeight="1">
      <c r="A183" s="39"/>
      <c r="B183" s="40"/>
      <c r="C183" s="229" t="s">
        <v>1110</v>
      </c>
      <c r="D183" s="229" t="s">
        <v>315</v>
      </c>
      <c r="E183" s="230" t="s">
        <v>1995</v>
      </c>
      <c r="F183" s="231" t="s">
        <v>1996</v>
      </c>
      <c r="G183" s="232" t="s">
        <v>318</v>
      </c>
      <c r="H183" s="233">
        <v>200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320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320</v>
      </c>
      <c r="BM183" s="240" t="s">
        <v>1997</v>
      </c>
    </row>
    <row r="184" s="2" customFormat="1" ht="24.15" customHeight="1">
      <c r="A184" s="39"/>
      <c r="B184" s="40"/>
      <c r="C184" s="229" t="s">
        <v>1114</v>
      </c>
      <c r="D184" s="229" t="s">
        <v>315</v>
      </c>
      <c r="E184" s="230" t="s">
        <v>1998</v>
      </c>
      <c r="F184" s="231" t="s">
        <v>1999</v>
      </c>
      <c r="G184" s="232" t="s">
        <v>318</v>
      </c>
      <c r="H184" s="233">
        <v>36.549999999999997</v>
      </c>
      <c r="I184" s="234"/>
      <c r="J184" s="235">
        <f>ROUND(I184*H184,2)</f>
        <v>0</v>
      </c>
      <c r="K184" s="231" t="s">
        <v>319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320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320</v>
      </c>
      <c r="BM184" s="240" t="s">
        <v>2000</v>
      </c>
    </row>
    <row r="185" s="2" customFormat="1" ht="16.5" customHeight="1">
      <c r="A185" s="39"/>
      <c r="B185" s="40"/>
      <c r="C185" s="283" t="s">
        <v>1118</v>
      </c>
      <c r="D185" s="283" t="s">
        <v>732</v>
      </c>
      <c r="E185" s="284" t="s">
        <v>2001</v>
      </c>
      <c r="F185" s="285" t="s">
        <v>2002</v>
      </c>
      <c r="G185" s="286" t="s">
        <v>334</v>
      </c>
      <c r="H185" s="287">
        <v>47.310000000000002</v>
      </c>
      <c r="I185" s="288"/>
      <c r="J185" s="289">
        <f>ROUND(I185*H185,2)</f>
        <v>0</v>
      </c>
      <c r="K185" s="285" t="s">
        <v>1</v>
      </c>
      <c r="L185" s="290"/>
      <c r="M185" s="291" t="s">
        <v>1</v>
      </c>
      <c r="N185" s="292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357</v>
      </c>
      <c r="AT185" s="240" t="s">
        <v>732</v>
      </c>
      <c r="AU185" s="240" t="s">
        <v>85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320</v>
      </c>
      <c r="BM185" s="240" t="s">
        <v>2003</v>
      </c>
    </row>
    <row r="186" s="2" customFormat="1" ht="24.15" customHeight="1">
      <c r="A186" s="39"/>
      <c r="B186" s="40"/>
      <c r="C186" s="229" t="s">
        <v>1124</v>
      </c>
      <c r="D186" s="229" t="s">
        <v>315</v>
      </c>
      <c r="E186" s="230" t="s">
        <v>1971</v>
      </c>
      <c r="F186" s="231" t="s">
        <v>1972</v>
      </c>
      <c r="G186" s="232" t="s">
        <v>334</v>
      </c>
      <c r="H186" s="233">
        <v>140.648</v>
      </c>
      <c r="I186" s="234"/>
      <c r="J186" s="235">
        <f>ROUND(I186*H186,2)</f>
        <v>0</v>
      </c>
      <c r="K186" s="231" t="s">
        <v>319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320</v>
      </c>
      <c r="AT186" s="240" t="s">
        <v>315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320</v>
      </c>
      <c r="BM186" s="240" t="s">
        <v>2004</v>
      </c>
    </row>
    <row r="187" s="2" customFormat="1" ht="24.15" customHeight="1">
      <c r="A187" s="39"/>
      <c r="B187" s="40"/>
      <c r="C187" s="229" t="s">
        <v>1128</v>
      </c>
      <c r="D187" s="229" t="s">
        <v>315</v>
      </c>
      <c r="E187" s="230" t="s">
        <v>703</v>
      </c>
      <c r="F187" s="231" t="s">
        <v>704</v>
      </c>
      <c r="G187" s="232" t="s">
        <v>334</v>
      </c>
      <c r="H187" s="233">
        <v>140.648</v>
      </c>
      <c r="I187" s="234"/>
      <c r="J187" s="235">
        <f>ROUND(I187*H187,2)</f>
        <v>0</v>
      </c>
      <c r="K187" s="231" t="s">
        <v>319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320</v>
      </c>
      <c r="AT187" s="240" t="s">
        <v>315</v>
      </c>
      <c r="AU187" s="240" t="s">
        <v>85</v>
      </c>
      <c r="AY187" s="18" t="s">
        <v>313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320</v>
      </c>
      <c r="BM187" s="240" t="s">
        <v>2005</v>
      </c>
    </row>
    <row r="188" s="2" customFormat="1" ht="24.15" customHeight="1">
      <c r="A188" s="39"/>
      <c r="B188" s="40"/>
      <c r="C188" s="229" t="s">
        <v>1132</v>
      </c>
      <c r="D188" s="229" t="s">
        <v>315</v>
      </c>
      <c r="E188" s="230" t="s">
        <v>2006</v>
      </c>
      <c r="F188" s="231" t="s">
        <v>2007</v>
      </c>
      <c r="G188" s="232" t="s">
        <v>318</v>
      </c>
      <c r="H188" s="233">
        <v>188.59999999999999</v>
      </c>
      <c r="I188" s="234"/>
      <c r="J188" s="235">
        <f>ROUND(I188*H188,2)</f>
        <v>0</v>
      </c>
      <c r="K188" s="231" t="s">
        <v>319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0.19800000000000001</v>
      </c>
      <c r="R188" s="238">
        <f>Q188*H188</f>
        <v>37.342800000000004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320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320</v>
      </c>
      <c r="BM188" s="240" t="s">
        <v>2008</v>
      </c>
    </row>
    <row r="189" s="2" customFormat="1" ht="24.15" customHeight="1">
      <c r="A189" s="39"/>
      <c r="B189" s="40"/>
      <c r="C189" s="229" t="s">
        <v>1293</v>
      </c>
      <c r="D189" s="229" t="s">
        <v>315</v>
      </c>
      <c r="E189" s="230" t="s">
        <v>2009</v>
      </c>
      <c r="F189" s="231" t="s">
        <v>2010</v>
      </c>
      <c r="G189" s="232" t="s">
        <v>318</v>
      </c>
      <c r="H189" s="233">
        <v>188.59999999999999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0.00036000000000000002</v>
      </c>
      <c r="R189" s="238">
        <f>Q189*H189</f>
        <v>0.067895999999999998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320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320</v>
      </c>
      <c r="BM189" s="240" t="s">
        <v>2011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2012</v>
      </c>
      <c r="F190" s="227" t="s">
        <v>2013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SUM(P191:P205)</f>
        <v>0</v>
      </c>
      <c r="Q190" s="221"/>
      <c r="R190" s="222">
        <f>SUM(R191:R205)</f>
        <v>1.88968</v>
      </c>
      <c r="S190" s="221"/>
      <c r="T190" s="223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313</v>
      </c>
      <c r="BK190" s="226">
        <f>SUM(BK191:BK205)</f>
        <v>0</v>
      </c>
    </row>
    <row r="191" s="2" customFormat="1" ht="33" customHeight="1">
      <c r="A191" s="39"/>
      <c r="B191" s="40"/>
      <c r="C191" s="229" t="s">
        <v>1296</v>
      </c>
      <c r="D191" s="229" t="s">
        <v>315</v>
      </c>
      <c r="E191" s="230" t="s">
        <v>2014</v>
      </c>
      <c r="F191" s="231" t="s">
        <v>2015</v>
      </c>
      <c r="G191" s="232" t="s">
        <v>723</v>
      </c>
      <c r="H191" s="233">
        <v>16</v>
      </c>
      <c r="I191" s="234"/>
      <c r="J191" s="235">
        <f>ROUND(I191*H191,2)</f>
        <v>0</v>
      </c>
      <c r="K191" s="231" t="s">
        <v>319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320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320</v>
      </c>
      <c r="BM191" s="240" t="s">
        <v>2016</v>
      </c>
    </row>
    <row r="192" s="2" customFormat="1" ht="24.15" customHeight="1">
      <c r="A192" s="39"/>
      <c r="B192" s="40"/>
      <c r="C192" s="229" t="s">
        <v>1298</v>
      </c>
      <c r="D192" s="229" t="s">
        <v>315</v>
      </c>
      <c r="E192" s="230" t="s">
        <v>2017</v>
      </c>
      <c r="F192" s="231" t="s">
        <v>2018</v>
      </c>
      <c r="G192" s="232" t="s">
        <v>723</v>
      </c>
      <c r="H192" s="233">
        <v>16</v>
      </c>
      <c r="I192" s="234"/>
      <c r="J192" s="235">
        <f>ROUND(I192*H192,2)</f>
        <v>0</v>
      </c>
      <c r="K192" s="231" t="s">
        <v>319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320</v>
      </c>
      <c r="AT192" s="240" t="s">
        <v>315</v>
      </c>
      <c r="AU192" s="240" t="s">
        <v>85</v>
      </c>
      <c r="AY192" s="18" t="s">
        <v>313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320</v>
      </c>
      <c r="BM192" s="240" t="s">
        <v>2019</v>
      </c>
    </row>
    <row r="193" s="2" customFormat="1" ht="24.15" customHeight="1">
      <c r="A193" s="39"/>
      <c r="B193" s="40"/>
      <c r="C193" s="283" t="s">
        <v>1302</v>
      </c>
      <c r="D193" s="283" t="s">
        <v>732</v>
      </c>
      <c r="E193" s="284" t="s">
        <v>2020</v>
      </c>
      <c r="F193" s="285" t="s">
        <v>2021</v>
      </c>
      <c r="G193" s="286" t="s">
        <v>2022</v>
      </c>
      <c r="H193" s="287">
        <v>16</v>
      </c>
      <c r="I193" s="288"/>
      <c r="J193" s="289">
        <f>ROUND(I193*H193,2)</f>
        <v>0</v>
      </c>
      <c r="K193" s="285" t="s">
        <v>1</v>
      </c>
      <c r="L193" s="290"/>
      <c r="M193" s="291" t="s">
        <v>1</v>
      </c>
      <c r="N193" s="292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357</v>
      </c>
      <c r="AT193" s="240" t="s">
        <v>732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320</v>
      </c>
      <c r="BM193" s="240" t="s">
        <v>2023</v>
      </c>
    </row>
    <row r="194" s="2" customFormat="1" ht="24.15" customHeight="1">
      <c r="A194" s="39"/>
      <c r="B194" s="40"/>
      <c r="C194" s="229" t="s">
        <v>1306</v>
      </c>
      <c r="D194" s="229" t="s">
        <v>315</v>
      </c>
      <c r="E194" s="230" t="s">
        <v>2024</v>
      </c>
      <c r="F194" s="231" t="s">
        <v>2025</v>
      </c>
      <c r="G194" s="232" t="s">
        <v>723</v>
      </c>
      <c r="H194" s="233">
        <v>16</v>
      </c>
      <c r="I194" s="234"/>
      <c r="J194" s="235">
        <f>ROUND(I194*H194,2)</f>
        <v>0</v>
      </c>
      <c r="K194" s="231" t="s">
        <v>319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6.0000000000000002E-05</v>
      </c>
      <c r="R194" s="238">
        <f>Q194*H194</f>
        <v>0.00096000000000000002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320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320</v>
      </c>
      <c r="BM194" s="240" t="s">
        <v>2026</v>
      </c>
    </row>
    <row r="195" s="2" customFormat="1" ht="21.75" customHeight="1">
      <c r="A195" s="39"/>
      <c r="B195" s="40"/>
      <c r="C195" s="283" t="s">
        <v>1310</v>
      </c>
      <c r="D195" s="283" t="s">
        <v>732</v>
      </c>
      <c r="E195" s="284" t="s">
        <v>2027</v>
      </c>
      <c r="F195" s="285" t="s">
        <v>2028</v>
      </c>
      <c r="G195" s="286" t="s">
        <v>2022</v>
      </c>
      <c r="H195" s="287">
        <v>48</v>
      </c>
      <c r="I195" s="288"/>
      <c r="J195" s="289">
        <f>ROUND(I195*H195,2)</f>
        <v>0</v>
      </c>
      <c r="K195" s="285" t="s">
        <v>319</v>
      </c>
      <c r="L195" s="290"/>
      <c r="M195" s="291" t="s">
        <v>1</v>
      </c>
      <c r="N195" s="292" t="s">
        <v>41</v>
      </c>
      <c r="O195" s="92"/>
      <c r="P195" s="238">
        <f>O195*H195</f>
        <v>0</v>
      </c>
      <c r="Q195" s="238">
        <v>0.0058999999999999999</v>
      </c>
      <c r="R195" s="238">
        <f>Q195*H195</f>
        <v>0.28320000000000001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357</v>
      </c>
      <c r="AT195" s="240" t="s">
        <v>732</v>
      </c>
      <c r="AU195" s="240" t="s">
        <v>85</v>
      </c>
      <c r="AY195" s="18" t="s">
        <v>313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320</v>
      </c>
      <c r="BM195" s="240" t="s">
        <v>2029</v>
      </c>
    </row>
    <row r="196" s="2" customFormat="1" ht="16.5" customHeight="1">
      <c r="A196" s="39"/>
      <c r="B196" s="40"/>
      <c r="C196" s="283" t="s">
        <v>1312</v>
      </c>
      <c r="D196" s="283" t="s">
        <v>732</v>
      </c>
      <c r="E196" s="284" t="s">
        <v>2030</v>
      </c>
      <c r="F196" s="285" t="s">
        <v>2031</v>
      </c>
      <c r="G196" s="286" t="s">
        <v>2022</v>
      </c>
      <c r="H196" s="287">
        <v>48</v>
      </c>
      <c r="I196" s="288"/>
      <c r="J196" s="289">
        <f>ROUND(I196*H196,2)</f>
        <v>0</v>
      </c>
      <c r="K196" s="285" t="s">
        <v>1</v>
      </c>
      <c r="L196" s="290"/>
      <c r="M196" s="291" t="s">
        <v>1</v>
      </c>
      <c r="N196" s="292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357</v>
      </c>
      <c r="AT196" s="240" t="s">
        <v>732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320</v>
      </c>
      <c r="BM196" s="240" t="s">
        <v>2032</v>
      </c>
    </row>
    <row r="197" s="2" customFormat="1" ht="24.15" customHeight="1">
      <c r="A197" s="39"/>
      <c r="B197" s="40"/>
      <c r="C197" s="229" t="s">
        <v>1314</v>
      </c>
      <c r="D197" s="229" t="s">
        <v>315</v>
      </c>
      <c r="E197" s="230" t="s">
        <v>2033</v>
      </c>
      <c r="F197" s="231" t="s">
        <v>2034</v>
      </c>
      <c r="G197" s="232" t="s">
        <v>723</v>
      </c>
      <c r="H197" s="233">
        <v>16</v>
      </c>
      <c r="I197" s="234"/>
      <c r="J197" s="235">
        <f>ROUND(I197*H197,2)</f>
        <v>0</v>
      </c>
      <c r="K197" s="231" t="s">
        <v>319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320</v>
      </c>
      <c r="AT197" s="240" t="s">
        <v>315</v>
      </c>
      <c r="AU197" s="240" t="s">
        <v>85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320</v>
      </c>
      <c r="BM197" s="240" t="s">
        <v>2035</v>
      </c>
    </row>
    <row r="198" s="2" customFormat="1" ht="24.15" customHeight="1">
      <c r="A198" s="39"/>
      <c r="B198" s="40"/>
      <c r="C198" s="229" t="s">
        <v>1318</v>
      </c>
      <c r="D198" s="229" t="s">
        <v>315</v>
      </c>
      <c r="E198" s="230" t="s">
        <v>2036</v>
      </c>
      <c r="F198" s="231" t="s">
        <v>2037</v>
      </c>
      <c r="G198" s="232" t="s">
        <v>318</v>
      </c>
      <c r="H198" s="233">
        <v>16</v>
      </c>
      <c r="I198" s="234"/>
      <c r="J198" s="235">
        <f>ROUND(I198*H198,2)</f>
        <v>0</v>
      </c>
      <c r="K198" s="231" t="s">
        <v>319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3.0000000000000001E-05</v>
      </c>
      <c r="R198" s="238">
        <f>Q198*H198</f>
        <v>0.00048000000000000001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320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320</v>
      </c>
      <c r="BM198" s="240" t="s">
        <v>2038</v>
      </c>
    </row>
    <row r="199" s="2" customFormat="1" ht="16.5" customHeight="1">
      <c r="A199" s="39"/>
      <c r="B199" s="40"/>
      <c r="C199" s="283" t="s">
        <v>635</v>
      </c>
      <c r="D199" s="283" t="s">
        <v>732</v>
      </c>
      <c r="E199" s="284" t="s">
        <v>2039</v>
      </c>
      <c r="F199" s="285" t="s">
        <v>2040</v>
      </c>
      <c r="G199" s="286" t="s">
        <v>318</v>
      </c>
      <c r="H199" s="287">
        <v>10.08</v>
      </c>
      <c r="I199" s="288"/>
      <c r="J199" s="289">
        <f>ROUND(I199*H199,2)</f>
        <v>0</v>
      </c>
      <c r="K199" s="285" t="s">
        <v>319</v>
      </c>
      <c r="L199" s="290"/>
      <c r="M199" s="291" t="s">
        <v>1</v>
      </c>
      <c r="N199" s="292" t="s">
        <v>41</v>
      </c>
      <c r="O199" s="92"/>
      <c r="P199" s="238">
        <f>O199*H199</f>
        <v>0</v>
      </c>
      <c r="Q199" s="238">
        <v>0.00050000000000000001</v>
      </c>
      <c r="R199" s="238">
        <f>Q199*H199</f>
        <v>0.0050400000000000002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357</v>
      </c>
      <c r="AT199" s="240" t="s">
        <v>732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320</v>
      </c>
      <c r="BM199" s="240" t="s">
        <v>2041</v>
      </c>
    </row>
    <row r="200" s="2" customFormat="1" ht="21.75" customHeight="1">
      <c r="A200" s="39"/>
      <c r="B200" s="40"/>
      <c r="C200" s="229" t="s">
        <v>1325</v>
      </c>
      <c r="D200" s="229" t="s">
        <v>315</v>
      </c>
      <c r="E200" s="230" t="s">
        <v>2042</v>
      </c>
      <c r="F200" s="231" t="s">
        <v>2043</v>
      </c>
      <c r="G200" s="232" t="s">
        <v>723</v>
      </c>
      <c r="H200" s="233">
        <v>16</v>
      </c>
      <c r="I200" s="234"/>
      <c r="J200" s="235">
        <f>ROUND(I200*H200,2)</f>
        <v>0</v>
      </c>
      <c r="K200" s="231" t="s">
        <v>319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320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320</v>
      </c>
      <c r="BM200" s="240" t="s">
        <v>2044</v>
      </c>
    </row>
    <row r="201" s="2" customFormat="1" ht="24.15" customHeight="1">
      <c r="A201" s="39"/>
      <c r="B201" s="40"/>
      <c r="C201" s="229" t="s">
        <v>1329</v>
      </c>
      <c r="D201" s="229" t="s">
        <v>315</v>
      </c>
      <c r="E201" s="230" t="s">
        <v>2045</v>
      </c>
      <c r="F201" s="231" t="s">
        <v>2046</v>
      </c>
      <c r="G201" s="232" t="s">
        <v>354</v>
      </c>
      <c r="H201" s="233">
        <v>0.002</v>
      </c>
      <c r="I201" s="234"/>
      <c r="J201" s="235">
        <f>ROUND(I201*H201,2)</f>
        <v>0</v>
      </c>
      <c r="K201" s="231" t="s">
        <v>319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320</v>
      </c>
      <c r="AT201" s="240" t="s">
        <v>315</v>
      </c>
      <c r="AU201" s="240" t="s">
        <v>85</v>
      </c>
      <c r="AY201" s="18" t="s">
        <v>313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320</v>
      </c>
      <c r="BM201" s="240" t="s">
        <v>2047</v>
      </c>
    </row>
    <row r="202" s="2" customFormat="1" ht="21.75" customHeight="1">
      <c r="A202" s="39"/>
      <c r="B202" s="40"/>
      <c r="C202" s="283" t="s">
        <v>1333</v>
      </c>
      <c r="D202" s="283" t="s">
        <v>732</v>
      </c>
      <c r="E202" s="284" t="s">
        <v>2048</v>
      </c>
      <c r="F202" s="285" t="s">
        <v>2049</v>
      </c>
      <c r="G202" s="286" t="s">
        <v>2022</v>
      </c>
      <c r="H202" s="287">
        <v>160</v>
      </c>
      <c r="I202" s="288"/>
      <c r="J202" s="289">
        <f>ROUND(I202*H202,2)</f>
        <v>0</v>
      </c>
      <c r="K202" s="285" t="s">
        <v>1</v>
      </c>
      <c r="L202" s="290"/>
      <c r="M202" s="291" t="s">
        <v>1</v>
      </c>
      <c r="N202" s="292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357</v>
      </c>
      <c r="AT202" s="240" t="s">
        <v>732</v>
      </c>
      <c r="AU202" s="240" t="s">
        <v>85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320</v>
      </c>
      <c r="BM202" s="240" t="s">
        <v>2050</v>
      </c>
    </row>
    <row r="203" s="2" customFormat="1" ht="16.5" customHeight="1">
      <c r="A203" s="39"/>
      <c r="B203" s="40"/>
      <c r="C203" s="229" t="s">
        <v>1337</v>
      </c>
      <c r="D203" s="229" t="s">
        <v>315</v>
      </c>
      <c r="E203" s="230" t="s">
        <v>2051</v>
      </c>
      <c r="F203" s="231" t="s">
        <v>2052</v>
      </c>
      <c r="G203" s="232" t="s">
        <v>334</v>
      </c>
      <c r="H203" s="233">
        <v>1.6000000000000001</v>
      </c>
      <c r="I203" s="234"/>
      <c r="J203" s="235">
        <f>ROUND(I203*H203,2)</f>
        <v>0</v>
      </c>
      <c r="K203" s="231" t="s">
        <v>319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320</v>
      </c>
      <c r="AT203" s="240" t="s">
        <v>315</v>
      </c>
      <c r="AU203" s="240" t="s">
        <v>85</v>
      </c>
      <c r="AY203" s="18" t="s">
        <v>313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320</v>
      </c>
      <c r="BM203" s="240" t="s">
        <v>2053</v>
      </c>
    </row>
    <row r="204" s="2" customFormat="1" ht="21.75" customHeight="1">
      <c r="A204" s="39"/>
      <c r="B204" s="40"/>
      <c r="C204" s="229" t="s">
        <v>1341</v>
      </c>
      <c r="D204" s="229" t="s">
        <v>315</v>
      </c>
      <c r="E204" s="230" t="s">
        <v>2054</v>
      </c>
      <c r="F204" s="231" t="s">
        <v>2055</v>
      </c>
      <c r="G204" s="232" t="s">
        <v>334</v>
      </c>
      <c r="H204" s="233">
        <v>1.5</v>
      </c>
      <c r="I204" s="234"/>
      <c r="J204" s="235">
        <f>ROUND(I204*H204,2)</f>
        <v>0</v>
      </c>
      <c r="K204" s="231" t="s">
        <v>319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320</v>
      </c>
      <c r="AT204" s="240" t="s">
        <v>315</v>
      </c>
      <c r="AU204" s="240" t="s">
        <v>85</v>
      </c>
      <c r="AY204" s="18" t="s">
        <v>313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320</v>
      </c>
      <c r="BM204" s="240" t="s">
        <v>2056</v>
      </c>
    </row>
    <row r="205" s="2" customFormat="1" ht="16.5" customHeight="1">
      <c r="A205" s="39"/>
      <c r="B205" s="40"/>
      <c r="C205" s="283" t="s">
        <v>1344</v>
      </c>
      <c r="D205" s="283" t="s">
        <v>732</v>
      </c>
      <c r="E205" s="284" t="s">
        <v>2057</v>
      </c>
      <c r="F205" s="285" t="s">
        <v>2058</v>
      </c>
      <c r="G205" s="286" t="s">
        <v>334</v>
      </c>
      <c r="H205" s="287">
        <v>1.6000000000000001</v>
      </c>
      <c r="I205" s="288"/>
      <c r="J205" s="289">
        <f>ROUND(I205*H205,2)</f>
        <v>0</v>
      </c>
      <c r="K205" s="285" t="s">
        <v>319</v>
      </c>
      <c r="L205" s="290"/>
      <c r="M205" s="291" t="s">
        <v>1</v>
      </c>
      <c r="N205" s="292" t="s">
        <v>41</v>
      </c>
      <c r="O205" s="92"/>
      <c r="P205" s="238">
        <f>O205*H205</f>
        <v>0</v>
      </c>
      <c r="Q205" s="238">
        <v>1</v>
      </c>
      <c r="R205" s="238">
        <f>Q205*H205</f>
        <v>1.6000000000000001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357</v>
      </c>
      <c r="AT205" s="240" t="s">
        <v>732</v>
      </c>
      <c r="AU205" s="240" t="s">
        <v>85</v>
      </c>
      <c r="AY205" s="18" t="s">
        <v>313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320</v>
      </c>
      <c r="BM205" s="240" t="s">
        <v>2059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2060</v>
      </c>
      <c r="F206" s="227" t="s">
        <v>2061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SUM(P207:P228)</f>
        <v>0</v>
      </c>
      <c r="Q206" s="221"/>
      <c r="R206" s="222">
        <f>SUM(R207:R228)</f>
        <v>0.25673200000000002</v>
      </c>
      <c r="S206" s="221"/>
      <c r="T206" s="223">
        <f>SUM(T207:T228)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83</v>
      </c>
      <c r="AT206" s="225" t="s">
        <v>75</v>
      </c>
      <c r="AU206" s="225" t="s">
        <v>83</v>
      </c>
      <c r="AY206" s="224" t="s">
        <v>313</v>
      </c>
      <c r="BK206" s="226">
        <f>SUM(BK207:BK228)</f>
        <v>0</v>
      </c>
    </row>
    <row r="207" s="2" customFormat="1" ht="33" customHeight="1">
      <c r="A207" s="39"/>
      <c r="B207" s="40"/>
      <c r="C207" s="229" t="s">
        <v>1348</v>
      </c>
      <c r="D207" s="229" t="s">
        <v>315</v>
      </c>
      <c r="E207" s="230" t="s">
        <v>2014</v>
      </c>
      <c r="F207" s="231" t="s">
        <v>2015</v>
      </c>
      <c r="G207" s="232" t="s">
        <v>723</v>
      </c>
      <c r="H207" s="233">
        <v>2</v>
      </c>
      <c r="I207" s="234"/>
      <c r="J207" s="235">
        <f>ROUND(I207*H207,2)</f>
        <v>0</v>
      </c>
      <c r="K207" s="231" t="s">
        <v>319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320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320</v>
      </c>
      <c r="BM207" s="240" t="s">
        <v>2062</v>
      </c>
    </row>
    <row r="208" s="2" customFormat="1" ht="24.15" customHeight="1">
      <c r="A208" s="39"/>
      <c r="B208" s="40"/>
      <c r="C208" s="229" t="s">
        <v>1354</v>
      </c>
      <c r="D208" s="229" t="s">
        <v>315</v>
      </c>
      <c r="E208" s="230" t="s">
        <v>2063</v>
      </c>
      <c r="F208" s="231" t="s">
        <v>2064</v>
      </c>
      <c r="G208" s="232" t="s">
        <v>723</v>
      </c>
      <c r="H208" s="233">
        <v>2</v>
      </c>
      <c r="I208" s="234"/>
      <c r="J208" s="235">
        <f>ROUND(I208*H208,2)</f>
        <v>0</v>
      </c>
      <c r="K208" s="231" t="s">
        <v>319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320</v>
      </c>
      <c r="AT208" s="240" t="s">
        <v>315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320</v>
      </c>
      <c r="BM208" s="240" t="s">
        <v>2065</v>
      </c>
    </row>
    <row r="209" s="2" customFormat="1" ht="24.15" customHeight="1">
      <c r="A209" s="39"/>
      <c r="B209" s="40"/>
      <c r="C209" s="283" t="s">
        <v>1513</v>
      </c>
      <c r="D209" s="283" t="s">
        <v>732</v>
      </c>
      <c r="E209" s="284" t="s">
        <v>2066</v>
      </c>
      <c r="F209" s="285" t="s">
        <v>2067</v>
      </c>
      <c r="G209" s="286" t="s">
        <v>2022</v>
      </c>
      <c r="H209" s="287">
        <v>2</v>
      </c>
      <c r="I209" s="288"/>
      <c r="J209" s="289">
        <f>ROUND(I209*H209,2)</f>
        <v>0</v>
      </c>
      <c r="K209" s="285" t="s">
        <v>1</v>
      </c>
      <c r="L209" s="290"/>
      <c r="M209" s="291" t="s">
        <v>1</v>
      </c>
      <c r="N209" s="292" t="s">
        <v>41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357</v>
      </c>
      <c r="AT209" s="240" t="s">
        <v>732</v>
      </c>
      <c r="AU209" s="240" t="s">
        <v>85</v>
      </c>
      <c r="AY209" s="18" t="s">
        <v>313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320</v>
      </c>
      <c r="BM209" s="240" t="s">
        <v>2068</v>
      </c>
    </row>
    <row r="210" s="2" customFormat="1" ht="33" customHeight="1">
      <c r="A210" s="39"/>
      <c r="B210" s="40"/>
      <c r="C210" s="229" t="s">
        <v>1517</v>
      </c>
      <c r="D210" s="229" t="s">
        <v>315</v>
      </c>
      <c r="E210" s="230" t="s">
        <v>2069</v>
      </c>
      <c r="F210" s="231" t="s">
        <v>2070</v>
      </c>
      <c r="G210" s="232" t="s">
        <v>723</v>
      </c>
      <c r="H210" s="233">
        <v>2</v>
      </c>
      <c r="I210" s="234"/>
      <c r="J210" s="235">
        <f>ROUND(I210*H210,2)</f>
        <v>0</v>
      </c>
      <c r="K210" s="231" t="s">
        <v>319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320</v>
      </c>
      <c r="AT210" s="240" t="s">
        <v>315</v>
      </c>
      <c r="AU210" s="240" t="s">
        <v>85</v>
      </c>
      <c r="AY210" s="18" t="s">
        <v>313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320</v>
      </c>
      <c r="BM210" s="240" t="s">
        <v>2071</v>
      </c>
    </row>
    <row r="211" s="2" customFormat="1" ht="37.8" customHeight="1">
      <c r="A211" s="39"/>
      <c r="B211" s="40"/>
      <c r="C211" s="283" t="s">
        <v>1522</v>
      </c>
      <c r="D211" s="283" t="s">
        <v>732</v>
      </c>
      <c r="E211" s="284" t="s">
        <v>2072</v>
      </c>
      <c r="F211" s="285" t="s">
        <v>2073</v>
      </c>
      <c r="G211" s="286" t="s">
        <v>2022</v>
      </c>
      <c r="H211" s="287">
        <v>2</v>
      </c>
      <c r="I211" s="288"/>
      <c r="J211" s="289">
        <f>ROUND(I211*H211,2)</f>
        <v>0</v>
      </c>
      <c r="K211" s="285" t="s">
        <v>319</v>
      </c>
      <c r="L211" s="290"/>
      <c r="M211" s="291" t="s">
        <v>1</v>
      </c>
      <c r="N211" s="292" t="s">
        <v>41</v>
      </c>
      <c r="O211" s="92"/>
      <c r="P211" s="238">
        <f>O211*H211</f>
        <v>0</v>
      </c>
      <c r="Q211" s="238">
        <v>0.0030000000000000001</v>
      </c>
      <c r="R211" s="238">
        <f>Q211*H211</f>
        <v>0.0060000000000000001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357</v>
      </c>
      <c r="AT211" s="240" t="s">
        <v>732</v>
      </c>
      <c r="AU211" s="240" t="s">
        <v>85</v>
      </c>
      <c r="AY211" s="18" t="s">
        <v>313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320</v>
      </c>
      <c r="BM211" s="240" t="s">
        <v>2074</v>
      </c>
    </row>
    <row r="212" s="2" customFormat="1" ht="24.15" customHeight="1">
      <c r="A212" s="39"/>
      <c r="B212" s="40"/>
      <c r="C212" s="229" t="s">
        <v>1526</v>
      </c>
      <c r="D212" s="229" t="s">
        <v>315</v>
      </c>
      <c r="E212" s="230" t="s">
        <v>2075</v>
      </c>
      <c r="F212" s="231" t="s">
        <v>2076</v>
      </c>
      <c r="G212" s="232" t="s">
        <v>723</v>
      </c>
      <c r="H212" s="233">
        <v>2</v>
      </c>
      <c r="I212" s="234"/>
      <c r="J212" s="235">
        <f>ROUND(I212*H212,2)</f>
        <v>0</v>
      </c>
      <c r="K212" s="231" t="s">
        <v>319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320</v>
      </c>
      <c r="AT212" s="240" t="s">
        <v>315</v>
      </c>
      <c r="AU212" s="240" t="s">
        <v>85</v>
      </c>
      <c r="AY212" s="18" t="s">
        <v>313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320</v>
      </c>
      <c r="BM212" s="240" t="s">
        <v>2077</v>
      </c>
    </row>
    <row r="213" s="2" customFormat="1" ht="24.15" customHeight="1">
      <c r="A213" s="39"/>
      <c r="B213" s="40"/>
      <c r="C213" s="229" t="s">
        <v>1529</v>
      </c>
      <c r="D213" s="229" t="s">
        <v>315</v>
      </c>
      <c r="E213" s="230" t="s">
        <v>2036</v>
      </c>
      <c r="F213" s="231" t="s">
        <v>2037</v>
      </c>
      <c r="G213" s="232" t="s">
        <v>318</v>
      </c>
      <c r="H213" s="233">
        <v>2.3999999999999999</v>
      </c>
      <c r="I213" s="234"/>
      <c r="J213" s="235">
        <f>ROUND(I213*H213,2)</f>
        <v>0</v>
      </c>
      <c r="K213" s="231" t="s">
        <v>319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3.0000000000000001E-05</v>
      </c>
      <c r="R213" s="238">
        <f>Q213*H213</f>
        <v>7.2000000000000002E-05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320</v>
      </c>
      <c r="AT213" s="240" t="s">
        <v>315</v>
      </c>
      <c r="AU213" s="240" t="s">
        <v>85</v>
      </c>
      <c r="AY213" s="18" t="s">
        <v>313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320</v>
      </c>
      <c r="BM213" s="240" t="s">
        <v>2078</v>
      </c>
    </row>
    <row r="214" s="13" customFormat="1">
      <c r="A214" s="13"/>
      <c r="B214" s="242"/>
      <c r="C214" s="243"/>
      <c r="D214" s="244" t="s">
        <v>326</v>
      </c>
      <c r="E214" s="245" t="s">
        <v>1</v>
      </c>
      <c r="F214" s="246" t="s">
        <v>2079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326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313</v>
      </c>
    </row>
    <row r="215" s="14" customFormat="1">
      <c r="A215" s="14"/>
      <c r="B215" s="253"/>
      <c r="C215" s="254"/>
      <c r="D215" s="244" t="s">
        <v>326</v>
      </c>
      <c r="E215" s="255" t="s">
        <v>1</v>
      </c>
      <c r="F215" s="256" t="s">
        <v>2080</v>
      </c>
      <c r="G215" s="254"/>
      <c r="H215" s="257">
        <v>2.3999999999999999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326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313</v>
      </c>
    </row>
    <row r="216" s="15" customFormat="1">
      <c r="A216" s="15"/>
      <c r="B216" s="264"/>
      <c r="C216" s="265"/>
      <c r="D216" s="244" t="s">
        <v>326</v>
      </c>
      <c r="E216" s="266" t="s">
        <v>1</v>
      </c>
      <c r="F216" s="267" t="s">
        <v>331</v>
      </c>
      <c r="G216" s="265"/>
      <c r="H216" s="268">
        <v>2.3999999999999999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326</v>
      </c>
      <c r="AU216" s="274" t="s">
        <v>85</v>
      </c>
      <c r="AV216" s="15" t="s">
        <v>320</v>
      </c>
      <c r="AW216" s="15" t="s">
        <v>32</v>
      </c>
      <c r="AX216" s="15" t="s">
        <v>83</v>
      </c>
      <c r="AY216" s="274" t="s">
        <v>313</v>
      </c>
    </row>
    <row r="217" s="2" customFormat="1" ht="16.5" customHeight="1">
      <c r="A217" s="39"/>
      <c r="B217" s="40"/>
      <c r="C217" s="283" t="s">
        <v>1533</v>
      </c>
      <c r="D217" s="283" t="s">
        <v>732</v>
      </c>
      <c r="E217" s="284" t="s">
        <v>2039</v>
      </c>
      <c r="F217" s="285" t="s">
        <v>2040</v>
      </c>
      <c r="G217" s="286" t="s">
        <v>318</v>
      </c>
      <c r="H217" s="287">
        <v>2.52</v>
      </c>
      <c r="I217" s="288"/>
      <c r="J217" s="289">
        <f>ROUND(I217*H217,2)</f>
        <v>0</v>
      </c>
      <c r="K217" s="285" t="s">
        <v>319</v>
      </c>
      <c r="L217" s="290"/>
      <c r="M217" s="291" t="s">
        <v>1</v>
      </c>
      <c r="N217" s="292" t="s">
        <v>41</v>
      </c>
      <c r="O217" s="92"/>
      <c r="P217" s="238">
        <f>O217*H217</f>
        <v>0</v>
      </c>
      <c r="Q217" s="238">
        <v>0.00050000000000000001</v>
      </c>
      <c r="R217" s="238">
        <f>Q217*H217</f>
        <v>0.0012600000000000001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357</v>
      </c>
      <c r="AT217" s="240" t="s">
        <v>732</v>
      </c>
      <c r="AU217" s="240" t="s">
        <v>85</v>
      </c>
      <c r="AY217" s="18" t="s">
        <v>313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320</v>
      </c>
      <c r="BM217" s="240" t="s">
        <v>2081</v>
      </c>
    </row>
    <row r="218" s="2" customFormat="1" ht="24.15" customHeight="1">
      <c r="A218" s="39"/>
      <c r="B218" s="40"/>
      <c r="C218" s="229" t="s">
        <v>1537</v>
      </c>
      <c r="D218" s="229" t="s">
        <v>315</v>
      </c>
      <c r="E218" s="230" t="s">
        <v>2082</v>
      </c>
      <c r="F218" s="231" t="s">
        <v>2083</v>
      </c>
      <c r="G218" s="232" t="s">
        <v>723</v>
      </c>
      <c r="H218" s="233">
        <v>2</v>
      </c>
      <c r="I218" s="234"/>
      <c r="J218" s="235">
        <f>ROUND(I218*H218,2)</f>
        <v>0</v>
      </c>
      <c r="K218" s="231" t="s">
        <v>319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320</v>
      </c>
      <c r="AT218" s="240" t="s">
        <v>315</v>
      </c>
      <c r="AU218" s="240" t="s">
        <v>85</v>
      </c>
      <c r="AY218" s="18" t="s">
        <v>313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320</v>
      </c>
      <c r="BM218" s="240" t="s">
        <v>2084</v>
      </c>
    </row>
    <row r="219" s="2" customFormat="1" ht="24.15" customHeight="1">
      <c r="A219" s="39"/>
      <c r="B219" s="40"/>
      <c r="C219" s="229" t="s">
        <v>2085</v>
      </c>
      <c r="D219" s="229" t="s">
        <v>315</v>
      </c>
      <c r="E219" s="230" t="s">
        <v>2086</v>
      </c>
      <c r="F219" s="231" t="s">
        <v>2087</v>
      </c>
      <c r="G219" s="232" t="s">
        <v>318</v>
      </c>
      <c r="H219" s="233">
        <v>3.5329999999999999</v>
      </c>
      <c r="I219" s="234"/>
      <c r="J219" s="235">
        <f>ROUND(I219*H219,2)</f>
        <v>0</v>
      </c>
      <c r="K219" s="231" t="s">
        <v>319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320</v>
      </c>
      <c r="AT219" s="240" t="s">
        <v>315</v>
      </c>
      <c r="AU219" s="240" t="s">
        <v>85</v>
      </c>
      <c r="AY219" s="18" t="s">
        <v>313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320</v>
      </c>
      <c r="BM219" s="240" t="s">
        <v>2088</v>
      </c>
    </row>
    <row r="220" s="2" customFormat="1" ht="16.5" customHeight="1">
      <c r="A220" s="39"/>
      <c r="B220" s="40"/>
      <c r="C220" s="283" t="s">
        <v>401</v>
      </c>
      <c r="D220" s="283" t="s">
        <v>732</v>
      </c>
      <c r="E220" s="284" t="s">
        <v>2089</v>
      </c>
      <c r="F220" s="285" t="s">
        <v>2090</v>
      </c>
      <c r="G220" s="286" t="s">
        <v>334</v>
      </c>
      <c r="H220" s="287">
        <v>0.247</v>
      </c>
      <c r="I220" s="288"/>
      <c r="J220" s="289">
        <f>ROUND(I220*H220,2)</f>
        <v>0</v>
      </c>
      <c r="K220" s="285" t="s">
        <v>319</v>
      </c>
      <c r="L220" s="290"/>
      <c r="M220" s="291" t="s">
        <v>1</v>
      </c>
      <c r="N220" s="292" t="s">
        <v>41</v>
      </c>
      <c r="O220" s="92"/>
      <c r="P220" s="238">
        <f>O220*H220</f>
        <v>0</v>
      </c>
      <c r="Q220" s="238">
        <v>0.20000000000000001</v>
      </c>
      <c r="R220" s="238">
        <f>Q220*H220</f>
        <v>0.049399999999999999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357</v>
      </c>
      <c r="AT220" s="240" t="s">
        <v>732</v>
      </c>
      <c r="AU220" s="240" t="s">
        <v>85</v>
      </c>
      <c r="AY220" s="18" t="s">
        <v>313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320</v>
      </c>
      <c r="BM220" s="240" t="s">
        <v>2091</v>
      </c>
    </row>
    <row r="221" s="2" customFormat="1" ht="24.15" customHeight="1">
      <c r="A221" s="39"/>
      <c r="B221" s="40"/>
      <c r="C221" s="229" t="s">
        <v>2092</v>
      </c>
      <c r="D221" s="229" t="s">
        <v>315</v>
      </c>
      <c r="E221" s="230" t="s">
        <v>2045</v>
      </c>
      <c r="F221" s="231" t="s">
        <v>2046</v>
      </c>
      <c r="G221" s="232" t="s">
        <v>354</v>
      </c>
      <c r="H221" s="233">
        <v>0.02</v>
      </c>
      <c r="I221" s="234"/>
      <c r="J221" s="235">
        <f>ROUND(I221*H221,2)</f>
        <v>0</v>
      </c>
      <c r="K221" s="231" t="s">
        <v>319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320</v>
      </c>
      <c r="AT221" s="240" t="s">
        <v>315</v>
      </c>
      <c r="AU221" s="240" t="s">
        <v>85</v>
      </c>
      <c r="AY221" s="18" t="s">
        <v>313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320</v>
      </c>
      <c r="BM221" s="240" t="s">
        <v>2093</v>
      </c>
    </row>
    <row r="222" s="13" customFormat="1">
      <c r="A222" s="13"/>
      <c r="B222" s="242"/>
      <c r="C222" s="243"/>
      <c r="D222" s="244" t="s">
        <v>326</v>
      </c>
      <c r="E222" s="245" t="s">
        <v>1</v>
      </c>
      <c r="F222" s="246" t="s">
        <v>2094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326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313</v>
      </c>
    </row>
    <row r="223" s="14" customFormat="1">
      <c r="A223" s="14"/>
      <c r="B223" s="253"/>
      <c r="C223" s="254"/>
      <c r="D223" s="244" t="s">
        <v>326</v>
      </c>
      <c r="E223" s="255" t="s">
        <v>1</v>
      </c>
      <c r="F223" s="256" t="s">
        <v>2095</v>
      </c>
      <c r="G223" s="254"/>
      <c r="H223" s="257">
        <v>0.02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326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313</v>
      </c>
    </row>
    <row r="224" s="15" customFormat="1">
      <c r="A224" s="15"/>
      <c r="B224" s="264"/>
      <c r="C224" s="265"/>
      <c r="D224" s="244" t="s">
        <v>326</v>
      </c>
      <c r="E224" s="266" t="s">
        <v>1</v>
      </c>
      <c r="F224" s="267" t="s">
        <v>331</v>
      </c>
      <c r="G224" s="265"/>
      <c r="H224" s="268">
        <v>0.02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326</v>
      </c>
      <c r="AU224" s="274" t="s">
        <v>85</v>
      </c>
      <c r="AV224" s="15" t="s">
        <v>320</v>
      </c>
      <c r="AW224" s="15" t="s">
        <v>32</v>
      </c>
      <c r="AX224" s="15" t="s">
        <v>83</v>
      </c>
      <c r="AY224" s="274" t="s">
        <v>313</v>
      </c>
    </row>
    <row r="225" s="2" customFormat="1" ht="21.75" customHeight="1">
      <c r="A225" s="39"/>
      <c r="B225" s="40"/>
      <c r="C225" s="283" t="s">
        <v>2096</v>
      </c>
      <c r="D225" s="283" t="s">
        <v>732</v>
      </c>
      <c r="E225" s="284" t="s">
        <v>2097</v>
      </c>
      <c r="F225" s="285" t="s">
        <v>2049</v>
      </c>
      <c r="G225" s="286" t="s">
        <v>2022</v>
      </c>
      <c r="H225" s="287">
        <v>20</v>
      </c>
      <c r="I225" s="288"/>
      <c r="J225" s="289">
        <f>ROUND(I225*H225,2)</f>
        <v>0</v>
      </c>
      <c r="K225" s="285" t="s">
        <v>1</v>
      </c>
      <c r="L225" s="290"/>
      <c r="M225" s="291" t="s">
        <v>1</v>
      </c>
      <c r="N225" s="292" t="s">
        <v>41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357</v>
      </c>
      <c r="AT225" s="240" t="s">
        <v>732</v>
      </c>
      <c r="AU225" s="240" t="s">
        <v>85</v>
      </c>
      <c r="AY225" s="18" t="s">
        <v>313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320</v>
      </c>
      <c r="BM225" s="240" t="s">
        <v>2098</v>
      </c>
    </row>
    <row r="226" s="2" customFormat="1" ht="16.5" customHeight="1">
      <c r="A226" s="39"/>
      <c r="B226" s="40"/>
      <c r="C226" s="229" t="s">
        <v>2099</v>
      </c>
      <c r="D226" s="229" t="s">
        <v>315</v>
      </c>
      <c r="E226" s="230" t="s">
        <v>2051</v>
      </c>
      <c r="F226" s="231" t="s">
        <v>2052</v>
      </c>
      <c r="G226" s="232" t="s">
        <v>334</v>
      </c>
      <c r="H226" s="233">
        <v>0.20000000000000001</v>
      </c>
      <c r="I226" s="234"/>
      <c r="J226" s="235">
        <f>ROUND(I226*H226,2)</f>
        <v>0</v>
      </c>
      <c r="K226" s="231" t="s">
        <v>319</v>
      </c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320</v>
      </c>
      <c r="AT226" s="240" t="s">
        <v>315</v>
      </c>
      <c r="AU226" s="240" t="s">
        <v>85</v>
      </c>
      <c r="AY226" s="18" t="s">
        <v>313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320</v>
      </c>
      <c r="BM226" s="240" t="s">
        <v>2100</v>
      </c>
    </row>
    <row r="227" s="2" customFormat="1" ht="21.75" customHeight="1">
      <c r="A227" s="39"/>
      <c r="B227" s="40"/>
      <c r="C227" s="229" t="s">
        <v>2101</v>
      </c>
      <c r="D227" s="229" t="s">
        <v>315</v>
      </c>
      <c r="E227" s="230" t="s">
        <v>2054</v>
      </c>
      <c r="F227" s="231" t="s">
        <v>2055</v>
      </c>
      <c r="G227" s="232" t="s">
        <v>334</v>
      </c>
      <c r="H227" s="233">
        <v>0.20000000000000001</v>
      </c>
      <c r="I227" s="234"/>
      <c r="J227" s="235">
        <f>ROUND(I227*H227,2)</f>
        <v>0</v>
      </c>
      <c r="K227" s="231" t="s">
        <v>319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320</v>
      </c>
      <c r="AT227" s="240" t="s">
        <v>315</v>
      </c>
      <c r="AU227" s="240" t="s">
        <v>85</v>
      </c>
      <c r="AY227" s="18" t="s">
        <v>313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320</v>
      </c>
      <c r="BM227" s="240" t="s">
        <v>2102</v>
      </c>
    </row>
    <row r="228" s="2" customFormat="1" ht="16.5" customHeight="1">
      <c r="A228" s="39"/>
      <c r="B228" s="40"/>
      <c r="C228" s="283" t="s">
        <v>2103</v>
      </c>
      <c r="D228" s="283" t="s">
        <v>732</v>
      </c>
      <c r="E228" s="284" t="s">
        <v>2057</v>
      </c>
      <c r="F228" s="285" t="s">
        <v>2058</v>
      </c>
      <c r="G228" s="286" t="s">
        <v>334</v>
      </c>
      <c r="H228" s="287">
        <v>0.20000000000000001</v>
      </c>
      <c r="I228" s="288"/>
      <c r="J228" s="289">
        <f>ROUND(I228*H228,2)</f>
        <v>0</v>
      </c>
      <c r="K228" s="285" t="s">
        <v>319</v>
      </c>
      <c r="L228" s="290"/>
      <c r="M228" s="291" t="s">
        <v>1</v>
      </c>
      <c r="N228" s="292" t="s">
        <v>41</v>
      </c>
      <c r="O228" s="92"/>
      <c r="P228" s="238">
        <f>O228*H228</f>
        <v>0</v>
      </c>
      <c r="Q228" s="238">
        <v>1</v>
      </c>
      <c r="R228" s="238">
        <f>Q228*H228</f>
        <v>0.20000000000000001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357</v>
      </c>
      <c r="AT228" s="240" t="s">
        <v>732</v>
      </c>
      <c r="AU228" s="240" t="s">
        <v>85</v>
      </c>
      <c r="AY228" s="18" t="s">
        <v>313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320</v>
      </c>
      <c r="BM228" s="240" t="s">
        <v>2104</v>
      </c>
    </row>
    <row r="229" s="12" customFormat="1" ht="22.8" customHeight="1">
      <c r="A229" s="12"/>
      <c r="B229" s="213"/>
      <c r="C229" s="214"/>
      <c r="D229" s="215" t="s">
        <v>75</v>
      </c>
      <c r="E229" s="227" t="s">
        <v>2105</v>
      </c>
      <c r="F229" s="227" t="s">
        <v>2106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SUM(P230:P231)</f>
        <v>0</v>
      </c>
      <c r="Q229" s="221"/>
      <c r="R229" s="222">
        <f>SUM(R230:R231)</f>
        <v>0.017760000000000001</v>
      </c>
      <c r="S229" s="221"/>
      <c r="T229" s="22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83</v>
      </c>
      <c r="AT229" s="225" t="s">
        <v>75</v>
      </c>
      <c r="AU229" s="225" t="s">
        <v>83</v>
      </c>
      <c r="AY229" s="224" t="s">
        <v>313</v>
      </c>
      <c r="BK229" s="226">
        <f>SUM(BK230:BK231)</f>
        <v>0</v>
      </c>
    </row>
    <row r="230" s="2" customFormat="1" ht="33" customHeight="1">
      <c r="A230" s="39"/>
      <c r="B230" s="40"/>
      <c r="C230" s="229" t="s">
        <v>2107</v>
      </c>
      <c r="D230" s="229" t="s">
        <v>315</v>
      </c>
      <c r="E230" s="230" t="s">
        <v>2108</v>
      </c>
      <c r="F230" s="231" t="s">
        <v>2109</v>
      </c>
      <c r="G230" s="232" t="s">
        <v>324</v>
      </c>
      <c r="H230" s="233">
        <v>18.5</v>
      </c>
      <c r="I230" s="234"/>
      <c r="J230" s="235">
        <f>ROUND(I230*H230,2)</f>
        <v>0</v>
      </c>
      <c r="K230" s="231" t="s">
        <v>319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320</v>
      </c>
      <c r="AT230" s="240" t="s">
        <v>315</v>
      </c>
      <c r="AU230" s="240" t="s">
        <v>85</v>
      </c>
      <c r="AY230" s="18" t="s">
        <v>313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320</v>
      </c>
      <c r="BM230" s="240" t="s">
        <v>2110</v>
      </c>
    </row>
    <row r="231" s="2" customFormat="1" ht="24.15" customHeight="1">
      <c r="A231" s="39"/>
      <c r="B231" s="40"/>
      <c r="C231" s="283" t="s">
        <v>2111</v>
      </c>
      <c r="D231" s="283" t="s">
        <v>732</v>
      </c>
      <c r="E231" s="284" t="s">
        <v>2112</v>
      </c>
      <c r="F231" s="285" t="s">
        <v>2113</v>
      </c>
      <c r="G231" s="286" t="s">
        <v>318</v>
      </c>
      <c r="H231" s="287">
        <v>22.199999999999999</v>
      </c>
      <c r="I231" s="288"/>
      <c r="J231" s="289">
        <f>ROUND(I231*H231,2)</f>
        <v>0</v>
      </c>
      <c r="K231" s="285" t="s">
        <v>319</v>
      </c>
      <c r="L231" s="290"/>
      <c r="M231" s="291" t="s">
        <v>1</v>
      </c>
      <c r="N231" s="292" t="s">
        <v>41</v>
      </c>
      <c r="O231" s="92"/>
      <c r="P231" s="238">
        <f>O231*H231</f>
        <v>0</v>
      </c>
      <c r="Q231" s="238">
        <v>0.00080000000000000004</v>
      </c>
      <c r="R231" s="238">
        <f>Q231*H231</f>
        <v>0.017760000000000001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357</v>
      </c>
      <c r="AT231" s="240" t="s">
        <v>732</v>
      </c>
      <c r="AU231" s="240" t="s">
        <v>85</v>
      </c>
      <c r="AY231" s="18" t="s">
        <v>313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320</v>
      </c>
      <c r="BM231" s="240" t="s">
        <v>2114</v>
      </c>
    </row>
    <row r="232" s="12" customFormat="1" ht="22.8" customHeight="1">
      <c r="A232" s="12"/>
      <c r="B232" s="213"/>
      <c r="C232" s="214"/>
      <c r="D232" s="215" t="s">
        <v>75</v>
      </c>
      <c r="E232" s="227" t="s">
        <v>2115</v>
      </c>
      <c r="F232" s="227" t="s">
        <v>2116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SUM(P233:P275)</f>
        <v>0</v>
      </c>
      <c r="Q232" s="221"/>
      <c r="R232" s="222">
        <f>SUM(R233:R275)</f>
        <v>120.863</v>
      </c>
      <c r="S232" s="221"/>
      <c r="T232" s="223">
        <f>SUM(T233:T275)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83</v>
      </c>
      <c r="AT232" s="225" t="s">
        <v>75</v>
      </c>
      <c r="AU232" s="225" t="s">
        <v>83</v>
      </c>
      <c r="AY232" s="224" t="s">
        <v>313</v>
      </c>
      <c r="BK232" s="226">
        <f>SUM(BK233:BK275)</f>
        <v>0</v>
      </c>
    </row>
    <row r="233" s="2" customFormat="1" ht="37.8" customHeight="1">
      <c r="A233" s="39"/>
      <c r="B233" s="40"/>
      <c r="C233" s="229" t="s">
        <v>2117</v>
      </c>
      <c r="D233" s="229" t="s">
        <v>315</v>
      </c>
      <c r="E233" s="230" t="s">
        <v>2118</v>
      </c>
      <c r="F233" s="231" t="s">
        <v>2119</v>
      </c>
      <c r="G233" s="232" t="s">
        <v>318</v>
      </c>
      <c r="H233" s="233">
        <v>41</v>
      </c>
      <c r="I233" s="234"/>
      <c r="J233" s="235">
        <f>ROUND(I233*H233,2)</f>
        <v>0</v>
      </c>
      <c r="K233" s="231" t="s">
        <v>319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320</v>
      </c>
      <c r="AT233" s="240" t="s">
        <v>315</v>
      </c>
      <c r="AU233" s="240" t="s">
        <v>85</v>
      </c>
      <c r="AY233" s="18" t="s">
        <v>313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320</v>
      </c>
      <c r="BM233" s="240" t="s">
        <v>2120</v>
      </c>
    </row>
    <row r="234" s="2" customFormat="1" ht="24.15" customHeight="1">
      <c r="A234" s="39"/>
      <c r="B234" s="40"/>
      <c r="C234" s="229" t="s">
        <v>2121</v>
      </c>
      <c r="D234" s="229" t="s">
        <v>315</v>
      </c>
      <c r="E234" s="230" t="s">
        <v>2122</v>
      </c>
      <c r="F234" s="231" t="s">
        <v>2123</v>
      </c>
      <c r="G234" s="232" t="s">
        <v>318</v>
      </c>
      <c r="H234" s="233">
        <v>529.399</v>
      </c>
      <c r="I234" s="234"/>
      <c r="J234" s="235">
        <f>ROUND(I234*H234,2)</f>
        <v>0</v>
      </c>
      <c r="K234" s="231" t="s">
        <v>319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320</v>
      </c>
      <c r="AT234" s="240" t="s">
        <v>315</v>
      </c>
      <c r="AU234" s="240" t="s">
        <v>85</v>
      </c>
      <c r="AY234" s="18" t="s">
        <v>313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320</v>
      </c>
      <c r="BM234" s="240" t="s">
        <v>2124</v>
      </c>
    </row>
    <row r="235" s="2" customFormat="1" ht="24.15" customHeight="1">
      <c r="A235" s="39"/>
      <c r="B235" s="40"/>
      <c r="C235" s="229" t="s">
        <v>2125</v>
      </c>
      <c r="D235" s="229" t="s">
        <v>315</v>
      </c>
      <c r="E235" s="230" t="s">
        <v>1998</v>
      </c>
      <c r="F235" s="231" t="s">
        <v>1999</v>
      </c>
      <c r="G235" s="232" t="s">
        <v>318</v>
      </c>
      <c r="H235" s="233">
        <v>41</v>
      </c>
      <c r="I235" s="234"/>
      <c r="J235" s="235">
        <f>ROUND(I235*H235,2)</f>
        <v>0</v>
      </c>
      <c r="K235" s="231" t="s">
        <v>319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320</v>
      </c>
      <c r="AT235" s="240" t="s">
        <v>315</v>
      </c>
      <c r="AU235" s="240" t="s">
        <v>85</v>
      </c>
      <c r="AY235" s="18" t="s">
        <v>313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320</v>
      </c>
      <c r="BM235" s="240" t="s">
        <v>2126</v>
      </c>
    </row>
    <row r="236" s="2" customFormat="1" ht="16.5" customHeight="1">
      <c r="A236" s="39"/>
      <c r="B236" s="40"/>
      <c r="C236" s="283" t="s">
        <v>2127</v>
      </c>
      <c r="D236" s="283" t="s">
        <v>732</v>
      </c>
      <c r="E236" s="284" t="s">
        <v>2128</v>
      </c>
      <c r="F236" s="285" t="s">
        <v>2129</v>
      </c>
      <c r="G236" s="286" t="s">
        <v>2022</v>
      </c>
      <c r="H236" s="287">
        <v>216.66</v>
      </c>
      <c r="I236" s="288"/>
      <c r="J236" s="289">
        <f>ROUND(I236*H236,2)</f>
        <v>0</v>
      </c>
      <c r="K236" s="285" t="s">
        <v>1</v>
      </c>
      <c r="L236" s="290"/>
      <c r="M236" s="291" t="s">
        <v>1</v>
      </c>
      <c r="N236" s="292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357</v>
      </c>
      <c r="AT236" s="240" t="s">
        <v>732</v>
      </c>
      <c r="AU236" s="240" t="s">
        <v>85</v>
      </c>
      <c r="AY236" s="18" t="s">
        <v>313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320</v>
      </c>
      <c r="BM236" s="240" t="s">
        <v>2130</v>
      </c>
    </row>
    <row r="237" s="2" customFormat="1" ht="24.15" customHeight="1">
      <c r="A237" s="39"/>
      <c r="B237" s="40"/>
      <c r="C237" s="229" t="s">
        <v>2131</v>
      </c>
      <c r="D237" s="229" t="s">
        <v>315</v>
      </c>
      <c r="E237" s="230" t="s">
        <v>1971</v>
      </c>
      <c r="F237" s="231" t="s">
        <v>1972</v>
      </c>
      <c r="G237" s="232" t="s">
        <v>334</v>
      </c>
      <c r="H237" s="233">
        <v>216.66</v>
      </c>
      <c r="I237" s="234"/>
      <c r="J237" s="235">
        <f>ROUND(I237*H237,2)</f>
        <v>0</v>
      </c>
      <c r="K237" s="231" t="s">
        <v>319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320</v>
      </c>
      <c r="AT237" s="240" t="s">
        <v>315</v>
      </c>
      <c r="AU237" s="240" t="s">
        <v>85</v>
      </c>
      <c r="AY237" s="18" t="s">
        <v>313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320</v>
      </c>
      <c r="BM237" s="240" t="s">
        <v>2132</v>
      </c>
    </row>
    <row r="238" s="2" customFormat="1" ht="24.15" customHeight="1">
      <c r="A238" s="39"/>
      <c r="B238" s="40"/>
      <c r="C238" s="229" t="s">
        <v>2133</v>
      </c>
      <c r="D238" s="229" t="s">
        <v>315</v>
      </c>
      <c r="E238" s="230" t="s">
        <v>703</v>
      </c>
      <c r="F238" s="231" t="s">
        <v>704</v>
      </c>
      <c r="G238" s="232" t="s">
        <v>334</v>
      </c>
      <c r="H238" s="233">
        <v>216.66</v>
      </c>
      <c r="I238" s="234"/>
      <c r="J238" s="235">
        <f>ROUND(I238*H238,2)</f>
        <v>0</v>
      </c>
      <c r="K238" s="231" t="s">
        <v>319</v>
      </c>
      <c r="L238" s="45"/>
      <c r="M238" s="236" t="s">
        <v>1</v>
      </c>
      <c r="N238" s="237" t="s">
        <v>41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320</v>
      </c>
      <c r="AT238" s="240" t="s">
        <v>315</v>
      </c>
      <c r="AU238" s="240" t="s">
        <v>85</v>
      </c>
      <c r="AY238" s="18" t="s">
        <v>313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320</v>
      </c>
      <c r="BM238" s="240" t="s">
        <v>2134</v>
      </c>
    </row>
    <row r="239" s="2" customFormat="1" ht="33" customHeight="1">
      <c r="A239" s="39"/>
      <c r="B239" s="40"/>
      <c r="C239" s="229" t="s">
        <v>2135</v>
      </c>
      <c r="D239" s="229" t="s">
        <v>315</v>
      </c>
      <c r="E239" s="230" t="s">
        <v>2136</v>
      </c>
      <c r="F239" s="231" t="s">
        <v>2137</v>
      </c>
      <c r="G239" s="232" t="s">
        <v>318</v>
      </c>
      <c r="H239" s="233">
        <v>570.399</v>
      </c>
      <c r="I239" s="234"/>
      <c r="J239" s="235">
        <f>ROUND(I239*H239,2)</f>
        <v>0</v>
      </c>
      <c r="K239" s="231" t="s">
        <v>319</v>
      </c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320</v>
      </c>
      <c r="AT239" s="240" t="s">
        <v>315</v>
      </c>
      <c r="AU239" s="240" t="s">
        <v>85</v>
      </c>
      <c r="AY239" s="18" t="s">
        <v>313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320</v>
      </c>
      <c r="BM239" s="240" t="s">
        <v>2138</v>
      </c>
    </row>
    <row r="240" s="2" customFormat="1" ht="37.8" customHeight="1">
      <c r="A240" s="39"/>
      <c r="B240" s="40"/>
      <c r="C240" s="229" t="s">
        <v>463</v>
      </c>
      <c r="D240" s="229" t="s">
        <v>315</v>
      </c>
      <c r="E240" s="230" t="s">
        <v>2139</v>
      </c>
      <c r="F240" s="231" t="s">
        <v>2140</v>
      </c>
      <c r="G240" s="232" t="s">
        <v>318</v>
      </c>
      <c r="H240" s="233">
        <v>570.399</v>
      </c>
      <c r="I240" s="234"/>
      <c r="J240" s="235">
        <f>ROUND(I240*H240,2)</f>
        <v>0</v>
      </c>
      <c r="K240" s="231" t="s">
        <v>319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320</v>
      </c>
      <c r="AT240" s="240" t="s">
        <v>315</v>
      </c>
      <c r="AU240" s="240" t="s">
        <v>85</v>
      </c>
      <c r="AY240" s="18" t="s">
        <v>313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320</v>
      </c>
      <c r="BM240" s="240" t="s">
        <v>2141</v>
      </c>
    </row>
    <row r="241" s="2" customFormat="1" ht="33" customHeight="1">
      <c r="A241" s="39"/>
      <c r="B241" s="40"/>
      <c r="C241" s="229" t="s">
        <v>2142</v>
      </c>
      <c r="D241" s="229" t="s">
        <v>315</v>
      </c>
      <c r="E241" s="230" t="s">
        <v>2143</v>
      </c>
      <c r="F241" s="231" t="s">
        <v>2144</v>
      </c>
      <c r="G241" s="232" t="s">
        <v>723</v>
      </c>
      <c r="H241" s="233">
        <v>2802</v>
      </c>
      <c r="I241" s="234"/>
      <c r="J241" s="235">
        <f>ROUND(I241*H241,2)</f>
        <v>0</v>
      </c>
      <c r="K241" s="231" t="s">
        <v>319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320</v>
      </c>
      <c r="AT241" s="240" t="s">
        <v>315</v>
      </c>
      <c r="AU241" s="240" t="s">
        <v>85</v>
      </c>
      <c r="AY241" s="18" t="s">
        <v>313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320</v>
      </c>
      <c r="BM241" s="240" t="s">
        <v>2145</v>
      </c>
    </row>
    <row r="242" s="2" customFormat="1" ht="21.75" customHeight="1">
      <c r="A242" s="39"/>
      <c r="B242" s="40"/>
      <c r="C242" s="229" t="s">
        <v>2146</v>
      </c>
      <c r="D242" s="229" t="s">
        <v>315</v>
      </c>
      <c r="E242" s="230" t="s">
        <v>2147</v>
      </c>
      <c r="F242" s="231" t="s">
        <v>2148</v>
      </c>
      <c r="G242" s="232" t="s">
        <v>723</v>
      </c>
      <c r="H242" s="233">
        <v>2802</v>
      </c>
      <c r="I242" s="234"/>
      <c r="J242" s="235">
        <f>ROUND(I242*H242,2)</f>
        <v>0</v>
      </c>
      <c r="K242" s="231" t="s">
        <v>319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320</v>
      </c>
      <c r="AT242" s="240" t="s">
        <v>315</v>
      </c>
      <c r="AU242" s="240" t="s">
        <v>85</v>
      </c>
      <c r="AY242" s="18" t="s">
        <v>313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320</v>
      </c>
      <c r="BM242" s="240" t="s">
        <v>2149</v>
      </c>
    </row>
    <row r="243" s="2" customFormat="1" ht="16.5" customHeight="1">
      <c r="A243" s="39"/>
      <c r="B243" s="40"/>
      <c r="C243" s="283" t="s">
        <v>2150</v>
      </c>
      <c r="D243" s="283" t="s">
        <v>732</v>
      </c>
      <c r="E243" s="284" t="s">
        <v>2151</v>
      </c>
      <c r="F243" s="285" t="s">
        <v>2152</v>
      </c>
      <c r="G243" s="286" t="s">
        <v>2022</v>
      </c>
      <c r="H243" s="287">
        <v>247</v>
      </c>
      <c r="I243" s="288"/>
      <c r="J243" s="289">
        <f>ROUND(I243*H243,2)</f>
        <v>0</v>
      </c>
      <c r="K243" s="285" t="s">
        <v>1</v>
      </c>
      <c r="L243" s="290"/>
      <c r="M243" s="291" t="s">
        <v>1</v>
      </c>
      <c r="N243" s="292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357</v>
      </c>
      <c r="AT243" s="240" t="s">
        <v>732</v>
      </c>
      <c r="AU243" s="240" t="s">
        <v>85</v>
      </c>
      <c r="AY243" s="18" t="s">
        <v>313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320</v>
      </c>
      <c r="BM243" s="240" t="s">
        <v>2153</v>
      </c>
    </row>
    <row r="244" s="2" customFormat="1" ht="16.5" customHeight="1">
      <c r="A244" s="39"/>
      <c r="B244" s="40"/>
      <c r="C244" s="283" t="s">
        <v>2154</v>
      </c>
      <c r="D244" s="283" t="s">
        <v>732</v>
      </c>
      <c r="E244" s="284" t="s">
        <v>2155</v>
      </c>
      <c r="F244" s="285" t="s">
        <v>2156</v>
      </c>
      <c r="G244" s="286" t="s">
        <v>2022</v>
      </c>
      <c r="H244" s="287">
        <v>96</v>
      </c>
      <c r="I244" s="288"/>
      <c r="J244" s="289">
        <f>ROUND(I244*H244,2)</f>
        <v>0</v>
      </c>
      <c r="K244" s="285" t="s">
        <v>1</v>
      </c>
      <c r="L244" s="290"/>
      <c r="M244" s="291" t="s">
        <v>1</v>
      </c>
      <c r="N244" s="292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357</v>
      </c>
      <c r="AT244" s="240" t="s">
        <v>732</v>
      </c>
      <c r="AU244" s="240" t="s">
        <v>85</v>
      </c>
      <c r="AY244" s="18" t="s">
        <v>313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320</v>
      </c>
      <c r="BM244" s="240" t="s">
        <v>2157</v>
      </c>
    </row>
    <row r="245" s="2" customFormat="1" ht="16.5" customHeight="1">
      <c r="A245" s="39"/>
      <c r="B245" s="40"/>
      <c r="C245" s="283" t="s">
        <v>2158</v>
      </c>
      <c r="D245" s="283" t="s">
        <v>732</v>
      </c>
      <c r="E245" s="284" t="s">
        <v>2159</v>
      </c>
      <c r="F245" s="285" t="s">
        <v>2160</v>
      </c>
      <c r="G245" s="286" t="s">
        <v>2022</v>
      </c>
      <c r="H245" s="287">
        <v>94</v>
      </c>
      <c r="I245" s="288"/>
      <c r="J245" s="289">
        <f>ROUND(I245*H245,2)</f>
        <v>0</v>
      </c>
      <c r="K245" s="285" t="s">
        <v>1</v>
      </c>
      <c r="L245" s="290"/>
      <c r="M245" s="291" t="s">
        <v>1</v>
      </c>
      <c r="N245" s="292" t="s">
        <v>41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357</v>
      </c>
      <c r="AT245" s="240" t="s">
        <v>732</v>
      </c>
      <c r="AU245" s="240" t="s">
        <v>85</v>
      </c>
      <c r="AY245" s="18" t="s">
        <v>313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320</v>
      </c>
      <c r="BM245" s="240" t="s">
        <v>2161</v>
      </c>
    </row>
    <row r="246" s="2" customFormat="1" ht="16.5" customHeight="1">
      <c r="A246" s="39"/>
      <c r="B246" s="40"/>
      <c r="C246" s="283" t="s">
        <v>2162</v>
      </c>
      <c r="D246" s="283" t="s">
        <v>732</v>
      </c>
      <c r="E246" s="284" t="s">
        <v>2163</v>
      </c>
      <c r="F246" s="285" t="s">
        <v>2164</v>
      </c>
      <c r="G246" s="286" t="s">
        <v>2022</v>
      </c>
      <c r="H246" s="287">
        <v>217</v>
      </c>
      <c r="I246" s="288"/>
      <c r="J246" s="289">
        <f>ROUND(I246*H246,2)</f>
        <v>0</v>
      </c>
      <c r="K246" s="285" t="s">
        <v>319</v>
      </c>
      <c r="L246" s="290"/>
      <c r="M246" s="291" t="s">
        <v>1</v>
      </c>
      <c r="N246" s="292" t="s">
        <v>41</v>
      </c>
      <c r="O246" s="92"/>
      <c r="P246" s="238">
        <f>O246*H246</f>
        <v>0</v>
      </c>
      <c r="Q246" s="238">
        <v>0.20999999999999999</v>
      </c>
      <c r="R246" s="238">
        <f>Q246*H246</f>
        <v>45.57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357</v>
      </c>
      <c r="AT246" s="240" t="s">
        <v>732</v>
      </c>
      <c r="AU246" s="240" t="s">
        <v>85</v>
      </c>
      <c r="AY246" s="18" t="s">
        <v>313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320</v>
      </c>
      <c r="BM246" s="240" t="s">
        <v>2165</v>
      </c>
    </row>
    <row r="247" s="2" customFormat="1" ht="16.5" customHeight="1">
      <c r="A247" s="39"/>
      <c r="B247" s="40"/>
      <c r="C247" s="283" t="s">
        <v>2166</v>
      </c>
      <c r="D247" s="283" t="s">
        <v>732</v>
      </c>
      <c r="E247" s="284" t="s">
        <v>2167</v>
      </c>
      <c r="F247" s="285" t="s">
        <v>2168</v>
      </c>
      <c r="G247" s="286" t="s">
        <v>2022</v>
      </c>
      <c r="H247" s="287">
        <v>177</v>
      </c>
      <c r="I247" s="288"/>
      <c r="J247" s="289">
        <f>ROUND(I247*H247,2)</f>
        <v>0</v>
      </c>
      <c r="K247" s="285" t="s">
        <v>1</v>
      </c>
      <c r="L247" s="290"/>
      <c r="M247" s="291" t="s">
        <v>1</v>
      </c>
      <c r="N247" s="292" t="s">
        <v>41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357</v>
      </c>
      <c r="AT247" s="240" t="s">
        <v>732</v>
      </c>
      <c r="AU247" s="240" t="s">
        <v>85</v>
      </c>
      <c r="AY247" s="18" t="s">
        <v>313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320</v>
      </c>
      <c r="BM247" s="240" t="s">
        <v>2169</v>
      </c>
    </row>
    <row r="248" s="2" customFormat="1" ht="16.5" customHeight="1">
      <c r="A248" s="39"/>
      <c r="B248" s="40"/>
      <c r="C248" s="283" t="s">
        <v>2170</v>
      </c>
      <c r="D248" s="283" t="s">
        <v>732</v>
      </c>
      <c r="E248" s="284" t="s">
        <v>2171</v>
      </c>
      <c r="F248" s="285" t="s">
        <v>2172</v>
      </c>
      <c r="G248" s="286" t="s">
        <v>723</v>
      </c>
      <c r="H248" s="287">
        <v>100</v>
      </c>
      <c r="I248" s="288"/>
      <c r="J248" s="289">
        <f>ROUND(I248*H248,2)</f>
        <v>0</v>
      </c>
      <c r="K248" s="285" t="s">
        <v>1</v>
      </c>
      <c r="L248" s="290"/>
      <c r="M248" s="291" t="s">
        <v>1</v>
      </c>
      <c r="N248" s="292" t="s">
        <v>41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357</v>
      </c>
      <c r="AT248" s="240" t="s">
        <v>732</v>
      </c>
      <c r="AU248" s="240" t="s">
        <v>85</v>
      </c>
      <c r="AY248" s="18" t="s">
        <v>313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320</v>
      </c>
      <c r="BM248" s="240" t="s">
        <v>2173</v>
      </c>
    </row>
    <row r="249" s="2" customFormat="1" ht="16.5" customHeight="1">
      <c r="A249" s="39"/>
      <c r="B249" s="40"/>
      <c r="C249" s="283" t="s">
        <v>2174</v>
      </c>
      <c r="D249" s="283" t="s">
        <v>732</v>
      </c>
      <c r="E249" s="284" t="s">
        <v>2175</v>
      </c>
      <c r="F249" s="285" t="s">
        <v>2176</v>
      </c>
      <c r="G249" s="286" t="s">
        <v>2022</v>
      </c>
      <c r="H249" s="287">
        <v>308</v>
      </c>
      <c r="I249" s="288"/>
      <c r="J249" s="289">
        <f>ROUND(I249*H249,2)</f>
        <v>0</v>
      </c>
      <c r="K249" s="285" t="s">
        <v>1</v>
      </c>
      <c r="L249" s="290"/>
      <c r="M249" s="291" t="s">
        <v>1</v>
      </c>
      <c r="N249" s="292" t="s">
        <v>41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357</v>
      </c>
      <c r="AT249" s="240" t="s">
        <v>732</v>
      </c>
      <c r="AU249" s="240" t="s">
        <v>85</v>
      </c>
      <c r="AY249" s="18" t="s">
        <v>313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320</v>
      </c>
      <c r="BM249" s="240" t="s">
        <v>2177</v>
      </c>
    </row>
    <row r="250" s="2" customFormat="1" ht="16.5" customHeight="1">
      <c r="A250" s="39"/>
      <c r="B250" s="40"/>
      <c r="C250" s="283" t="s">
        <v>2178</v>
      </c>
      <c r="D250" s="283" t="s">
        <v>732</v>
      </c>
      <c r="E250" s="284" t="s">
        <v>2179</v>
      </c>
      <c r="F250" s="285" t="s">
        <v>2180</v>
      </c>
      <c r="G250" s="286" t="s">
        <v>2022</v>
      </c>
      <c r="H250" s="287">
        <v>402</v>
      </c>
      <c r="I250" s="288"/>
      <c r="J250" s="289">
        <f>ROUND(I250*H250,2)</f>
        <v>0</v>
      </c>
      <c r="K250" s="285" t="s">
        <v>1</v>
      </c>
      <c r="L250" s="290"/>
      <c r="M250" s="291" t="s">
        <v>1</v>
      </c>
      <c r="N250" s="292" t="s">
        <v>41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357</v>
      </c>
      <c r="AT250" s="240" t="s">
        <v>732</v>
      </c>
      <c r="AU250" s="240" t="s">
        <v>85</v>
      </c>
      <c r="AY250" s="18" t="s">
        <v>313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320</v>
      </c>
      <c r="BM250" s="240" t="s">
        <v>2181</v>
      </c>
    </row>
    <row r="251" s="2" customFormat="1" ht="16.5" customHeight="1">
      <c r="A251" s="39"/>
      <c r="B251" s="40"/>
      <c r="C251" s="283" t="s">
        <v>2182</v>
      </c>
      <c r="D251" s="283" t="s">
        <v>732</v>
      </c>
      <c r="E251" s="284" t="s">
        <v>2183</v>
      </c>
      <c r="F251" s="285" t="s">
        <v>2184</v>
      </c>
      <c r="G251" s="286" t="s">
        <v>2022</v>
      </c>
      <c r="H251" s="287">
        <v>297</v>
      </c>
      <c r="I251" s="288"/>
      <c r="J251" s="289">
        <f>ROUND(I251*H251,2)</f>
        <v>0</v>
      </c>
      <c r="K251" s="285" t="s">
        <v>1</v>
      </c>
      <c r="L251" s="290"/>
      <c r="M251" s="291" t="s">
        <v>1</v>
      </c>
      <c r="N251" s="292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357</v>
      </c>
      <c r="AT251" s="240" t="s">
        <v>732</v>
      </c>
      <c r="AU251" s="240" t="s">
        <v>85</v>
      </c>
      <c r="AY251" s="18" t="s">
        <v>313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320</v>
      </c>
      <c r="BM251" s="240" t="s">
        <v>2185</v>
      </c>
    </row>
    <row r="252" s="2" customFormat="1" ht="16.5" customHeight="1">
      <c r="A252" s="39"/>
      <c r="B252" s="40"/>
      <c r="C252" s="283" t="s">
        <v>2186</v>
      </c>
      <c r="D252" s="283" t="s">
        <v>732</v>
      </c>
      <c r="E252" s="284" t="s">
        <v>2187</v>
      </c>
      <c r="F252" s="285" t="s">
        <v>2188</v>
      </c>
      <c r="G252" s="286" t="s">
        <v>2022</v>
      </c>
      <c r="H252" s="287">
        <v>58</v>
      </c>
      <c r="I252" s="288"/>
      <c r="J252" s="289">
        <f>ROUND(I252*H252,2)</f>
        <v>0</v>
      </c>
      <c r="K252" s="285" t="s">
        <v>1</v>
      </c>
      <c r="L252" s="290"/>
      <c r="M252" s="291" t="s">
        <v>1</v>
      </c>
      <c r="N252" s="292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357</v>
      </c>
      <c r="AT252" s="240" t="s">
        <v>732</v>
      </c>
      <c r="AU252" s="240" t="s">
        <v>85</v>
      </c>
      <c r="AY252" s="18" t="s">
        <v>313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320</v>
      </c>
      <c r="BM252" s="240" t="s">
        <v>2189</v>
      </c>
    </row>
    <row r="253" s="2" customFormat="1" ht="16.5" customHeight="1">
      <c r="A253" s="39"/>
      <c r="B253" s="40"/>
      <c r="C253" s="283" t="s">
        <v>2190</v>
      </c>
      <c r="D253" s="283" t="s">
        <v>732</v>
      </c>
      <c r="E253" s="284" t="s">
        <v>2191</v>
      </c>
      <c r="F253" s="285" t="s">
        <v>2192</v>
      </c>
      <c r="G253" s="286" t="s">
        <v>2022</v>
      </c>
      <c r="H253" s="287">
        <v>75</v>
      </c>
      <c r="I253" s="288"/>
      <c r="J253" s="289">
        <f>ROUND(I253*H253,2)</f>
        <v>0</v>
      </c>
      <c r="K253" s="285" t="s">
        <v>1</v>
      </c>
      <c r="L253" s="290"/>
      <c r="M253" s="291" t="s">
        <v>1</v>
      </c>
      <c r="N253" s="292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357</v>
      </c>
      <c r="AT253" s="240" t="s">
        <v>732</v>
      </c>
      <c r="AU253" s="240" t="s">
        <v>85</v>
      </c>
      <c r="AY253" s="18" t="s">
        <v>313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320</v>
      </c>
      <c r="BM253" s="240" t="s">
        <v>2193</v>
      </c>
    </row>
    <row r="254" s="2" customFormat="1" ht="16.5" customHeight="1">
      <c r="A254" s="39"/>
      <c r="B254" s="40"/>
      <c r="C254" s="283" t="s">
        <v>2194</v>
      </c>
      <c r="D254" s="283" t="s">
        <v>732</v>
      </c>
      <c r="E254" s="284" t="s">
        <v>2195</v>
      </c>
      <c r="F254" s="285" t="s">
        <v>2196</v>
      </c>
      <c r="G254" s="286" t="s">
        <v>2022</v>
      </c>
      <c r="H254" s="287">
        <v>142</v>
      </c>
      <c r="I254" s="288"/>
      <c r="J254" s="289">
        <f>ROUND(I254*H254,2)</f>
        <v>0</v>
      </c>
      <c r="K254" s="285" t="s">
        <v>1</v>
      </c>
      <c r="L254" s="290"/>
      <c r="M254" s="291" t="s">
        <v>1</v>
      </c>
      <c r="N254" s="292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357</v>
      </c>
      <c r="AT254" s="240" t="s">
        <v>732</v>
      </c>
      <c r="AU254" s="240" t="s">
        <v>85</v>
      </c>
      <c r="AY254" s="18" t="s">
        <v>313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320</v>
      </c>
      <c r="BM254" s="240" t="s">
        <v>2197</v>
      </c>
    </row>
    <row r="255" s="2" customFormat="1" ht="16.5" customHeight="1">
      <c r="A255" s="39"/>
      <c r="B255" s="40"/>
      <c r="C255" s="283" t="s">
        <v>2198</v>
      </c>
      <c r="D255" s="283" t="s">
        <v>732</v>
      </c>
      <c r="E255" s="284" t="s">
        <v>2199</v>
      </c>
      <c r="F255" s="285" t="s">
        <v>2200</v>
      </c>
      <c r="G255" s="286" t="s">
        <v>2022</v>
      </c>
      <c r="H255" s="287">
        <v>21</v>
      </c>
      <c r="I255" s="288"/>
      <c r="J255" s="289">
        <f>ROUND(I255*H255,2)</f>
        <v>0</v>
      </c>
      <c r="K255" s="285" t="s">
        <v>1</v>
      </c>
      <c r="L255" s="290"/>
      <c r="M255" s="291" t="s">
        <v>1</v>
      </c>
      <c r="N255" s="292" t="s">
        <v>41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357</v>
      </c>
      <c r="AT255" s="240" t="s">
        <v>732</v>
      </c>
      <c r="AU255" s="240" t="s">
        <v>85</v>
      </c>
      <c r="AY255" s="18" t="s">
        <v>313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320</v>
      </c>
      <c r="BM255" s="240" t="s">
        <v>2201</v>
      </c>
    </row>
    <row r="256" s="2" customFormat="1" ht="16.5" customHeight="1">
      <c r="A256" s="39"/>
      <c r="B256" s="40"/>
      <c r="C256" s="283" t="s">
        <v>2202</v>
      </c>
      <c r="D256" s="283" t="s">
        <v>732</v>
      </c>
      <c r="E256" s="284" t="s">
        <v>2203</v>
      </c>
      <c r="F256" s="285" t="s">
        <v>2204</v>
      </c>
      <c r="G256" s="286" t="s">
        <v>2022</v>
      </c>
      <c r="H256" s="287">
        <v>20</v>
      </c>
      <c r="I256" s="288"/>
      <c r="J256" s="289">
        <f>ROUND(I256*H256,2)</f>
        <v>0</v>
      </c>
      <c r="K256" s="285" t="s">
        <v>1</v>
      </c>
      <c r="L256" s="290"/>
      <c r="M256" s="291" t="s">
        <v>1</v>
      </c>
      <c r="N256" s="292" t="s">
        <v>41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357</v>
      </c>
      <c r="AT256" s="240" t="s">
        <v>732</v>
      </c>
      <c r="AU256" s="240" t="s">
        <v>85</v>
      </c>
      <c r="AY256" s="18" t="s">
        <v>313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320</v>
      </c>
      <c r="BM256" s="240" t="s">
        <v>2205</v>
      </c>
    </row>
    <row r="257" s="2" customFormat="1" ht="16.5" customHeight="1">
      <c r="A257" s="39"/>
      <c r="B257" s="40"/>
      <c r="C257" s="283" t="s">
        <v>2206</v>
      </c>
      <c r="D257" s="283" t="s">
        <v>732</v>
      </c>
      <c r="E257" s="284" t="s">
        <v>2207</v>
      </c>
      <c r="F257" s="285" t="s">
        <v>2208</v>
      </c>
      <c r="G257" s="286" t="s">
        <v>2022</v>
      </c>
      <c r="H257" s="287">
        <v>270</v>
      </c>
      <c r="I257" s="288"/>
      <c r="J257" s="289">
        <f>ROUND(I257*H257,2)</f>
        <v>0</v>
      </c>
      <c r="K257" s="285" t="s">
        <v>1</v>
      </c>
      <c r="L257" s="290"/>
      <c r="M257" s="291" t="s">
        <v>1</v>
      </c>
      <c r="N257" s="292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357</v>
      </c>
      <c r="AT257" s="240" t="s">
        <v>732</v>
      </c>
      <c r="AU257" s="240" t="s">
        <v>85</v>
      </c>
      <c r="AY257" s="18" t="s">
        <v>313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320</v>
      </c>
      <c r="BM257" s="240" t="s">
        <v>2209</v>
      </c>
    </row>
    <row r="258" s="2" customFormat="1" ht="16.5" customHeight="1">
      <c r="A258" s="39"/>
      <c r="B258" s="40"/>
      <c r="C258" s="283" t="s">
        <v>2210</v>
      </c>
      <c r="D258" s="283" t="s">
        <v>732</v>
      </c>
      <c r="E258" s="284" t="s">
        <v>2211</v>
      </c>
      <c r="F258" s="285" t="s">
        <v>2212</v>
      </c>
      <c r="G258" s="286" t="s">
        <v>2022</v>
      </c>
      <c r="H258" s="287">
        <v>108</v>
      </c>
      <c r="I258" s="288"/>
      <c r="J258" s="289">
        <f>ROUND(I258*H258,2)</f>
        <v>0</v>
      </c>
      <c r="K258" s="285" t="s">
        <v>1</v>
      </c>
      <c r="L258" s="290"/>
      <c r="M258" s="291" t="s">
        <v>1</v>
      </c>
      <c r="N258" s="292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357</v>
      </c>
      <c r="AT258" s="240" t="s">
        <v>732</v>
      </c>
      <c r="AU258" s="240" t="s">
        <v>85</v>
      </c>
      <c r="AY258" s="18" t="s">
        <v>313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320</v>
      </c>
      <c r="BM258" s="240" t="s">
        <v>2213</v>
      </c>
    </row>
    <row r="259" s="2" customFormat="1" ht="16.5" customHeight="1">
      <c r="A259" s="39"/>
      <c r="B259" s="40"/>
      <c r="C259" s="283" t="s">
        <v>2214</v>
      </c>
      <c r="D259" s="283" t="s">
        <v>732</v>
      </c>
      <c r="E259" s="284" t="s">
        <v>2215</v>
      </c>
      <c r="F259" s="285" t="s">
        <v>2216</v>
      </c>
      <c r="G259" s="286" t="s">
        <v>2022</v>
      </c>
      <c r="H259" s="287">
        <v>170</v>
      </c>
      <c r="I259" s="288"/>
      <c r="J259" s="289">
        <f>ROUND(I259*H259,2)</f>
        <v>0</v>
      </c>
      <c r="K259" s="285" t="s">
        <v>1</v>
      </c>
      <c r="L259" s="290"/>
      <c r="M259" s="291" t="s">
        <v>1</v>
      </c>
      <c r="N259" s="292" t="s">
        <v>41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357</v>
      </c>
      <c r="AT259" s="240" t="s">
        <v>732</v>
      </c>
      <c r="AU259" s="240" t="s">
        <v>85</v>
      </c>
      <c r="AY259" s="18" t="s">
        <v>313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320</v>
      </c>
      <c r="BM259" s="240" t="s">
        <v>2217</v>
      </c>
    </row>
    <row r="260" s="2" customFormat="1" ht="33" customHeight="1">
      <c r="A260" s="39"/>
      <c r="B260" s="40"/>
      <c r="C260" s="229" t="s">
        <v>2218</v>
      </c>
      <c r="D260" s="229" t="s">
        <v>315</v>
      </c>
      <c r="E260" s="230" t="s">
        <v>2219</v>
      </c>
      <c r="F260" s="231" t="s">
        <v>2220</v>
      </c>
      <c r="G260" s="232" t="s">
        <v>723</v>
      </c>
      <c r="H260" s="233">
        <v>5640</v>
      </c>
      <c r="I260" s="234"/>
      <c r="J260" s="235">
        <f>ROUND(I260*H260,2)</f>
        <v>0</v>
      </c>
      <c r="K260" s="231" t="s">
        <v>319</v>
      </c>
      <c r="L260" s="45"/>
      <c r="M260" s="236" t="s">
        <v>1</v>
      </c>
      <c r="N260" s="237" t="s">
        <v>41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320</v>
      </c>
      <c r="AT260" s="240" t="s">
        <v>315</v>
      </c>
      <c r="AU260" s="240" t="s">
        <v>85</v>
      </c>
      <c r="AY260" s="18" t="s">
        <v>313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83</v>
      </c>
      <c r="BK260" s="241">
        <f>ROUND(I260*H260,2)</f>
        <v>0</v>
      </c>
      <c r="BL260" s="18" t="s">
        <v>320</v>
      </c>
      <c r="BM260" s="240" t="s">
        <v>2221</v>
      </c>
    </row>
    <row r="261" s="2" customFormat="1" ht="16.5" customHeight="1">
      <c r="A261" s="39"/>
      <c r="B261" s="40"/>
      <c r="C261" s="229" t="s">
        <v>2222</v>
      </c>
      <c r="D261" s="229" t="s">
        <v>315</v>
      </c>
      <c r="E261" s="230" t="s">
        <v>2223</v>
      </c>
      <c r="F261" s="231" t="s">
        <v>2224</v>
      </c>
      <c r="G261" s="232" t="s">
        <v>723</v>
      </c>
      <c r="H261" s="233">
        <v>5640</v>
      </c>
      <c r="I261" s="234"/>
      <c r="J261" s="235">
        <f>ROUND(I261*H261,2)</f>
        <v>0</v>
      </c>
      <c r="K261" s="231" t="s">
        <v>319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320</v>
      </c>
      <c r="AT261" s="240" t="s">
        <v>315</v>
      </c>
      <c r="AU261" s="240" t="s">
        <v>85</v>
      </c>
      <c r="AY261" s="18" t="s">
        <v>313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320</v>
      </c>
      <c r="BM261" s="240" t="s">
        <v>2225</v>
      </c>
    </row>
    <row r="262" s="2" customFormat="1" ht="16.5" customHeight="1">
      <c r="A262" s="39"/>
      <c r="B262" s="40"/>
      <c r="C262" s="283" t="s">
        <v>2226</v>
      </c>
      <c r="D262" s="283" t="s">
        <v>732</v>
      </c>
      <c r="E262" s="284" t="s">
        <v>2227</v>
      </c>
      <c r="F262" s="285" t="s">
        <v>2228</v>
      </c>
      <c r="G262" s="286" t="s">
        <v>2022</v>
      </c>
      <c r="H262" s="287">
        <v>550</v>
      </c>
      <c r="I262" s="288"/>
      <c r="J262" s="289">
        <f>ROUND(I262*H262,2)</f>
        <v>0</v>
      </c>
      <c r="K262" s="285" t="s">
        <v>1</v>
      </c>
      <c r="L262" s="290"/>
      <c r="M262" s="291" t="s">
        <v>1</v>
      </c>
      <c r="N262" s="292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357</v>
      </c>
      <c r="AT262" s="240" t="s">
        <v>732</v>
      </c>
      <c r="AU262" s="240" t="s">
        <v>85</v>
      </c>
      <c r="AY262" s="18" t="s">
        <v>313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320</v>
      </c>
      <c r="BM262" s="240" t="s">
        <v>2229</v>
      </c>
    </row>
    <row r="263" s="2" customFormat="1" ht="16.5" customHeight="1">
      <c r="A263" s="39"/>
      <c r="B263" s="40"/>
      <c r="C263" s="283" t="s">
        <v>2230</v>
      </c>
      <c r="D263" s="283" t="s">
        <v>732</v>
      </c>
      <c r="E263" s="284" t="s">
        <v>2231</v>
      </c>
      <c r="F263" s="285" t="s">
        <v>2232</v>
      </c>
      <c r="G263" s="286" t="s">
        <v>2022</v>
      </c>
      <c r="H263" s="287">
        <v>495</v>
      </c>
      <c r="I263" s="288"/>
      <c r="J263" s="289">
        <f>ROUND(I263*H263,2)</f>
        <v>0</v>
      </c>
      <c r="K263" s="285" t="s">
        <v>1</v>
      </c>
      <c r="L263" s="290"/>
      <c r="M263" s="291" t="s">
        <v>1</v>
      </c>
      <c r="N263" s="292" t="s">
        <v>41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357</v>
      </c>
      <c r="AT263" s="240" t="s">
        <v>732</v>
      </c>
      <c r="AU263" s="240" t="s">
        <v>85</v>
      </c>
      <c r="AY263" s="18" t="s">
        <v>313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320</v>
      </c>
      <c r="BM263" s="240" t="s">
        <v>2233</v>
      </c>
    </row>
    <row r="264" s="2" customFormat="1" ht="16.5" customHeight="1">
      <c r="A264" s="39"/>
      <c r="B264" s="40"/>
      <c r="C264" s="283" t="s">
        <v>2234</v>
      </c>
      <c r="D264" s="283" t="s">
        <v>732</v>
      </c>
      <c r="E264" s="284" t="s">
        <v>2235</v>
      </c>
      <c r="F264" s="285" t="s">
        <v>2236</v>
      </c>
      <c r="G264" s="286" t="s">
        <v>2022</v>
      </c>
      <c r="H264" s="287">
        <v>745</v>
      </c>
      <c r="I264" s="288"/>
      <c r="J264" s="289">
        <f>ROUND(I264*H264,2)</f>
        <v>0</v>
      </c>
      <c r="K264" s="285" t="s">
        <v>1</v>
      </c>
      <c r="L264" s="290"/>
      <c r="M264" s="291" t="s">
        <v>1</v>
      </c>
      <c r="N264" s="292" t="s">
        <v>41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357</v>
      </c>
      <c r="AT264" s="240" t="s">
        <v>732</v>
      </c>
      <c r="AU264" s="240" t="s">
        <v>85</v>
      </c>
      <c r="AY264" s="18" t="s">
        <v>313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83</v>
      </c>
      <c r="BK264" s="241">
        <f>ROUND(I264*H264,2)</f>
        <v>0</v>
      </c>
      <c r="BL264" s="18" t="s">
        <v>320</v>
      </c>
      <c r="BM264" s="240" t="s">
        <v>2237</v>
      </c>
    </row>
    <row r="265" s="2" customFormat="1" ht="16.5" customHeight="1">
      <c r="A265" s="39"/>
      <c r="B265" s="40"/>
      <c r="C265" s="283" t="s">
        <v>2238</v>
      </c>
      <c r="D265" s="283" t="s">
        <v>732</v>
      </c>
      <c r="E265" s="284" t="s">
        <v>2239</v>
      </c>
      <c r="F265" s="285" t="s">
        <v>2240</v>
      </c>
      <c r="G265" s="286" t="s">
        <v>2022</v>
      </c>
      <c r="H265" s="287">
        <v>805</v>
      </c>
      <c r="I265" s="288"/>
      <c r="J265" s="289">
        <f>ROUND(I265*H265,2)</f>
        <v>0</v>
      </c>
      <c r="K265" s="285" t="s">
        <v>1</v>
      </c>
      <c r="L265" s="290"/>
      <c r="M265" s="291" t="s">
        <v>1</v>
      </c>
      <c r="N265" s="292" t="s">
        <v>41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357</v>
      </c>
      <c r="AT265" s="240" t="s">
        <v>732</v>
      </c>
      <c r="AU265" s="240" t="s">
        <v>85</v>
      </c>
      <c r="AY265" s="18" t="s">
        <v>313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320</v>
      </c>
      <c r="BM265" s="240" t="s">
        <v>2241</v>
      </c>
    </row>
    <row r="266" s="2" customFormat="1" ht="16.5" customHeight="1">
      <c r="A266" s="39"/>
      <c r="B266" s="40"/>
      <c r="C266" s="283" t="s">
        <v>2242</v>
      </c>
      <c r="D266" s="283" t="s">
        <v>732</v>
      </c>
      <c r="E266" s="284" t="s">
        <v>2243</v>
      </c>
      <c r="F266" s="285" t="s">
        <v>2244</v>
      </c>
      <c r="G266" s="286" t="s">
        <v>2022</v>
      </c>
      <c r="H266" s="287">
        <v>1183</v>
      </c>
      <c r="I266" s="288"/>
      <c r="J266" s="289">
        <f>ROUND(I266*H266,2)</f>
        <v>0</v>
      </c>
      <c r="K266" s="285" t="s">
        <v>1</v>
      </c>
      <c r="L266" s="290"/>
      <c r="M266" s="291" t="s">
        <v>1</v>
      </c>
      <c r="N266" s="292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357</v>
      </c>
      <c r="AT266" s="240" t="s">
        <v>732</v>
      </c>
      <c r="AU266" s="240" t="s">
        <v>85</v>
      </c>
      <c r="AY266" s="18" t="s">
        <v>313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320</v>
      </c>
      <c r="BM266" s="240" t="s">
        <v>2245</v>
      </c>
    </row>
    <row r="267" s="2" customFormat="1" ht="16.5" customHeight="1">
      <c r="A267" s="39"/>
      <c r="B267" s="40"/>
      <c r="C267" s="283" t="s">
        <v>2246</v>
      </c>
      <c r="D267" s="283" t="s">
        <v>732</v>
      </c>
      <c r="E267" s="284" t="s">
        <v>2247</v>
      </c>
      <c r="F267" s="285" t="s">
        <v>2248</v>
      </c>
      <c r="G267" s="286" t="s">
        <v>2022</v>
      </c>
      <c r="H267" s="287">
        <v>1127</v>
      </c>
      <c r="I267" s="288"/>
      <c r="J267" s="289">
        <f>ROUND(I267*H267,2)</f>
        <v>0</v>
      </c>
      <c r="K267" s="285" t="s">
        <v>1</v>
      </c>
      <c r="L267" s="290"/>
      <c r="M267" s="291" t="s">
        <v>1</v>
      </c>
      <c r="N267" s="292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357</v>
      </c>
      <c r="AT267" s="240" t="s">
        <v>732</v>
      </c>
      <c r="AU267" s="240" t="s">
        <v>85</v>
      </c>
      <c r="AY267" s="18" t="s">
        <v>313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320</v>
      </c>
      <c r="BM267" s="240" t="s">
        <v>2249</v>
      </c>
    </row>
    <row r="268" s="2" customFormat="1" ht="16.5" customHeight="1">
      <c r="A268" s="39"/>
      <c r="B268" s="40"/>
      <c r="C268" s="283" t="s">
        <v>2250</v>
      </c>
      <c r="D268" s="283" t="s">
        <v>732</v>
      </c>
      <c r="E268" s="284" t="s">
        <v>2251</v>
      </c>
      <c r="F268" s="285" t="s">
        <v>2252</v>
      </c>
      <c r="G268" s="286" t="s">
        <v>2022</v>
      </c>
      <c r="H268" s="287">
        <v>735</v>
      </c>
      <c r="I268" s="288"/>
      <c r="J268" s="289">
        <f>ROUND(I268*H268,2)</f>
        <v>0</v>
      </c>
      <c r="K268" s="285" t="s">
        <v>1</v>
      </c>
      <c r="L268" s="290"/>
      <c r="M268" s="291" t="s">
        <v>1</v>
      </c>
      <c r="N268" s="292" t="s">
        <v>41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357</v>
      </c>
      <c r="AT268" s="240" t="s">
        <v>732</v>
      </c>
      <c r="AU268" s="240" t="s">
        <v>85</v>
      </c>
      <c r="AY268" s="18" t="s">
        <v>313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320</v>
      </c>
      <c r="BM268" s="240" t="s">
        <v>2253</v>
      </c>
    </row>
    <row r="269" s="2" customFormat="1" ht="24.15" customHeight="1">
      <c r="A269" s="39"/>
      <c r="B269" s="40"/>
      <c r="C269" s="229" t="s">
        <v>2254</v>
      </c>
      <c r="D269" s="229" t="s">
        <v>315</v>
      </c>
      <c r="E269" s="230" t="s">
        <v>2045</v>
      </c>
      <c r="F269" s="231" t="s">
        <v>2046</v>
      </c>
      <c r="G269" s="232" t="s">
        <v>354</v>
      </c>
      <c r="H269" s="233">
        <v>0.028000000000000001</v>
      </c>
      <c r="I269" s="234"/>
      <c r="J269" s="235">
        <f>ROUND(I269*H269,2)</f>
        <v>0</v>
      </c>
      <c r="K269" s="231" t="s">
        <v>319</v>
      </c>
      <c r="L269" s="45"/>
      <c r="M269" s="236" t="s">
        <v>1</v>
      </c>
      <c r="N269" s="237" t="s">
        <v>41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320</v>
      </c>
      <c r="AT269" s="240" t="s">
        <v>315</v>
      </c>
      <c r="AU269" s="240" t="s">
        <v>85</v>
      </c>
      <c r="AY269" s="18" t="s">
        <v>313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320</v>
      </c>
      <c r="BM269" s="240" t="s">
        <v>2255</v>
      </c>
    </row>
    <row r="270" s="2" customFormat="1" ht="21.75" customHeight="1">
      <c r="A270" s="39"/>
      <c r="B270" s="40"/>
      <c r="C270" s="283" t="s">
        <v>2256</v>
      </c>
      <c r="D270" s="283" t="s">
        <v>732</v>
      </c>
      <c r="E270" s="284" t="s">
        <v>2257</v>
      </c>
      <c r="F270" s="285" t="s">
        <v>2049</v>
      </c>
      <c r="G270" s="286" t="s">
        <v>2022</v>
      </c>
      <c r="H270" s="287">
        <v>2802</v>
      </c>
      <c r="I270" s="288"/>
      <c r="J270" s="289">
        <f>ROUND(I270*H270,2)</f>
        <v>0</v>
      </c>
      <c r="K270" s="285" t="s">
        <v>1</v>
      </c>
      <c r="L270" s="290"/>
      <c r="M270" s="291" t="s">
        <v>1</v>
      </c>
      <c r="N270" s="292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357</v>
      </c>
      <c r="AT270" s="240" t="s">
        <v>732</v>
      </c>
      <c r="AU270" s="240" t="s">
        <v>85</v>
      </c>
      <c r="AY270" s="18" t="s">
        <v>313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320</v>
      </c>
      <c r="BM270" s="240" t="s">
        <v>2258</v>
      </c>
    </row>
    <row r="271" s="2" customFormat="1" ht="24.15" customHeight="1">
      <c r="A271" s="39"/>
      <c r="B271" s="40"/>
      <c r="C271" s="229" t="s">
        <v>2259</v>
      </c>
      <c r="D271" s="229" t="s">
        <v>315</v>
      </c>
      <c r="E271" s="230" t="s">
        <v>2260</v>
      </c>
      <c r="F271" s="231" t="s">
        <v>2261</v>
      </c>
      <c r="G271" s="232" t="s">
        <v>318</v>
      </c>
      <c r="H271" s="233">
        <v>570.399</v>
      </c>
      <c r="I271" s="234"/>
      <c r="J271" s="235">
        <f>ROUND(I271*H271,2)</f>
        <v>0</v>
      </c>
      <c r="K271" s="231" t="s">
        <v>319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320</v>
      </c>
      <c r="AT271" s="240" t="s">
        <v>315</v>
      </c>
      <c r="AU271" s="240" t="s">
        <v>85</v>
      </c>
      <c r="AY271" s="18" t="s">
        <v>313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320</v>
      </c>
      <c r="BM271" s="240" t="s">
        <v>2262</v>
      </c>
    </row>
    <row r="272" s="2" customFormat="1" ht="21.75" customHeight="1">
      <c r="A272" s="39"/>
      <c r="B272" s="40"/>
      <c r="C272" s="283" t="s">
        <v>2263</v>
      </c>
      <c r="D272" s="283" t="s">
        <v>732</v>
      </c>
      <c r="E272" s="284" t="s">
        <v>2264</v>
      </c>
      <c r="F272" s="285" t="s">
        <v>2265</v>
      </c>
      <c r="G272" s="286" t="s">
        <v>334</v>
      </c>
      <c r="H272" s="287">
        <v>63.884999999999998</v>
      </c>
      <c r="I272" s="288"/>
      <c r="J272" s="289">
        <f>ROUND(I272*H272,2)</f>
        <v>0</v>
      </c>
      <c r="K272" s="285" t="s">
        <v>319</v>
      </c>
      <c r="L272" s="290"/>
      <c r="M272" s="291" t="s">
        <v>1</v>
      </c>
      <c r="N272" s="292" t="s">
        <v>41</v>
      </c>
      <c r="O272" s="92"/>
      <c r="P272" s="238">
        <f>O272*H272</f>
        <v>0</v>
      </c>
      <c r="Q272" s="238">
        <v>1</v>
      </c>
      <c r="R272" s="238">
        <f>Q272*H272</f>
        <v>63.884999999999998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357</v>
      </c>
      <c r="AT272" s="240" t="s">
        <v>732</v>
      </c>
      <c r="AU272" s="240" t="s">
        <v>85</v>
      </c>
      <c r="AY272" s="18" t="s">
        <v>313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320</v>
      </c>
      <c r="BM272" s="240" t="s">
        <v>2266</v>
      </c>
    </row>
    <row r="273" s="2" customFormat="1" ht="16.5" customHeight="1">
      <c r="A273" s="39"/>
      <c r="B273" s="40"/>
      <c r="C273" s="229" t="s">
        <v>2267</v>
      </c>
      <c r="D273" s="229" t="s">
        <v>315</v>
      </c>
      <c r="E273" s="230" t="s">
        <v>2268</v>
      </c>
      <c r="F273" s="231" t="s">
        <v>2269</v>
      </c>
      <c r="G273" s="232" t="s">
        <v>334</v>
      </c>
      <c r="H273" s="233">
        <v>11.408</v>
      </c>
      <c r="I273" s="234"/>
      <c r="J273" s="235">
        <f>ROUND(I273*H273,2)</f>
        <v>0</v>
      </c>
      <c r="K273" s="231" t="s">
        <v>319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320</v>
      </c>
      <c r="AT273" s="240" t="s">
        <v>315</v>
      </c>
      <c r="AU273" s="240" t="s">
        <v>85</v>
      </c>
      <c r="AY273" s="18" t="s">
        <v>313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320</v>
      </c>
      <c r="BM273" s="240" t="s">
        <v>2270</v>
      </c>
    </row>
    <row r="274" s="2" customFormat="1" ht="21.75" customHeight="1">
      <c r="A274" s="39"/>
      <c r="B274" s="40"/>
      <c r="C274" s="229" t="s">
        <v>2271</v>
      </c>
      <c r="D274" s="229" t="s">
        <v>315</v>
      </c>
      <c r="E274" s="230" t="s">
        <v>2054</v>
      </c>
      <c r="F274" s="231" t="s">
        <v>2055</v>
      </c>
      <c r="G274" s="232" t="s">
        <v>334</v>
      </c>
      <c r="H274" s="233">
        <v>11.408</v>
      </c>
      <c r="I274" s="234"/>
      <c r="J274" s="235">
        <f>ROUND(I274*H274,2)</f>
        <v>0</v>
      </c>
      <c r="K274" s="231" t="s">
        <v>319</v>
      </c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320</v>
      </c>
      <c r="AT274" s="240" t="s">
        <v>315</v>
      </c>
      <c r="AU274" s="240" t="s">
        <v>85</v>
      </c>
      <c r="AY274" s="18" t="s">
        <v>313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320</v>
      </c>
      <c r="BM274" s="240" t="s">
        <v>2272</v>
      </c>
    </row>
    <row r="275" s="2" customFormat="1" ht="16.5" customHeight="1">
      <c r="A275" s="39"/>
      <c r="B275" s="40"/>
      <c r="C275" s="283" t="s">
        <v>2273</v>
      </c>
      <c r="D275" s="283" t="s">
        <v>732</v>
      </c>
      <c r="E275" s="284" t="s">
        <v>2057</v>
      </c>
      <c r="F275" s="285" t="s">
        <v>2058</v>
      </c>
      <c r="G275" s="286" t="s">
        <v>334</v>
      </c>
      <c r="H275" s="287">
        <v>11.408</v>
      </c>
      <c r="I275" s="288"/>
      <c r="J275" s="289">
        <f>ROUND(I275*H275,2)</f>
        <v>0</v>
      </c>
      <c r="K275" s="285" t="s">
        <v>319</v>
      </c>
      <c r="L275" s="290"/>
      <c r="M275" s="291" t="s">
        <v>1</v>
      </c>
      <c r="N275" s="292" t="s">
        <v>41</v>
      </c>
      <c r="O275" s="92"/>
      <c r="P275" s="238">
        <f>O275*H275</f>
        <v>0</v>
      </c>
      <c r="Q275" s="238">
        <v>1</v>
      </c>
      <c r="R275" s="238">
        <f>Q275*H275</f>
        <v>11.408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357</v>
      </c>
      <c r="AT275" s="240" t="s">
        <v>732</v>
      </c>
      <c r="AU275" s="240" t="s">
        <v>85</v>
      </c>
      <c r="AY275" s="18" t="s">
        <v>313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320</v>
      </c>
      <c r="BM275" s="240" t="s">
        <v>2274</v>
      </c>
    </row>
    <row r="276" s="12" customFormat="1" ht="22.8" customHeight="1">
      <c r="A276" s="12"/>
      <c r="B276" s="213"/>
      <c r="C276" s="214"/>
      <c r="D276" s="215" t="s">
        <v>75</v>
      </c>
      <c r="E276" s="227" t="s">
        <v>368</v>
      </c>
      <c r="F276" s="227" t="s">
        <v>2275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SUM(P277:P286)</f>
        <v>0</v>
      </c>
      <c r="Q276" s="221"/>
      <c r="R276" s="222">
        <f>SUM(R277:R286)</f>
        <v>2.1080000000000001</v>
      </c>
      <c r="S276" s="221"/>
      <c r="T276" s="223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83</v>
      </c>
      <c r="AT276" s="225" t="s">
        <v>75</v>
      </c>
      <c r="AU276" s="225" t="s">
        <v>83</v>
      </c>
      <c r="AY276" s="224" t="s">
        <v>313</v>
      </c>
      <c r="BK276" s="226">
        <f>SUM(BK277:BK286)</f>
        <v>0</v>
      </c>
    </row>
    <row r="277" s="2" customFormat="1" ht="37.8" customHeight="1">
      <c r="A277" s="39"/>
      <c r="B277" s="40"/>
      <c r="C277" s="229" t="s">
        <v>2276</v>
      </c>
      <c r="D277" s="229" t="s">
        <v>315</v>
      </c>
      <c r="E277" s="230" t="s">
        <v>2277</v>
      </c>
      <c r="F277" s="231" t="s">
        <v>2278</v>
      </c>
      <c r="G277" s="232" t="s">
        <v>318</v>
      </c>
      <c r="H277" s="233">
        <v>200</v>
      </c>
      <c r="I277" s="234"/>
      <c r="J277" s="235">
        <f>ROUND(I277*H277,2)</f>
        <v>0</v>
      </c>
      <c r="K277" s="231" t="s">
        <v>319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320</v>
      </c>
      <c r="AT277" s="240" t="s">
        <v>315</v>
      </c>
      <c r="AU277" s="240" t="s">
        <v>85</v>
      </c>
      <c r="AY277" s="18" t="s">
        <v>313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320</v>
      </c>
      <c r="BM277" s="240" t="s">
        <v>2279</v>
      </c>
    </row>
    <row r="278" s="2" customFormat="1" ht="33" customHeight="1">
      <c r="A278" s="39"/>
      <c r="B278" s="40"/>
      <c r="C278" s="229" t="s">
        <v>2280</v>
      </c>
      <c r="D278" s="229" t="s">
        <v>315</v>
      </c>
      <c r="E278" s="230" t="s">
        <v>2281</v>
      </c>
      <c r="F278" s="231" t="s">
        <v>2282</v>
      </c>
      <c r="G278" s="232" t="s">
        <v>318</v>
      </c>
      <c r="H278" s="233">
        <v>200</v>
      </c>
      <c r="I278" s="234"/>
      <c r="J278" s="235">
        <f>ROUND(I278*H278,2)</f>
        <v>0</v>
      </c>
      <c r="K278" s="231" t="s">
        <v>319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320</v>
      </c>
      <c r="AT278" s="240" t="s">
        <v>315</v>
      </c>
      <c r="AU278" s="240" t="s">
        <v>85</v>
      </c>
      <c r="AY278" s="18" t="s">
        <v>313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320</v>
      </c>
      <c r="BM278" s="240" t="s">
        <v>2283</v>
      </c>
    </row>
    <row r="279" s="2" customFormat="1" ht="16.5" customHeight="1">
      <c r="A279" s="39"/>
      <c r="B279" s="40"/>
      <c r="C279" s="283" t="s">
        <v>1663</v>
      </c>
      <c r="D279" s="283" t="s">
        <v>732</v>
      </c>
      <c r="E279" s="284" t="s">
        <v>2284</v>
      </c>
      <c r="F279" s="285" t="s">
        <v>2285</v>
      </c>
      <c r="G279" s="286" t="s">
        <v>334</v>
      </c>
      <c r="H279" s="287">
        <v>10</v>
      </c>
      <c r="I279" s="288"/>
      <c r="J279" s="289">
        <f>ROUND(I279*H279,2)</f>
        <v>0</v>
      </c>
      <c r="K279" s="285" t="s">
        <v>319</v>
      </c>
      <c r="L279" s="290"/>
      <c r="M279" s="291" t="s">
        <v>1</v>
      </c>
      <c r="N279" s="292" t="s">
        <v>41</v>
      </c>
      <c r="O279" s="92"/>
      <c r="P279" s="238">
        <f>O279*H279</f>
        <v>0</v>
      </c>
      <c r="Q279" s="238">
        <v>0.20999999999999999</v>
      </c>
      <c r="R279" s="238">
        <f>Q279*H279</f>
        <v>2.1000000000000001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357</v>
      </c>
      <c r="AT279" s="240" t="s">
        <v>732</v>
      </c>
      <c r="AU279" s="240" t="s">
        <v>85</v>
      </c>
      <c r="AY279" s="18" t="s">
        <v>313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320</v>
      </c>
      <c r="BM279" s="240" t="s">
        <v>2286</v>
      </c>
    </row>
    <row r="280" s="2" customFormat="1" ht="37.8" customHeight="1">
      <c r="A280" s="39"/>
      <c r="B280" s="40"/>
      <c r="C280" s="229" t="s">
        <v>2287</v>
      </c>
      <c r="D280" s="229" t="s">
        <v>315</v>
      </c>
      <c r="E280" s="230" t="s">
        <v>2288</v>
      </c>
      <c r="F280" s="231" t="s">
        <v>2289</v>
      </c>
      <c r="G280" s="232" t="s">
        <v>318</v>
      </c>
      <c r="H280" s="233">
        <v>200</v>
      </c>
      <c r="I280" s="234"/>
      <c r="J280" s="235">
        <f>ROUND(I280*H280,2)</f>
        <v>0</v>
      </c>
      <c r="K280" s="231" t="s">
        <v>319</v>
      </c>
      <c r="L280" s="45"/>
      <c r="M280" s="236" t="s">
        <v>1</v>
      </c>
      <c r="N280" s="237" t="s">
        <v>41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320</v>
      </c>
      <c r="AT280" s="240" t="s">
        <v>315</v>
      </c>
      <c r="AU280" s="240" t="s">
        <v>85</v>
      </c>
      <c r="AY280" s="18" t="s">
        <v>313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320</v>
      </c>
      <c r="BM280" s="240" t="s">
        <v>2290</v>
      </c>
    </row>
    <row r="281" s="2" customFormat="1" ht="24.15" customHeight="1">
      <c r="A281" s="39"/>
      <c r="B281" s="40"/>
      <c r="C281" s="229" t="s">
        <v>2291</v>
      </c>
      <c r="D281" s="229" t="s">
        <v>315</v>
      </c>
      <c r="E281" s="230" t="s">
        <v>2292</v>
      </c>
      <c r="F281" s="231" t="s">
        <v>2293</v>
      </c>
      <c r="G281" s="232" t="s">
        <v>318</v>
      </c>
      <c r="H281" s="233">
        <v>200</v>
      </c>
      <c r="I281" s="234"/>
      <c r="J281" s="235">
        <f>ROUND(I281*H281,2)</f>
        <v>0</v>
      </c>
      <c r="K281" s="231" t="s">
        <v>319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320</v>
      </c>
      <c r="AT281" s="240" t="s">
        <v>315</v>
      </c>
      <c r="AU281" s="240" t="s">
        <v>85</v>
      </c>
      <c r="AY281" s="18" t="s">
        <v>313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320</v>
      </c>
      <c r="BM281" s="240" t="s">
        <v>2294</v>
      </c>
    </row>
    <row r="282" s="2" customFormat="1" ht="16.5" customHeight="1">
      <c r="A282" s="39"/>
      <c r="B282" s="40"/>
      <c r="C282" s="283" t="s">
        <v>2295</v>
      </c>
      <c r="D282" s="283" t="s">
        <v>732</v>
      </c>
      <c r="E282" s="284" t="s">
        <v>2296</v>
      </c>
      <c r="F282" s="285" t="s">
        <v>2297</v>
      </c>
      <c r="G282" s="286" t="s">
        <v>1758</v>
      </c>
      <c r="H282" s="287">
        <v>4</v>
      </c>
      <c r="I282" s="288"/>
      <c r="J282" s="289">
        <f>ROUND(I282*H282,2)</f>
        <v>0</v>
      </c>
      <c r="K282" s="285" t="s">
        <v>319</v>
      </c>
      <c r="L282" s="290"/>
      <c r="M282" s="291" t="s">
        <v>1</v>
      </c>
      <c r="N282" s="292" t="s">
        <v>41</v>
      </c>
      <c r="O282" s="92"/>
      <c r="P282" s="238">
        <f>O282*H282</f>
        <v>0</v>
      </c>
      <c r="Q282" s="238">
        <v>0.001</v>
      </c>
      <c r="R282" s="238">
        <f>Q282*H282</f>
        <v>0.0040000000000000001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357</v>
      </c>
      <c r="AT282" s="240" t="s">
        <v>732</v>
      </c>
      <c r="AU282" s="240" t="s">
        <v>85</v>
      </c>
      <c r="AY282" s="18" t="s">
        <v>313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320</v>
      </c>
      <c r="BM282" s="240" t="s">
        <v>2298</v>
      </c>
    </row>
    <row r="283" s="2" customFormat="1" ht="24.15" customHeight="1">
      <c r="A283" s="39"/>
      <c r="B283" s="40"/>
      <c r="C283" s="229" t="s">
        <v>2299</v>
      </c>
      <c r="D283" s="229" t="s">
        <v>315</v>
      </c>
      <c r="E283" s="230" t="s">
        <v>2300</v>
      </c>
      <c r="F283" s="231" t="s">
        <v>2301</v>
      </c>
      <c r="G283" s="232" t="s">
        <v>354</v>
      </c>
      <c r="H283" s="233">
        <v>0.0040000000000000001</v>
      </c>
      <c r="I283" s="234"/>
      <c r="J283" s="235">
        <f>ROUND(I283*H283,2)</f>
        <v>0</v>
      </c>
      <c r="K283" s="231" t="s">
        <v>319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320</v>
      </c>
      <c r="AT283" s="240" t="s">
        <v>315</v>
      </c>
      <c r="AU283" s="240" t="s">
        <v>85</v>
      </c>
      <c r="AY283" s="18" t="s">
        <v>313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320</v>
      </c>
      <c r="BM283" s="240" t="s">
        <v>2302</v>
      </c>
    </row>
    <row r="284" s="2" customFormat="1" ht="16.5" customHeight="1">
      <c r="A284" s="39"/>
      <c r="B284" s="40"/>
      <c r="C284" s="283" t="s">
        <v>2303</v>
      </c>
      <c r="D284" s="283" t="s">
        <v>732</v>
      </c>
      <c r="E284" s="284" t="s">
        <v>2304</v>
      </c>
      <c r="F284" s="285" t="s">
        <v>2305</v>
      </c>
      <c r="G284" s="286" t="s">
        <v>1758</v>
      </c>
      <c r="H284" s="287">
        <v>4</v>
      </c>
      <c r="I284" s="288"/>
      <c r="J284" s="289">
        <f>ROUND(I284*H284,2)</f>
        <v>0</v>
      </c>
      <c r="K284" s="285" t="s">
        <v>319</v>
      </c>
      <c r="L284" s="290"/>
      <c r="M284" s="291" t="s">
        <v>1</v>
      </c>
      <c r="N284" s="292" t="s">
        <v>41</v>
      </c>
      <c r="O284" s="92"/>
      <c r="P284" s="238">
        <f>O284*H284</f>
        <v>0</v>
      </c>
      <c r="Q284" s="238">
        <v>0.001</v>
      </c>
      <c r="R284" s="238">
        <f>Q284*H284</f>
        <v>0.0040000000000000001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357</v>
      </c>
      <c r="AT284" s="240" t="s">
        <v>732</v>
      </c>
      <c r="AU284" s="240" t="s">
        <v>85</v>
      </c>
      <c r="AY284" s="18" t="s">
        <v>313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83</v>
      </c>
      <c r="BK284" s="241">
        <f>ROUND(I284*H284,2)</f>
        <v>0</v>
      </c>
      <c r="BL284" s="18" t="s">
        <v>320</v>
      </c>
      <c r="BM284" s="240" t="s">
        <v>2306</v>
      </c>
    </row>
    <row r="285" s="2" customFormat="1" ht="16.5" customHeight="1">
      <c r="A285" s="39"/>
      <c r="B285" s="40"/>
      <c r="C285" s="229" t="s">
        <v>2307</v>
      </c>
      <c r="D285" s="229" t="s">
        <v>315</v>
      </c>
      <c r="E285" s="230" t="s">
        <v>2308</v>
      </c>
      <c r="F285" s="231" t="s">
        <v>2309</v>
      </c>
      <c r="G285" s="232" t="s">
        <v>318</v>
      </c>
      <c r="H285" s="233">
        <v>400</v>
      </c>
      <c r="I285" s="234"/>
      <c r="J285" s="235">
        <f>ROUND(I285*H285,2)</f>
        <v>0</v>
      </c>
      <c r="K285" s="231" t="s">
        <v>319</v>
      </c>
      <c r="L285" s="45"/>
      <c r="M285" s="236" t="s">
        <v>1</v>
      </c>
      <c r="N285" s="237" t="s">
        <v>41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320</v>
      </c>
      <c r="AT285" s="240" t="s">
        <v>315</v>
      </c>
      <c r="AU285" s="240" t="s">
        <v>85</v>
      </c>
      <c r="AY285" s="18" t="s">
        <v>313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83</v>
      </c>
      <c r="BK285" s="241">
        <f>ROUND(I285*H285,2)</f>
        <v>0</v>
      </c>
      <c r="BL285" s="18" t="s">
        <v>320</v>
      </c>
      <c r="BM285" s="240" t="s">
        <v>2310</v>
      </c>
    </row>
    <row r="286" s="2" customFormat="1" ht="16.5" customHeight="1">
      <c r="A286" s="39"/>
      <c r="B286" s="40"/>
      <c r="C286" s="229" t="s">
        <v>2311</v>
      </c>
      <c r="D286" s="229" t="s">
        <v>315</v>
      </c>
      <c r="E286" s="230" t="s">
        <v>2312</v>
      </c>
      <c r="F286" s="231" t="s">
        <v>2313</v>
      </c>
      <c r="G286" s="232" t="s">
        <v>318</v>
      </c>
      <c r="H286" s="233">
        <v>400</v>
      </c>
      <c r="I286" s="234"/>
      <c r="J286" s="235">
        <f>ROUND(I286*H286,2)</f>
        <v>0</v>
      </c>
      <c r="K286" s="231" t="s">
        <v>319</v>
      </c>
      <c r="L286" s="45"/>
      <c r="M286" s="236" t="s">
        <v>1</v>
      </c>
      <c r="N286" s="237" t="s">
        <v>41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320</v>
      </c>
      <c r="AT286" s="240" t="s">
        <v>315</v>
      </c>
      <c r="AU286" s="240" t="s">
        <v>85</v>
      </c>
      <c r="AY286" s="18" t="s">
        <v>313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83</v>
      </c>
      <c r="BK286" s="241">
        <f>ROUND(I286*H286,2)</f>
        <v>0</v>
      </c>
      <c r="BL286" s="18" t="s">
        <v>320</v>
      </c>
      <c r="BM286" s="240" t="s">
        <v>2314</v>
      </c>
    </row>
    <row r="287" s="12" customFormat="1" ht="22.8" customHeight="1">
      <c r="A287" s="12"/>
      <c r="B287" s="213"/>
      <c r="C287" s="214"/>
      <c r="D287" s="215" t="s">
        <v>75</v>
      </c>
      <c r="E287" s="227" t="s">
        <v>373</v>
      </c>
      <c r="F287" s="227" t="s">
        <v>2315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SUM(P288:P300)</f>
        <v>0</v>
      </c>
      <c r="Q287" s="221"/>
      <c r="R287" s="222">
        <f>SUM(R288:R300)</f>
        <v>0.024066000000000001</v>
      </c>
      <c r="S287" s="221"/>
      <c r="T287" s="223">
        <f>SUM(T288:T300)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83</v>
      </c>
      <c r="AT287" s="225" t="s">
        <v>75</v>
      </c>
      <c r="AU287" s="225" t="s">
        <v>83</v>
      </c>
      <c r="AY287" s="224" t="s">
        <v>313</v>
      </c>
      <c r="BK287" s="226">
        <f>SUM(BK288:BK300)</f>
        <v>0</v>
      </c>
    </row>
    <row r="288" s="2" customFormat="1" ht="33" customHeight="1">
      <c r="A288" s="39"/>
      <c r="B288" s="40"/>
      <c r="C288" s="229" t="s">
        <v>2316</v>
      </c>
      <c r="D288" s="229" t="s">
        <v>315</v>
      </c>
      <c r="E288" s="230" t="s">
        <v>2317</v>
      </c>
      <c r="F288" s="231" t="s">
        <v>2318</v>
      </c>
      <c r="G288" s="232" t="s">
        <v>318</v>
      </c>
      <c r="H288" s="233">
        <v>428.30000000000001</v>
      </c>
      <c r="I288" s="234"/>
      <c r="J288" s="235">
        <f>ROUND(I288*H288,2)</f>
        <v>0</v>
      </c>
      <c r="K288" s="231" t="s">
        <v>319</v>
      </c>
      <c r="L288" s="45"/>
      <c r="M288" s="236" t="s">
        <v>1</v>
      </c>
      <c r="N288" s="237" t="s">
        <v>41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320</v>
      </c>
      <c r="AT288" s="240" t="s">
        <v>315</v>
      </c>
      <c r="AU288" s="240" t="s">
        <v>85</v>
      </c>
      <c r="AY288" s="18" t="s">
        <v>313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83</v>
      </c>
      <c r="BK288" s="241">
        <f>ROUND(I288*H288,2)</f>
        <v>0</v>
      </c>
      <c r="BL288" s="18" t="s">
        <v>320</v>
      </c>
      <c r="BM288" s="240" t="s">
        <v>2319</v>
      </c>
    </row>
    <row r="289" s="2" customFormat="1" ht="44.25" customHeight="1">
      <c r="A289" s="39"/>
      <c r="B289" s="40"/>
      <c r="C289" s="229" t="s">
        <v>2320</v>
      </c>
      <c r="D289" s="229" t="s">
        <v>315</v>
      </c>
      <c r="E289" s="230" t="s">
        <v>2321</v>
      </c>
      <c r="F289" s="231" t="s">
        <v>2322</v>
      </c>
      <c r="G289" s="232" t="s">
        <v>354</v>
      </c>
      <c r="H289" s="233">
        <v>19.274000000000001</v>
      </c>
      <c r="I289" s="234"/>
      <c r="J289" s="235">
        <f>ROUND(I289*H289,2)</f>
        <v>0</v>
      </c>
      <c r="K289" s="231" t="s">
        <v>319</v>
      </c>
      <c r="L289" s="45"/>
      <c r="M289" s="236" t="s">
        <v>1</v>
      </c>
      <c r="N289" s="237" t="s">
        <v>41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320</v>
      </c>
      <c r="AT289" s="240" t="s">
        <v>315</v>
      </c>
      <c r="AU289" s="240" t="s">
        <v>85</v>
      </c>
      <c r="AY289" s="18" t="s">
        <v>313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83</v>
      </c>
      <c r="BK289" s="241">
        <f>ROUND(I289*H289,2)</f>
        <v>0</v>
      </c>
      <c r="BL289" s="18" t="s">
        <v>320</v>
      </c>
      <c r="BM289" s="240" t="s">
        <v>2323</v>
      </c>
    </row>
    <row r="290" s="2" customFormat="1" ht="24.15" customHeight="1">
      <c r="A290" s="39"/>
      <c r="B290" s="40"/>
      <c r="C290" s="229" t="s">
        <v>2324</v>
      </c>
      <c r="D290" s="229" t="s">
        <v>315</v>
      </c>
      <c r="E290" s="230" t="s">
        <v>1998</v>
      </c>
      <c r="F290" s="231" t="s">
        <v>1999</v>
      </c>
      <c r="G290" s="232" t="s">
        <v>318</v>
      </c>
      <c r="H290" s="233">
        <v>428.30000000000001</v>
      </c>
      <c r="I290" s="234"/>
      <c r="J290" s="235">
        <f>ROUND(I290*H290,2)</f>
        <v>0</v>
      </c>
      <c r="K290" s="231" t="s">
        <v>319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320</v>
      </c>
      <c r="AT290" s="240" t="s">
        <v>315</v>
      </c>
      <c r="AU290" s="240" t="s">
        <v>85</v>
      </c>
      <c r="AY290" s="18" t="s">
        <v>313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320</v>
      </c>
      <c r="BM290" s="240" t="s">
        <v>2325</v>
      </c>
    </row>
    <row r="291" s="2" customFormat="1" ht="16.5" customHeight="1">
      <c r="A291" s="39"/>
      <c r="B291" s="40"/>
      <c r="C291" s="283" t="s">
        <v>2326</v>
      </c>
      <c r="D291" s="283" t="s">
        <v>732</v>
      </c>
      <c r="E291" s="284" t="s">
        <v>2327</v>
      </c>
      <c r="F291" s="285" t="s">
        <v>2328</v>
      </c>
      <c r="G291" s="286" t="s">
        <v>334</v>
      </c>
      <c r="H291" s="287">
        <v>61.594999999999999</v>
      </c>
      <c r="I291" s="288"/>
      <c r="J291" s="289">
        <f>ROUND(I291*H291,2)</f>
        <v>0</v>
      </c>
      <c r="K291" s="285" t="s">
        <v>1</v>
      </c>
      <c r="L291" s="290"/>
      <c r="M291" s="291" t="s">
        <v>1</v>
      </c>
      <c r="N291" s="292" t="s">
        <v>41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357</v>
      </c>
      <c r="AT291" s="240" t="s">
        <v>732</v>
      </c>
      <c r="AU291" s="240" t="s">
        <v>85</v>
      </c>
      <c r="AY291" s="18" t="s">
        <v>313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83</v>
      </c>
      <c r="BK291" s="241">
        <f>ROUND(I291*H291,2)</f>
        <v>0</v>
      </c>
      <c r="BL291" s="18" t="s">
        <v>320</v>
      </c>
      <c r="BM291" s="240" t="s">
        <v>2329</v>
      </c>
    </row>
    <row r="292" s="2" customFormat="1" ht="24.15" customHeight="1">
      <c r="A292" s="39"/>
      <c r="B292" s="40"/>
      <c r="C292" s="229" t="s">
        <v>2330</v>
      </c>
      <c r="D292" s="229" t="s">
        <v>315</v>
      </c>
      <c r="E292" s="230" t="s">
        <v>1971</v>
      </c>
      <c r="F292" s="231" t="s">
        <v>1972</v>
      </c>
      <c r="G292" s="232" t="s">
        <v>334</v>
      </c>
      <c r="H292" s="233">
        <v>61.594999999999999</v>
      </c>
      <c r="I292" s="234"/>
      <c r="J292" s="235">
        <f>ROUND(I292*H292,2)</f>
        <v>0</v>
      </c>
      <c r="K292" s="231" t="s">
        <v>319</v>
      </c>
      <c r="L292" s="45"/>
      <c r="M292" s="236" t="s">
        <v>1</v>
      </c>
      <c r="N292" s="237" t="s">
        <v>41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320</v>
      </c>
      <c r="AT292" s="240" t="s">
        <v>315</v>
      </c>
      <c r="AU292" s="240" t="s">
        <v>85</v>
      </c>
      <c r="AY292" s="18" t="s">
        <v>313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83</v>
      </c>
      <c r="BK292" s="241">
        <f>ROUND(I292*H292,2)</f>
        <v>0</v>
      </c>
      <c r="BL292" s="18" t="s">
        <v>320</v>
      </c>
      <c r="BM292" s="240" t="s">
        <v>2331</v>
      </c>
    </row>
    <row r="293" s="2" customFormat="1" ht="24.15" customHeight="1">
      <c r="A293" s="39"/>
      <c r="B293" s="40"/>
      <c r="C293" s="229" t="s">
        <v>2332</v>
      </c>
      <c r="D293" s="229" t="s">
        <v>315</v>
      </c>
      <c r="E293" s="230" t="s">
        <v>703</v>
      </c>
      <c r="F293" s="231" t="s">
        <v>704</v>
      </c>
      <c r="G293" s="232" t="s">
        <v>334</v>
      </c>
      <c r="H293" s="233">
        <v>61.594999999999999</v>
      </c>
      <c r="I293" s="234"/>
      <c r="J293" s="235">
        <f>ROUND(I293*H293,2)</f>
        <v>0</v>
      </c>
      <c r="K293" s="231" t="s">
        <v>319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320</v>
      </c>
      <c r="AT293" s="240" t="s">
        <v>315</v>
      </c>
      <c r="AU293" s="240" t="s">
        <v>85</v>
      </c>
      <c r="AY293" s="18" t="s">
        <v>313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320</v>
      </c>
      <c r="BM293" s="240" t="s">
        <v>2333</v>
      </c>
    </row>
    <row r="294" s="2" customFormat="1" ht="37.8" customHeight="1">
      <c r="A294" s="39"/>
      <c r="B294" s="40"/>
      <c r="C294" s="229" t="s">
        <v>2334</v>
      </c>
      <c r="D294" s="229" t="s">
        <v>315</v>
      </c>
      <c r="E294" s="230" t="s">
        <v>2288</v>
      </c>
      <c r="F294" s="231" t="s">
        <v>2289</v>
      </c>
      <c r="G294" s="232" t="s">
        <v>318</v>
      </c>
      <c r="H294" s="233">
        <v>428.30000000000001</v>
      </c>
      <c r="I294" s="234"/>
      <c r="J294" s="235">
        <f>ROUND(I294*H294,2)</f>
        <v>0</v>
      </c>
      <c r="K294" s="231" t="s">
        <v>319</v>
      </c>
      <c r="L294" s="45"/>
      <c r="M294" s="236" t="s">
        <v>1</v>
      </c>
      <c r="N294" s="237" t="s">
        <v>41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320</v>
      </c>
      <c r="AT294" s="240" t="s">
        <v>315</v>
      </c>
      <c r="AU294" s="240" t="s">
        <v>85</v>
      </c>
      <c r="AY294" s="18" t="s">
        <v>313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83</v>
      </c>
      <c r="BK294" s="241">
        <f>ROUND(I294*H294,2)</f>
        <v>0</v>
      </c>
      <c r="BL294" s="18" t="s">
        <v>320</v>
      </c>
      <c r="BM294" s="240" t="s">
        <v>2335</v>
      </c>
    </row>
    <row r="295" s="2" customFormat="1" ht="24.15" customHeight="1">
      <c r="A295" s="39"/>
      <c r="B295" s="40"/>
      <c r="C295" s="229" t="s">
        <v>2336</v>
      </c>
      <c r="D295" s="229" t="s">
        <v>315</v>
      </c>
      <c r="E295" s="230" t="s">
        <v>2292</v>
      </c>
      <c r="F295" s="231" t="s">
        <v>2293</v>
      </c>
      <c r="G295" s="232" t="s">
        <v>318</v>
      </c>
      <c r="H295" s="233">
        <v>601.64999999999998</v>
      </c>
      <c r="I295" s="234"/>
      <c r="J295" s="235">
        <f>ROUND(I295*H295,2)</f>
        <v>0</v>
      </c>
      <c r="K295" s="231" t="s">
        <v>319</v>
      </c>
      <c r="L295" s="45"/>
      <c r="M295" s="236" t="s">
        <v>1</v>
      </c>
      <c r="N295" s="237" t="s">
        <v>41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320</v>
      </c>
      <c r="AT295" s="240" t="s">
        <v>315</v>
      </c>
      <c r="AU295" s="240" t="s">
        <v>85</v>
      </c>
      <c r="AY295" s="18" t="s">
        <v>313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83</v>
      </c>
      <c r="BK295" s="241">
        <f>ROUND(I295*H295,2)</f>
        <v>0</v>
      </c>
      <c r="BL295" s="18" t="s">
        <v>320</v>
      </c>
      <c r="BM295" s="240" t="s">
        <v>2337</v>
      </c>
    </row>
    <row r="296" s="2" customFormat="1" ht="16.5" customHeight="1">
      <c r="A296" s="39"/>
      <c r="B296" s="40"/>
      <c r="C296" s="283" t="s">
        <v>2338</v>
      </c>
      <c r="D296" s="283" t="s">
        <v>732</v>
      </c>
      <c r="E296" s="284" t="s">
        <v>2296</v>
      </c>
      <c r="F296" s="285" t="s">
        <v>2297</v>
      </c>
      <c r="G296" s="286" t="s">
        <v>1758</v>
      </c>
      <c r="H296" s="287">
        <v>12.033</v>
      </c>
      <c r="I296" s="288"/>
      <c r="J296" s="289">
        <f>ROUND(I296*H296,2)</f>
        <v>0</v>
      </c>
      <c r="K296" s="285" t="s">
        <v>319</v>
      </c>
      <c r="L296" s="290"/>
      <c r="M296" s="291" t="s">
        <v>1</v>
      </c>
      <c r="N296" s="292" t="s">
        <v>41</v>
      </c>
      <c r="O296" s="92"/>
      <c r="P296" s="238">
        <f>O296*H296</f>
        <v>0</v>
      </c>
      <c r="Q296" s="238">
        <v>0.001</v>
      </c>
      <c r="R296" s="238">
        <f>Q296*H296</f>
        <v>0.012033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357</v>
      </c>
      <c r="AT296" s="240" t="s">
        <v>732</v>
      </c>
      <c r="AU296" s="240" t="s">
        <v>85</v>
      </c>
      <c r="AY296" s="18" t="s">
        <v>313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320</v>
      </c>
      <c r="BM296" s="240" t="s">
        <v>2339</v>
      </c>
    </row>
    <row r="297" s="2" customFormat="1" ht="24.15" customHeight="1">
      <c r="A297" s="39"/>
      <c r="B297" s="40"/>
      <c r="C297" s="229" t="s">
        <v>2340</v>
      </c>
      <c r="D297" s="229" t="s">
        <v>315</v>
      </c>
      <c r="E297" s="230" t="s">
        <v>2300</v>
      </c>
      <c r="F297" s="231" t="s">
        <v>2301</v>
      </c>
      <c r="G297" s="232" t="s">
        <v>354</v>
      </c>
      <c r="H297" s="233">
        <v>0.012</v>
      </c>
      <c r="I297" s="234"/>
      <c r="J297" s="235">
        <f>ROUND(I297*H297,2)</f>
        <v>0</v>
      </c>
      <c r="K297" s="231" t="s">
        <v>319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320</v>
      </c>
      <c r="AT297" s="240" t="s">
        <v>315</v>
      </c>
      <c r="AU297" s="240" t="s">
        <v>85</v>
      </c>
      <c r="AY297" s="18" t="s">
        <v>313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320</v>
      </c>
      <c r="BM297" s="240" t="s">
        <v>2341</v>
      </c>
    </row>
    <row r="298" s="2" customFormat="1" ht="16.5" customHeight="1">
      <c r="A298" s="39"/>
      <c r="B298" s="40"/>
      <c r="C298" s="283" t="s">
        <v>2342</v>
      </c>
      <c r="D298" s="283" t="s">
        <v>732</v>
      </c>
      <c r="E298" s="284" t="s">
        <v>2304</v>
      </c>
      <c r="F298" s="285" t="s">
        <v>2305</v>
      </c>
      <c r="G298" s="286" t="s">
        <v>1758</v>
      </c>
      <c r="H298" s="287">
        <v>12.033</v>
      </c>
      <c r="I298" s="288"/>
      <c r="J298" s="289">
        <f>ROUND(I298*H298,2)</f>
        <v>0</v>
      </c>
      <c r="K298" s="285" t="s">
        <v>319</v>
      </c>
      <c r="L298" s="290"/>
      <c r="M298" s="291" t="s">
        <v>1</v>
      </c>
      <c r="N298" s="292" t="s">
        <v>41</v>
      </c>
      <c r="O298" s="92"/>
      <c r="P298" s="238">
        <f>O298*H298</f>
        <v>0</v>
      </c>
      <c r="Q298" s="238">
        <v>0.001</v>
      </c>
      <c r="R298" s="238">
        <f>Q298*H298</f>
        <v>0.012033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357</v>
      </c>
      <c r="AT298" s="240" t="s">
        <v>732</v>
      </c>
      <c r="AU298" s="240" t="s">
        <v>85</v>
      </c>
      <c r="AY298" s="18" t="s">
        <v>313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320</v>
      </c>
      <c r="BM298" s="240" t="s">
        <v>2343</v>
      </c>
    </row>
    <row r="299" s="2" customFormat="1" ht="16.5" customHeight="1">
      <c r="A299" s="39"/>
      <c r="B299" s="40"/>
      <c r="C299" s="229" t="s">
        <v>2344</v>
      </c>
      <c r="D299" s="229" t="s">
        <v>315</v>
      </c>
      <c r="E299" s="230" t="s">
        <v>2308</v>
      </c>
      <c r="F299" s="231" t="s">
        <v>2309</v>
      </c>
      <c r="G299" s="232" t="s">
        <v>318</v>
      </c>
      <c r="H299" s="233">
        <v>1203.3</v>
      </c>
      <c r="I299" s="234"/>
      <c r="J299" s="235">
        <f>ROUND(I299*H299,2)</f>
        <v>0</v>
      </c>
      <c r="K299" s="231" t="s">
        <v>319</v>
      </c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320</v>
      </c>
      <c r="AT299" s="240" t="s">
        <v>315</v>
      </c>
      <c r="AU299" s="240" t="s">
        <v>85</v>
      </c>
      <c r="AY299" s="18" t="s">
        <v>313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320</v>
      </c>
      <c r="BM299" s="240" t="s">
        <v>2345</v>
      </c>
    </row>
    <row r="300" s="2" customFormat="1" ht="16.5" customHeight="1">
      <c r="A300" s="39"/>
      <c r="B300" s="40"/>
      <c r="C300" s="229" t="s">
        <v>2346</v>
      </c>
      <c r="D300" s="229" t="s">
        <v>315</v>
      </c>
      <c r="E300" s="230" t="s">
        <v>2312</v>
      </c>
      <c r="F300" s="231" t="s">
        <v>2313</v>
      </c>
      <c r="G300" s="232" t="s">
        <v>318</v>
      </c>
      <c r="H300" s="233">
        <v>601.64999999999998</v>
      </c>
      <c r="I300" s="234"/>
      <c r="J300" s="235">
        <f>ROUND(I300*H300,2)</f>
        <v>0</v>
      </c>
      <c r="K300" s="231" t="s">
        <v>319</v>
      </c>
      <c r="L300" s="45"/>
      <c r="M300" s="236" t="s">
        <v>1</v>
      </c>
      <c r="N300" s="237" t="s">
        <v>41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320</v>
      </c>
      <c r="AT300" s="240" t="s">
        <v>315</v>
      </c>
      <c r="AU300" s="240" t="s">
        <v>85</v>
      </c>
      <c r="AY300" s="18" t="s">
        <v>313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320</v>
      </c>
      <c r="BM300" s="240" t="s">
        <v>2347</v>
      </c>
    </row>
    <row r="301" s="12" customFormat="1" ht="22.8" customHeight="1">
      <c r="A301" s="12"/>
      <c r="B301" s="213"/>
      <c r="C301" s="214"/>
      <c r="D301" s="215" t="s">
        <v>75</v>
      </c>
      <c r="E301" s="227" t="s">
        <v>377</v>
      </c>
      <c r="F301" s="227" t="s">
        <v>2348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SUM(P302:P307)</f>
        <v>0</v>
      </c>
      <c r="Q301" s="221"/>
      <c r="R301" s="222">
        <f>SUM(R302:R307)</f>
        <v>48</v>
      </c>
      <c r="S301" s="221"/>
      <c r="T301" s="223">
        <f>SUM(T302:T307)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83</v>
      </c>
      <c r="AT301" s="225" t="s">
        <v>75</v>
      </c>
      <c r="AU301" s="225" t="s">
        <v>83</v>
      </c>
      <c r="AY301" s="224" t="s">
        <v>313</v>
      </c>
      <c r="BK301" s="226">
        <f>SUM(BK302:BK307)</f>
        <v>0</v>
      </c>
    </row>
    <row r="302" s="2" customFormat="1" ht="16.5" customHeight="1">
      <c r="A302" s="39"/>
      <c r="B302" s="40"/>
      <c r="C302" s="229" t="s">
        <v>2349</v>
      </c>
      <c r="D302" s="229" t="s">
        <v>315</v>
      </c>
      <c r="E302" s="230" t="s">
        <v>2350</v>
      </c>
      <c r="F302" s="231" t="s">
        <v>2351</v>
      </c>
      <c r="G302" s="232" t="s">
        <v>723</v>
      </c>
      <c r="H302" s="233">
        <v>32</v>
      </c>
      <c r="I302" s="234"/>
      <c r="J302" s="235">
        <f>ROUND(I302*H302,2)</f>
        <v>0</v>
      </c>
      <c r="K302" s="231" t="s">
        <v>319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320</v>
      </c>
      <c r="AT302" s="240" t="s">
        <v>315</v>
      </c>
      <c r="AU302" s="240" t="s">
        <v>85</v>
      </c>
      <c r="AY302" s="18" t="s">
        <v>313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320</v>
      </c>
      <c r="BM302" s="240" t="s">
        <v>2352</v>
      </c>
    </row>
    <row r="303" s="2" customFormat="1" ht="16.5" customHeight="1">
      <c r="A303" s="39"/>
      <c r="B303" s="40"/>
      <c r="C303" s="283" t="s">
        <v>2353</v>
      </c>
      <c r="D303" s="283" t="s">
        <v>732</v>
      </c>
      <c r="E303" s="284" t="s">
        <v>2354</v>
      </c>
      <c r="F303" s="285" t="s">
        <v>2355</v>
      </c>
      <c r="G303" s="286" t="s">
        <v>723</v>
      </c>
      <c r="H303" s="287">
        <v>1</v>
      </c>
      <c r="I303" s="288"/>
      <c r="J303" s="289">
        <f>ROUND(I303*H303,2)</f>
        <v>0</v>
      </c>
      <c r="K303" s="285" t="s">
        <v>1</v>
      </c>
      <c r="L303" s="290"/>
      <c r="M303" s="291" t="s">
        <v>1</v>
      </c>
      <c r="N303" s="292" t="s">
        <v>41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357</v>
      </c>
      <c r="AT303" s="240" t="s">
        <v>732</v>
      </c>
      <c r="AU303" s="240" t="s">
        <v>85</v>
      </c>
      <c r="AY303" s="18" t="s">
        <v>313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83</v>
      </c>
      <c r="BK303" s="241">
        <f>ROUND(I303*H303,2)</f>
        <v>0</v>
      </c>
      <c r="BL303" s="18" t="s">
        <v>320</v>
      </c>
      <c r="BM303" s="240" t="s">
        <v>2356</v>
      </c>
    </row>
    <row r="304" s="2" customFormat="1" ht="16.5" customHeight="1">
      <c r="A304" s="39"/>
      <c r="B304" s="40"/>
      <c r="C304" s="229" t="s">
        <v>2357</v>
      </c>
      <c r="D304" s="229" t="s">
        <v>315</v>
      </c>
      <c r="E304" s="230" t="s">
        <v>2051</v>
      </c>
      <c r="F304" s="231" t="s">
        <v>2052</v>
      </c>
      <c r="G304" s="232" t="s">
        <v>334</v>
      </c>
      <c r="H304" s="233">
        <v>48</v>
      </c>
      <c r="I304" s="234"/>
      <c r="J304" s="235">
        <f>ROUND(I304*H304,2)</f>
        <v>0</v>
      </c>
      <c r="K304" s="231" t="s">
        <v>319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320</v>
      </c>
      <c r="AT304" s="240" t="s">
        <v>315</v>
      </c>
      <c r="AU304" s="240" t="s">
        <v>85</v>
      </c>
      <c r="AY304" s="18" t="s">
        <v>313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320</v>
      </c>
      <c r="BM304" s="240" t="s">
        <v>2358</v>
      </c>
    </row>
    <row r="305" s="2" customFormat="1" ht="21.75" customHeight="1">
      <c r="A305" s="39"/>
      <c r="B305" s="40"/>
      <c r="C305" s="229" t="s">
        <v>2359</v>
      </c>
      <c r="D305" s="229" t="s">
        <v>315</v>
      </c>
      <c r="E305" s="230" t="s">
        <v>2054</v>
      </c>
      <c r="F305" s="231" t="s">
        <v>2055</v>
      </c>
      <c r="G305" s="232" t="s">
        <v>334</v>
      </c>
      <c r="H305" s="233">
        <v>48</v>
      </c>
      <c r="I305" s="234"/>
      <c r="J305" s="235">
        <f>ROUND(I305*H305,2)</f>
        <v>0</v>
      </c>
      <c r="K305" s="231" t="s">
        <v>319</v>
      </c>
      <c r="L305" s="45"/>
      <c r="M305" s="236" t="s">
        <v>1</v>
      </c>
      <c r="N305" s="237" t="s">
        <v>41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320</v>
      </c>
      <c r="AT305" s="240" t="s">
        <v>315</v>
      </c>
      <c r="AU305" s="240" t="s">
        <v>85</v>
      </c>
      <c r="AY305" s="18" t="s">
        <v>313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83</v>
      </c>
      <c r="BK305" s="241">
        <f>ROUND(I305*H305,2)</f>
        <v>0</v>
      </c>
      <c r="BL305" s="18" t="s">
        <v>320</v>
      </c>
      <c r="BM305" s="240" t="s">
        <v>2360</v>
      </c>
    </row>
    <row r="306" s="2" customFormat="1" ht="16.5" customHeight="1">
      <c r="A306" s="39"/>
      <c r="B306" s="40"/>
      <c r="C306" s="283" t="s">
        <v>2361</v>
      </c>
      <c r="D306" s="283" t="s">
        <v>732</v>
      </c>
      <c r="E306" s="284" t="s">
        <v>2057</v>
      </c>
      <c r="F306" s="285" t="s">
        <v>2058</v>
      </c>
      <c r="G306" s="286" t="s">
        <v>334</v>
      </c>
      <c r="H306" s="287">
        <v>48</v>
      </c>
      <c r="I306" s="288"/>
      <c r="J306" s="289">
        <f>ROUND(I306*H306,2)</f>
        <v>0</v>
      </c>
      <c r="K306" s="285" t="s">
        <v>319</v>
      </c>
      <c r="L306" s="290"/>
      <c r="M306" s="291" t="s">
        <v>1</v>
      </c>
      <c r="N306" s="292" t="s">
        <v>41</v>
      </c>
      <c r="O306" s="92"/>
      <c r="P306" s="238">
        <f>O306*H306</f>
        <v>0</v>
      </c>
      <c r="Q306" s="238">
        <v>1</v>
      </c>
      <c r="R306" s="238">
        <f>Q306*H306</f>
        <v>48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357</v>
      </c>
      <c r="AT306" s="240" t="s">
        <v>732</v>
      </c>
      <c r="AU306" s="240" t="s">
        <v>85</v>
      </c>
      <c r="AY306" s="18" t="s">
        <v>313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320</v>
      </c>
      <c r="BM306" s="240" t="s">
        <v>2362</v>
      </c>
    </row>
    <row r="307" s="2" customFormat="1" ht="21.75" customHeight="1">
      <c r="A307" s="39"/>
      <c r="B307" s="40"/>
      <c r="C307" s="229" t="s">
        <v>2363</v>
      </c>
      <c r="D307" s="229" t="s">
        <v>315</v>
      </c>
      <c r="E307" s="230" t="s">
        <v>2364</v>
      </c>
      <c r="F307" s="231" t="s">
        <v>2365</v>
      </c>
      <c r="G307" s="232" t="s">
        <v>1221</v>
      </c>
      <c r="H307" s="233">
        <v>1</v>
      </c>
      <c r="I307" s="234"/>
      <c r="J307" s="235">
        <f>ROUND(I307*H307,2)</f>
        <v>0</v>
      </c>
      <c r="K307" s="231" t="s">
        <v>1</v>
      </c>
      <c r="L307" s="45"/>
      <c r="M307" s="236" t="s">
        <v>1</v>
      </c>
      <c r="N307" s="237" t="s">
        <v>41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320</v>
      </c>
      <c r="AT307" s="240" t="s">
        <v>315</v>
      </c>
      <c r="AU307" s="240" t="s">
        <v>85</v>
      </c>
      <c r="AY307" s="18" t="s">
        <v>313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83</v>
      </c>
      <c r="BK307" s="241">
        <f>ROUND(I307*H307,2)</f>
        <v>0</v>
      </c>
      <c r="BL307" s="18" t="s">
        <v>320</v>
      </c>
      <c r="BM307" s="240" t="s">
        <v>2366</v>
      </c>
    </row>
    <row r="308" s="12" customFormat="1" ht="22.8" customHeight="1">
      <c r="A308" s="12"/>
      <c r="B308" s="213"/>
      <c r="C308" s="214"/>
      <c r="D308" s="215" t="s">
        <v>75</v>
      </c>
      <c r="E308" s="227" t="s">
        <v>767</v>
      </c>
      <c r="F308" s="227" t="s">
        <v>2367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P309</f>
        <v>0</v>
      </c>
      <c r="Q308" s="221"/>
      <c r="R308" s="222">
        <f>R309</f>
        <v>0</v>
      </c>
      <c r="S308" s="221"/>
      <c r="T308" s="22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83</v>
      </c>
      <c r="AT308" s="225" t="s">
        <v>75</v>
      </c>
      <c r="AU308" s="225" t="s">
        <v>83</v>
      </c>
      <c r="AY308" s="224" t="s">
        <v>313</v>
      </c>
      <c r="BK308" s="226">
        <f>BK309</f>
        <v>0</v>
      </c>
    </row>
    <row r="309" s="2" customFormat="1" ht="24.15" customHeight="1">
      <c r="A309" s="39"/>
      <c r="B309" s="40"/>
      <c r="C309" s="229" t="s">
        <v>2368</v>
      </c>
      <c r="D309" s="229" t="s">
        <v>315</v>
      </c>
      <c r="E309" s="230" t="s">
        <v>2369</v>
      </c>
      <c r="F309" s="231" t="s">
        <v>2370</v>
      </c>
      <c r="G309" s="232" t="s">
        <v>354</v>
      </c>
      <c r="H309" s="233">
        <v>6.2999999999999998</v>
      </c>
      <c r="I309" s="234"/>
      <c r="J309" s="235">
        <f>ROUND(I309*H309,2)</f>
        <v>0</v>
      </c>
      <c r="K309" s="231" t="s">
        <v>319</v>
      </c>
      <c r="L309" s="45"/>
      <c r="M309" s="278" t="s">
        <v>1</v>
      </c>
      <c r="N309" s="279" t="s">
        <v>41</v>
      </c>
      <c r="O309" s="280"/>
      <c r="P309" s="281">
        <f>O309*H309</f>
        <v>0</v>
      </c>
      <c r="Q309" s="281">
        <v>0</v>
      </c>
      <c r="R309" s="281">
        <f>Q309*H309</f>
        <v>0</v>
      </c>
      <c r="S309" s="281">
        <v>0</v>
      </c>
      <c r="T309" s="28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320</v>
      </c>
      <c r="AT309" s="240" t="s">
        <v>315</v>
      </c>
      <c r="AU309" s="240" t="s">
        <v>85</v>
      </c>
      <c r="AY309" s="18" t="s">
        <v>313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320</v>
      </c>
      <c r="BM309" s="240" t="s">
        <v>2371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MYJFcKeHS3UbIgylSro5DymP+WP1oVM7b0z4q7Voh7i8bpUDGLM5H/f/ozgwrRB0Bg+lcLPEPbSs0iwGtXZLOA==" hashValue="kNdvq+E2orqAQDvldWiZU+WZTsyn9EpVeLzz5F3OcZzcvn+ncJdMD/DO5XYYp/6jkyyFBBDgSrLX2WRvCB4rsg==" algorithmName="SHA-512" password="CC35"/>
  <autoFilter ref="C133:K3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2372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0.14999999999999999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907 - Nabíjecí stanice pro auta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923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285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907 - Nabíjecí stanice pro auta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311</v>
      </c>
      <c r="F123" s="216" t="s">
        <v>312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93</v>
      </c>
      <c r="F124" s="227" t="s">
        <v>1031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313</v>
      </c>
      <c r="BK124" s="226">
        <f>BK125</f>
        <v>0</v>
      </c>
    </row>
    <row r="125" s="2" customFormat="1" ht="24.15" customHeight="1">
      <c r="A125" s="39"/>
      <c r="B125" s="40"/>
      <c r="C125" s="229" t="s">
        <v>83</v>
      </c>
      <c r="D125" s="229" t="s">
        <v>315</v>
      </c>
      <c r="E125" s="230" t="s">
        <v>2373</v>
      </c>
      <c r="F125" s="231" t="s">
        <v>2374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78" t="s">
        <v>1</v>
      </c>
      <c r="N125" s="279" t="s">
        <v>41</v>
      </c>
      <c r="O125" s="280"/>
      <c r="P125" s="281">
        <f>O125*H125</f>
        <v>0</v>
      </c>
      <c r="Q125" s="281">
        <v>0</v>
      </c>
      <c r="R125" s="281">
        <f>Q125*H125</f>
        <v>0</v>
      </c>
      <c r="S125" s="281">
        <v>0</v>
      </c>
      <c r="T125" s="28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320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320</v>
      </c>
      <c r="BM125" s="240" t="s">
        <v>2375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IqMIjoEtNabphQg2U16YlQ2U+sejgmelEJhcqwsTUZNrrWpZHGWjFiQdLa05kI3bGrsi09pwpj2hsplvHF+f/w==" hashValue="IL1ixdeHFeCQQA7o/+MJL0uxqRP9f4gKDbWDi5Z+4PqqL387u6WxvFyGk3EQhk5/jXdJXhzL/LKcQ6SYCvgFlw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2376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0.14999999999999999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908 - Parkovací automat se solárním systémem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923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285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908 - Parkovací automat se solárním systémem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311</v>
      </c>
      <c r="F123" s="216" t="s">
        <v>312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93</v>
      </c>
      <c r="F124" s="227" t="s">
        <v>1031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313</v>
      </c>
      <c r="BK124" s="226">
        <f>BK125</f>
        <v>0</v>
      </c>
    </row>
    <row r="125" s="2" customFormat="1" ht="33" customHeight="1">
      <c r="A125" s="39"/>
      <c r="B125" s="40"/>
      <c r="C125" s="229" t="s">
        <v>83</v>
      </c>
      <c r="D125" s="229" t="s">
        <v>315</v>
      </c>
      <c r="E125" s="230" t="s">
        <v>2377</v>
      </c>
      <c r="F125" s="231" t="s">
        <v>2378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78" t="s">
        <v>1</v>
      </c>
      <c r="N125" s="279" t="s">
        <v>41</v>
      </c>
      <c r="O125" s="280"/>
      <c r="P125" s="281">
        <f>O125*H125</f>
        <v>0</v>
      </c>
      <c r="Q125" s="281">
        <v>0</v>
      </c>
      <c r="R125" s="281">
        <f>Q125*H125</f>
        <v>0</v>
      </c>
      <c r="S125" s="281">
        <v>0</v>
      </c>
      <c r="T125" s="28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320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320</v>
      </c>
      <c r="BM125" s="240" t="s">
        <v>2379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og11N3RkO5SEPautCvUCKZHKZdxpAu7b8OByD006n+XpPQf9hN326YEfGbcEQoqORu3xrT8S0lWcyelLMb2JxA==" hashValue="0q/HzTYqM6zHX4zl4KJ9hic2ZWPw+OEluZirrlE0tdc5BQOuxnfR3bX6cLvsuaa0p7fh3vNJDQedeXtkB6X7IQ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2381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ROUND((SUM(BE127:BE165)),  2)</f>
        <v>0</v>
      </c>
      <c r="G35" s="39"/>
      <c r="H35" s="39"/>
      <c r="I35" s="166">
        <v>0.20999999999999999</v>
      </c>
      <c r="J35" s="165">
        <f>ROUND(((SUM(BE127:BE165))*I35),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ROUND((SUM(BF127:BF165)),  2)</f>
        <v>0</v>
      </c>
      <c r="G36" s="39"/>
      <c r="H36" s="39"/>
      <c r="I36" s="166">
        <v>0.14999999999999999</v>
      </c>
      <c r="J36" s="165">
        <f>ROUND(((SUM(BF127:BF165))*I36),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ROUND((SUM(BG127:BG165)),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ROUND((SUM(BH127:BH165)),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ROUND((SUM(BI127:BI165)),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102a - Chodníky ( betonová dlažba)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J129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J141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J153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J158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664</v>
      </c>
      <c r="E104" s="194"/>
      <c r="F104" s="194"/>
      <c r="G104" s="194"/>
      <c r="H104" s="194"/>
      <c r="I104" s="194"/>
      <c r="J104" s="195">
        <f>J160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1360</v>
      </c>
      <c r="E105" s="199"/>
      <c r="F105" s="199"/>
      <c r="G105" s="199"/>
      <c r="H105" s="199"/>
      <c r="I105" s="199"/>
      <c r="J105" s="200">
        <f>J161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 xml:space="preserve">Revitalizace  Masarykova náměstí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2380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102a - Chodníky ( betonová dlažba)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Konice</v>
      </c>
      <c r="G121" s="41"/>
      <c r="H121" s="41"/>
      <c r="I121" s="33" t="s">
        <v>22</v>
      </c>
      <c r="J121" s="80" t="str">
        <f>IF(J14="","",J14)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město  Konice</v>
      </c>
      <c r="G123" s="41"/>
      <c r="H123" s="41"/>
      <c r="I123" s="33" t="s">
        <v>30</v>
      </c>
      <c r="J123" s="37" t="str">
        <f>E23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P128+P160</f>
        <v>0</v>
      </c>
      <c r="Q127" s="105"/>
      <c r="R127" s="210">
        <f>R128+R160</f>
        <v>1317.2469196</v>
      </c>
      <c r="S127" s="105"/>
      <c r="T127" s="211">
        <f>T128+T160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BK128+BK160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P129+P141+P153+P158</f>
        <v>0</v>
      </c>
      <c r="Q128" s="221"/>
      <c r="R128" s="222">
        <f>R129+R141+R153+R158</f>
        <v>1317.0453195999999</v>
      </c>
      <c r="S128" s="221"/>
      <c r="T128" s="223">
        <f>T129+T141+T153+T158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BK129+BK141+BK153+BK158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SUM(P130:P140)</f>
        <v>0</v>
      </c>
      <c r="Q129" s="221"/>
      <c r="R129" s="222">
        <f>SUM(R130:R140)</f>
        <v>0</v>
      </c>
      <c r="S129" s="221"/>
      <c r="T129" s="223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SUM(BK130:BK140)</f>
        <v>0</v>
      </c>
    </row>
    <row r="130" s="2" customFormat="1" ht="37.8" customHeight="1">
      <c r="A130" s="39"/>
      <c r="B130" s="40"/>
      <c r="C130" s="229" t="s">
        <v>83</v>
      </c>
      <c r="D130" s="229" t="s">
        <v>315</v>
      </c>
      <c r="E130" s="230" t="s">
        <v>348</v>
      </c>
      <c r="F130" s="231" t="s">
        <v>349</v>
      </c>
      <c r="G130" s="232" t="s">
        <v>334</v>
      </c>
      <c r="H130" s="233">
        <v>321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2382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701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592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2383</v>
      </c>
      <c r="G133" s="254"/>
      <c r="H133" s="257">
        <v>321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83</v>
      </c>
      <c r="AY133" s="263" t="s">
        <v>313</v>
      </c>
    </row>
    <row r="134" s="2" customFormat="1" ht="24.15" customHeight="1">
      <c r="A134" s="39"/>
      <c r="B134" s="40"/>
      <c r="C134" s="229" t="s">
        <v>85</v>
      </c>
      <c r="D134" s="229" t="s">
        <v>315</v>
      </c>
      <c r="E134" s="230" t="s">
        <v>703</v>
      </c>
      <c r="F134" s="231" t="s">
        <v>704</v>
      </c>
      <c r="G134" s="232" t="s">
        <v>334</v>
      </c>
      <c r="H134" s="233">
        <v>321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2384</v>
      </c>
    </row>
    <row r="135" s="2" customFormat="1" ht="24.15" customHeight="1">
      <c r="A135" s="39"/>
      <c r="B135" s="40"/>
      <c r="C135" s="229" t="s">
        <v>93</v>
      </c>
      <c r="D135" s="229" t="s">
        <v>315</v>
      </c>
      <c r="E135" s="230" t="s">
        <v>706</v>
      </c>
      <c r="F135" s="231" t="s">
        <v>707</v>
      </c>
      <c r="G135" s="232" t="s">
        <v>334</v>
      </c>
      <c r="H135" s="233">
        <v>321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2385</v>
      </c>
    </row>
    <row r="136" s="13" customFormat="1">
      <c r="A136" s="13"/>
      <c r="B136" s="242"/>
      <c r="C136" s="243"/>
      <c r="D136" s="244" t="s">
        <v>326</v>
      </c>
      <c r="E136" s="245" t="s">
        <v>1</v>
      </c>
      <c r="F136" s="246" t="s">
        <v>701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326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313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592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2383</v>
      </c>
      <c r="G138" s="254"/>
      <c r="H138" s="257">
        <v>321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24.15" customHeight="1">
      <c r="A139" s="39"/>
      <c r="B139" s="40"/>
      <c r="C139" s="229" t="s">
        <v>320</v>
      </c>
      <c r="D139" s="229" t="s">
        <v>315</v>
      </c>
      <c r="E139" s="230" t="s">
        <v>710</v>
      </c>
      <c r="F139" s="231" t="s">
        <v>711</v>
      </c>
      <c r="G139" s="232" t="s">
        <v>318</v>
      </c>
      <c r="H139" s="233">
        <v>1605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2386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2387</v>
      </c>
      <c r="G140" s="254"/>
      <c r="H140" s="257">
        <v>1605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343</v>
      </c>
      <c r="F141" s="227" t="s">
        <v>713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SUM(P142:P152)</f>
        <v>0</v>
      </c>
      <c r="Q141" s="221"/>
      <c r="R141" s="222">
        <f>SUM(R142:R152)</f>
        <v>1278.4961499999999</v>
      </c>
      <c r="S141" s="221"/>
      <c r="T141" s="223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SUM(BK142:BK152)</f>
        <v>0</v>
      </c>
    </row>
    <row r="142" s="2" customFormat="1" ht="24.15" customHeight="1">
      <c r="A142" s="39"/>
      <c r="B142" s="40"/>
      <c r="C142" s="229" t="s">
        <v>343</v>
      </c>
      <c r="D142" s="229" t="s">
        <v>315</v>
      </c>
      <c r="E142" s="230" t="s">
        <v>779</v>
      </c>
      <c r="F142" s="231" t="s">
        <v>780</v>
      </c>
      <c r="G142" s="232" t="s">
        <v>318</v>
      </c>
      <c r="H142" s="233">
        <v>1605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0.57499999999999996</v>
      </c>
      <c r="R142" s="238">
        <f>Q142*H142</f>
        <v>922.87499999999989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2388</v>
      </c>
    </row>
    <row r="143" s="14" customFormat="1">
      <c r="A143" s="14"/>
      <c r="B143" s="253"/>
      <c r="C143" s="254"/>
      <c r="D143" s="244" t="s">
        <v>326</v>
      </c>
      <c r="E143" s="255" t="s">
        <v>1</v>
      </c>
      <c r="F143" s="256" t="s">
        <v>2389</v>
      </c>
      <c r="G143" s="254"/>
      <c r="H143" s="257">
        <v>1605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313</v>
      </c>
    </row>
    <row r="144" s="2" customFormat="1" ht="33" customHeight="1">
      <c r="A144" s="39"/>
      <c r="B144" s="40"/>
      <c r="C144" s="229" t="s">
        <v>347</v>
      </c>
      <c r="D144" s="229" t="s">
        <v>315</v>
      </c>
      <c r="E144" s="230" t="s">
        <v>2390</v>
      </c>
      <c r="F144" s="231" t="s">
        <v>2391</v>
      </c>
      <c r="G144" s="232" t="s">
        <v>318</v>
      </c>
      <c r="H144" s="233">
        <v>1605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0.089219999999999994</v>
      </c>
      <c r="R144" s="238">
        <f>Q144*H144</f>
        <v>143.19809999999998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2392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2389</v>
      </c>
      <c r="G145" s="254"/>
      <c r="H145" s="257">
        <v>1605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24.15" customHeight="1">
      <c r="A146" s="39"/>
      <c r="B146" s="40"/>
      <c r="C146" s="283" t="s">
        <v>351</v>
      </c>
      <c r="D146" s="283" t="s">
        <v>732</v>
      </c>
      <c r="E146" s="284" t="s">
        <v>2393</v>
      </c>
      <c r="F146" s="285" t="s">
        <v>2394</v>
      </c>
      <c r="G146" s="286" t="s">
        <v>318</v>
      </c>
      <c r="H146" s="287">
        <v>25.75</v>
      </c>
      <c r="I146" s="288"/>
      <c r="J146" s="289">
        <f>ROUND(I146*H146,2)</f>
        <v>0</v>
      </c>
      <c r="K146" s="285" t="s">
        <v>319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0.13100000000000001</v>
      </c>
      <c r="R146" s="238">
        <f>Q146*H146</f>
        <v>3.3732500000000001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2395</v>
      </c>
    </row>
    <row r="147" s="14" customFormat="1">
      <c r="A147" s="14"/>
      <c r="B147" s="253"/>
      <c r="C147" s="254"/>
      <c r="D147" s="244" t="s">
        <v>326</v>
      </c>
      <c r="E147" s="255" t="s">
        <v>1</v>
      </c>
      <c r="F147" s="256" t="s">
        <v>2396</v>
      </c>
      <c r="G147" s="254"/>
      <c r="H147" s="257">
        <v>25.75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313</v>
      </c>
    </row>
    <row r="148" s="2" customFormat="1" ht="21.75" customHeight="1">
      <c r="A148" s="39"/>
      <c r="B148" s="40"/>
      <c r="C148" s="283" t="s">
        <v>357</v>
      </c>
      <c r="D148" s="283" t="s">
        <v>732</v>
      </c>
      <c r="E148" s="284" t="s">
        <v>2397</v>
      </c>
      <c r="F148" s="285" t="s">
        <v>2398</v>
      </c>
      <c r="G148" s="286" t="s">
        <v>318</v>
      </c>
      <c r="H148" s="287">
        <v>1565.5</v>
      </c>
      <c r="I148" s="288"/>
      <c r="J148" s="289">
        <f>ROUND(I148*H148,2)</f>
        <v>0</v>
      </c>
      <c r="K148" s="285" t="s">
        <v>319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0.13100000000000001</v>
      </c>
      <c r="R148" s="238">
        <f>Q148*H148</f>
        <v>205.0805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2399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2400</v>
      </c>
      <c r="G149" s="254"/>
      <c r="H149" s="257">
        <v>1565.5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313</v>
      </c>
    </row>
    <row r="150" s="2" customFormat="1" ht="21.75" customHeight="1">
      <c r="A150" s="39"/>
      <c r="B150" s="40"/>
      <c r="C150" s="283" t="s">
        <v>364</v>
      </c>
      <c r="D150" s="283" t="s">
        <v>732</v>
      </c>
      <c r="E150" s="284" t="s">
        <v>2401</v>
      </c>
      <c r="F150" s="285" t="s">
        <v>2402</v>
      </c>
      <c r="G150" s="286" t="s">
        <v>318</v>
      </c>
      <c r="H150" s="287">
        <v>30.300000000000001</v>
      </c>
      <c r="I150" s="288"/>
      <c r="J150" s="289">
        <f>ROUND(I150*H150,2)</f>
        <v>0</v>
      </c>
      <c r="K150" s="285" t="s">
        <v>319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0.13100000000000001</v>
      </c>
      <c r="R150" s="238">
        <f>Q150*H150</f>
        <v>3.9693000000000001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2403</v>
      </c>
    </row>
    <row r="151" s="13" customFormat="1">
      <c r="A151" s="13"/>
      <c r="B151" s="242"/>
      <c r="C151" s="243"/>
      <c r="D151" s="244" t="s">
        <v>326</v>
      </c>
      <c r="E151" s="245" t="s">
        <v>1</v>
      </c>
      <c r="F151" s="246" t="s">
        <v>2404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326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2405</v>
      </c>
      <c r="G152" s="254"/>
      <c r="H152" s="257">
        <v>30.300000000000001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12" customFormat="1" ht="22.8" customHeight="1">
      <c r="A153" s="12"/>
      <c r="B153" s="213"/>
      <c r="C153" s="214"/>
      <c r="D153" s="215" t="s">
        <v>75</v>
      </c>
      <c r="E153" s="227" t="s">
        <v>364</v>
      </c>
      <c r="F153" s="227" t="s">
        <v>666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SUM(P154:P157)</f>
        <v>0</v>
      </c>
      <c r="Q153" s="221"/>
      <c r="R153" s="222">
        <f>SUM(R154:R157)</f>
        <v>38.549169599999999</v>
      </c>
      <c r="S153" s="221"/>
      <c r="T153" s="223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83</v>
      </c>
      <c r="AT153" s="225" t="s">
        <v>75</v>
      </c>
      <c r="AU153" s="225" t="s">
        <v>83</v>
      </c>
      <c r="AY153" s="224" t="s">
        <v>313</v>
      </c>
      <c r="BK153" s="226">
        <f>SUM(BK154:BK157)</f>
        <v>0</v>
      </c>
    </row>
    <row r="154" s="2" customFormat="1" ht="33" customHeight="1">
      <c r="A154" s="39"/>
      <c r="B154" s="40"/>
      <c r="C154" s="229" t="s">
        <v>368</v>
      </c>
      <c r="D154" s="229" t="s">
        <v>315</v>
      </c>
      <c r="E154" s="230" t="s">
        <v>2406</v>
      </c>
      <c r="F154" s="231" t="s">
        <v>2407</v>
      </c>
      <c r="G154" s="232" t="s">
        <v>324</v>
      </c>
      <c r="H154" s="233">
        <v>124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0.1295</v>
      </c>
      <c r="R154" s="238">
        <f>Q154*H154</f>
        <v>16.058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2408</v>
      </c>
    </row>
    <row r="155" s="2" customFormat="1" ht="16.5" customHeight="1">
      <c r="A155" s="39"/>
      <c r="B155" s="40"/>
      <c r="C155" s="283" t="s">
        <v>373</v>
      </c>
      <c r="D155" s="283" t="s">
        <v>732</v>
      </c>
      <c r="E155" s="284" t="s">
        <v>2409</v>
      </c>
      <c r="F155" s="285" t="s">
        <v>2410</v>
      </c>
      <c r="G155" s="286" t="s">
        <v>324</v>
      </c>
      <c r="H155" s="287">
        <v>124</v>
      </c>
      <c r="I155" s="288"/>
      <c r="J155" s="289">
        <f>ROUND(I155*H155,2)</f>
        <v>0</v>
      </c>
      <c r="K155" s="285" t="s">
        <v>319</v>
      </c>
      <c r="L155" s="290"/>
      <c r="M155" s="291" t="s">
        <v>1</v>
      </c>
      <c r="N155" s="292" t="s">
        <v>41</v>
      </c>
      <c r="O155" s="92"/>
      <c r="P155" s="238">
        <f>O155*H155</f>
        <v>0</v>
      </c>
      <c r="Q155" s="238">
        <v>0.045999999999999999</v>
      </c>
      <c r="R155" s="238">
        <f>Q155*H155</f>
        <v>5.7039999999999997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357</v>
      </c>
      <c r="AT155" s="240" t="s">
        <v>732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2411</v>
      </c>
    </row>
    <row r="156" s="2" customFormat="1" ht="24.15" customHeight="1">
      <c r="A156" s="39"/>
      <c r="B156" s="40"/>
      <c r="C156" s="229" t="s">
        <v>377</v>
      </c>
      <c r="D156" s="229" t="s">
        <v>315</v>
      </c>
      <c r="E156" s="230" t="s">
        <v>750</v>
      </c>
      <c r="F156" s="231" t="s">
        <v>751</v>
      </c>
      <c r="G156" s="232" t="s">
        <v>334</v>
      </c>
      <c r="H156" s="233">
        <v>7.4400000000000004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2.2563399999999998</v>
      </c>
      <c r="R156" s="238">
        <f>Q156*H156</f>
        <v>16.787169599999999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2412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2413</v>
      </c>
      <c r="G157" s="254"/>
      <c r="H157" s="257">
        <v>7.4400000000000004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313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767</v>
      </c>
      <c r="F158" s="227" t="s">
        <v>768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P159</f>
        <v>0</v>
      </c>
      <c r="Q158" s="221"/>
      <c r="R158" s="222">
        <f>R159</f>
        <v>0</v>
      </c>
      <c r="S158" s="221"/>
      <c r="T158" s="22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83</v>
      </c>
      <c r="AT158" s="225" t="s">
        <v>75</v>
      </c>
      <c r="AU158" s="225" t="s">
        <v>83</v>
      </c>
      <c r="AY158" s="224" t="s">
        <v>313</v>
      </c>
      <c r="BK158" s="226">
        <f>BK159</f>
        <v>0</v>
      </c>
    </row>
    <row r="159" s="2" customFormat="1" ht="24.15" customHeight="1">
      <c r="A159" s="39"/>
      <c r="B159" s="40"/>
      <c r="C159" s="229" t="s">
        <v>427</v>
      </c>
      <c r="D159" s="229" t="s">
        <v>315</v>
      </c>
      <c r="E159" s="230" t="s">
        <v>769</v>
      </c>
      <c r="F159" s="231" t="s">
        <v>770</v>
      </c>
      <c r="G159" s="232" t="s">
        <v>354</v>
      </c>
      <c r="H159" s="233">
        <v>1317.0450000000001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2414</v>
      </c>
    </row>
    <row r="160" s="12" customFormat="1" ht="25.92" customHeight="1">
      <c r="A160" s="12"/>
      <c r="B160" s="213"/>
      <c r="C160" s="214"/>
      <c r="D160" s="215" t="s">
        <v>75</v>
      </c>
      <c r="E160" s="216" t="s">
        <v>683</v>
      </c>
      <c r="F160" s="216" t="s">
        <v>684</v>
      </c>
      <c r="G160" s="214"/>
      <c r="H160" s="214"/>
      <c r="I160" s="217"/>
      <c r="J160" s="218">
        <f>BK160</f>
        <v>0</v>
      </c>
      <c r="K160" s="214"/>
      <c r="L160" s="219"/>
      <c r="M160" s="220"/>
      <c r="N160" s="221"/>
      <c r="O160" s="221"/>
      <c r="P160" s="222">
        <f>P161</f>
        <v>0</v>
      </c>
      <c r="Q160" s="221"/>
      <c r="R160" s="222">
        <f>R161</f>
        <v>0.2016</v>
      </c>
      <c r="S160" s="221"/>
      <c r="T160" s="22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85</v>
      </c>
      <c r="AT160" s="225" t="s">
        <v>75</v>
      </c>
      <c r="AU160" s="225" t="s">
        <v>76</v>
      </c>
      <c r="AY160" s="224" t="s">
        <v>313</v>
      </c>
      <c r="BK160" s="226">
        <f>BK161</f>
        <v>0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1495</v>
      </c>
      <c r="F161" s="227" t="s">
        <v>1496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SUM(P162:P165)</f>
        <v>0</v>
      </c>
      <c r="Q161" s="221"/>
      <c r="R161" s="222">
        <f>SUM(R162:R165)</f>
        <v>0.2016</v>
      </c>
      <c r="S161" s="221"/>
      <c r="T161" s="223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75</v>
      </c>
      <c r="AU161" s="225" t="s">
        <v>83</v>
      </c>
      <c r="AY161" s="224" t="s">
        <v>313</v>
      </c>
      <c r="BK161" s="226">
        <f>SUM(BK162:BK165)</f>
        <v>0</v>
      </c>
    </row>
    <row r="162" s="2" customFormat="1" ht="24.15" customHeight="1">
      <c r="A162" s="39"/>
      <c r="B162" s="40"/>
      <c r="C162" s="229" t="s">
        <v>430</v>
      </c>
      <c r="D162" s="229" t="s">
        <v>315</v>
      </c>
      <c r="E162" s="230" t="s">
        <v>2415</v>
      </c>
      <c r="F162" s="231" t="s">
        <v>2416</v>
      </c>
      <c r="G162" s="232" t="s">
        <v>318</v>
      </c>
      <c r="H162" s="233">
        <v>280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0.00040000000000000002</v>
      </c>
      <c r="R162" s="238">
        <f>Q162*H162</f>
        <v>0.112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434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434</v>
      </c>
      <c r="BM162" s="240" t="s">
        <v>2417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2418</v>
      </c>
      <c r="G163" s="254"/>
      <c r="H163" s="257">
        <v>280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313</v>
      </c>
    </row>
    <row r="164" s="2" customFormat="1" ht="24.15" customHeight="1">
      <c r="A164" s="39"/>
      <c r="B164" s="40"/>
      <c r="C164" s="229" t="s">
        <v>8</v>
      </c>
      <c r="D164" s="229" t="s">
        <v>315</v>
      </c>
      <c r="E164" s="230" t="s">
        <v>2419</v>
      </c>
      <c r="F164" s="231" t="s">
        <v>2420</v>
      </c>
      <c r="G164" s="232" t="s">
        <v>324</v>
      </c>
      <c r="H164" s="233">
        <v>560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0.00016000000000000001</v>
      </c>
      <c r="R164" s="238">
        <f>Q164*H164</f>
        <v>0.089600000000000013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434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434</v>
      </c>
      <c r="BM164" s="240" t="s">
        <v>2421</v>
      </c>
    </row>
    <row r="165" s="2" customFormat="1" ht="24.15" customHeight="1">
      <c r="A165" s="39"/>
      <c r="B165" s="40"/>
      <c r="C165" s="229" t="s">
        <v>434</v>
      </c>
      <c r="D165" s="229" t="s">
        <v>315</v>
      </c>
      <c r="E165" s="230" t="s">
        <v>1534</v>
      </c>
      <c r="F165" s="231" t="s">
        <v>1535</v>
      </c>
      <c r="G165" s="232" t="s">
        <v>354</v>
      </c>
      <c r="H165" s="233">
        <v>0.20200000000000001</v>
      </c>
      <c r="I165" s="234"/>
      <c r="J165" s="235">
        <f>ROUND(I165*H165,2)</f>
        <v>0</v>
      </c>
      <c r="K165" s="231" t="s">
        <v>319</v>
      </c>
      <c r="L165" s="45"/>
      <c r="M165" s="278" t="s">
        <v>1</v>
      </c>
      <c r="N165" s="279" t="s">
        <v>41</v>
      </c>
      <c r="O165" s="280"/>
      <c r="P165" s="281">
        <f>O165*H165</f>
        <v>0</v>
      </c>
      <c r="Q165" s="281">
        <v>0</v>
      </c>
      <c r="R165" s="281">
        <f>Q165*H165</f>
        <v>0</v>
      </c>
      <c r="S165" s="281">
        <v>0</v>
      </c>
      <c r="T165" s="28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434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434</v>
      </c>
      <c r="BM165" s="240" t="s">
        <v>2422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60+2Hd5E6FinEi4h6ynj8TqeOp/kb2ebASNuUoYJvBwBSlpAgC+WcDx7gEgEFkbNiEV2Je98CATagQusqCbEVQ==" hashValue="1caR2jurzmw4PUKmVJDh5K7UMTyD8+2zcqQ1IT3Uh8fFXyOJ/AsbTm/O8+yDZXh2ki/yeDuEbSThO44LQlILxg==" algorithmName="SHA-512" password="CC35"/>
  <autoFilter ref="C126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ROUND((SUM(BE124:BE142)),  2)</f>
        <v>0</v>
      </c>
      <c r="G35" s="39"/>
      <c r="H35" s="39"/>
      <c r="I35" s="166">
        <v>0.20999999999999999</v>
      </c>
      <c r="J35" s="165">
        <f>ROUND(((SUM(BE124:BE142))*I35),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ROUND((SUM(BF124:BF142)),  2)</f>
        <v>0</v>
      </c>
      <c r="G36" s="39"/>
      <c r="H36" s="39"/>
      <c r="I36" s="166">
        <v>0.14999999999999999</v>
      </c>
      <c r="J36" s="165">
        <f>ROUND(((SUM(BF124:BF142))*I36),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102b - Chodníky ( žulová kostka 5/5cm)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J129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699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 xml:space="preserve">Revitalizace  Masarykova náměstí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286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102b - Chodníky ( žulová kostka 5/5cm)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14. 12. 2023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město  Konice</v>
      </c>
      <c r="G120" s="41"/>
      <c r="H120" s="41"/>
      <c r="I120" s="33" t="s">
        <v>30</v>
      </c>
      <c r="J120" s="37" t="str">
        <f>E23</f>
        <v xml:space="preserve">Ing.Zdeněk 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299</v>
      </c>
      <c r="D123" s="205" t="s">
        <v>61</v>
      </c>
      <c r="E123" s="205" t="s">
        <v>57</v>
      </c>
      <c r="F123" s="205" t="s">
        <v>58</v>
      </c>
      <c r="G123" s="205" t="s">
        <v>300</v>
      </c>
      <c r="H123" s="205" t="s">
        <v>301</v>
      </c>
      <c r="I123" s="205" t="s">
        <v>302</v>
      </c>
      <c r="J123" s="205" t="s">
        <v>292</v>
      </c>
      <c r="K123" s="206" t="s">
        <v>303</v>
      </c>
      <c r="L123" s="207"/>
      <c r="M123" s="101" t="s">
        <v>1</v>
      </c>
      <c r="N123" s="102" t="s">
        <v>40</v>
      </c>
      <c r="O123" s="102" t="s">
        <v>304</v>
      </c>
      <c r="P123" s="102" t="s">
        <v>305</v>
      </c>
      <c r="Q123" s="102" t="s">
        <v>306</v>
      </c>
      <c r="R123" s="102" t="s">
        <v>307</v>
      </c>
      <c r="S123" s="102" t="s">
        <v>308</v>
      </c>
      <c r="T123" s="103" t="s">
        <v>309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310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52.872819999999997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294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311</v>
      </c>
      <c r="F125" s="216" t="s">
        <v>312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P126+P129+P141</f>
        <v>0</v>
      </c>
      <c r="Q125" s="221"/>
      <c r="R125" s="222">
        <f>R126+R129+R141</f>
        <v>52.872819999999997</v>
      </c>
      <c r="S125" s="221"/>
      <c r="T125" s="223">
        <f>T126+T129+T141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313</v>
      </c>
      <c r="BK125" s="226">
        <f>BK126+BK129+BK141</f>
        <v>0</v>
      </c>
    </row>
    <row r="126" s="12" customFormat="1" ht="22.8" customHeight="1">
      <c r="A126" s="12"/>
      <c r="B126" s="213"/>
      <c r="C126" s="214"/>
      <c r="D126" s="215" t="s">
        <v>75</v>
      </c>
      <c r="E126" s="227" t="s">
        <v>83</v>
      </c>
      <c r="F126" s="227" t="s">
        <v>314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83</v>
      </c>
      <c r="AY126" s="224" t="s">
        <v>313</v>
      </c>
      <c r="BK126" s="226">
        <f>SUM(BK127:BK128)</f>
        <v>0</v>
      </c>
    </row>
    <row r="127" s="2" customFormat="1" ht="24.15" customHeight="1">
      <c r="A127" s="39"/>
      <c r="B127" s="40"/>
      <c r="C127" s="229" t="s">
        <v>83</v>
      </c>
      <c r="D127" s="229" t="s">
        <v>315</v>
      </c>
      <c r="E127" s="230" t="s">
        <v>710</v>
      </c>
      <c r="F127" s="231" t="s">
        <v>711</v>
      </c>
      <c r="G127" s="232" t="s">
        <v>318</v>
      </c>
      <c r="H127" s="233">
        <v>38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2424</v>
      </c>
    </row>
    <row r="128" s="14" customFormat="1">
      <c r="A128" s="14"/>
      <c r="B128" s="253"/>
      <c r="C128" s="254"/>
      <c r="D128" s="244" t="s">
        <v>326</v>
      </c>
      <c r="E128" s="255" t="s">
        <v>1</v>
      </c>
      <c r="F128" s="256" t="s">
        <v>2425</v>
      </c>
      <c r="G128" s="254"/>
      <c r="H128" s="257">
        <v>38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326</v>
      </c>
      <c r="AU128" s="263" t="s">
        <v>85</v>
      </c>
      <c r="AV128" s="14" t="s">
        <v>85</v>
      </c>
      <c r="AW128" s="14" t="s">
        <v>32</v>
      </c>
      <c r="AX128" s="14" t="s">
        <v>83</v>
      </c>
      <c r="AY128" s="263" t="s">
        <v>313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343</v>
      </c>
      <c r="F129" s="227" t="s">
        <v>713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SUM(P130:P140)</f>
        <v>0</v>
      </c>
      <c r="Q129" s="221"/>
      <c r="R129" s="222">
        <f>SUM(R130:R140)</f>
        <v>52.872819999999997</v>
      </c>
      <c r="S129" s="221"/>
      <c r="T129" s="223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SUM(BK130:BK140)</f>
        <v>0</v>
      </c>
    </row>
    <row r="130" s="2" customFormat="1" ht="21.75" customHeight="1">
      <c r="A130" s="39"/>
      <c r="B130" s="40"/>
      <c r="C130" s="229" t="s">
        <v>85</v>
      </c>
      <c r="D130" s="229" t="s">
        <v>315</v>
      </c>
      <c r="E130" s="230" t="s">
        <v>2426</v>
      </c>
      <c r="F130" s="231" t="s">
        <v>2427</v>
      </c>
      <c r="G130" s="232" t="s">
        <v>318</v>
      </c>
      <c r="H130" s="233">
        <v>38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0.46000000000000002</v>
      </c>
      <c r="R130" s="238">
        <f>Q130*H130</f>
        <v>17.48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2428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2429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2425</v>
      </c>
      <c r="G132" s="254"/>
      <c r="H132" s="257">
        <v>38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1.75" customHeight="1">
      <c r="A133" s="39"/>
      <c r="B133" s="40"/>
      <c r="C133" s="229" t="s">
        <v>93</v>
      </c>
      <c r="D133" s="229" t="s">
        <v>315</v>
      </c>
      <c r="E133" s="230" t="s">
        <v>2430</v>
      </c>
      <c r="F133" s="231" t="s">
        <v>2431</v>
      </c>
      <c r="G133" s="232" t="s">
        <v>318</v>
      </c>
      <c r="H133" s="233">
        <v>38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0.64400000000000002</v>
      </c>
      <c r="R133" s="238">
        <f>Q133*H133</f>
        <v>24.472000000000001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2432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2425</v>
      </c>
      <c r="G134" s="254"/>
      <c r="H134" s="257">
        <v>38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313</v>
      </c>
    </row>
    <row r="135" s="2" customFormat="1" ht="24.15" customHeight="1">
      <c r="A135" s="39"/>
      <c r="B135" s="40"/>
      <c r="C135" s="229" t="s">
        <v>320</v>
      </c>
      <c r="D135" s="229" t="s">
        <v>315</v>
      </c>
      <c r="E135" s="230" t="s">
        <v>2433</v>
      </c>
      <c r="F135" s="231" t="s">
        <v>2434</v>
      </c>
      <c r="G135" s="232" t="s">
        <v>318</v>
      </c>
      <c r="H135" s="233">
        <v>38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0.16703000000000001</v>
      </c>
      <c r="R135" s="238">
        <f>Q135*H135</f>
        <v>6.3471400000000004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2435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2425</v>
      </c>
      <c r="G136" s="254"/>
      <c r="H136" s="257">
        <v>38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83" t="s">
        <v>343</v>
      </c>
      <c r="D137" s="283" t="s">
        <v>732</v>
      </c>
      <c r="E137" s="284" t="s">
        <v>791</v>
      </c>
      <c r="F137" s="285" t="s">
        <v>792</v>
      </c>
      <c r="G137" s="286" t="s">
        <v>318</v>
      </c>
      <c r="H137" s="287">
        <v>30.600000000000001</v>
      </c>
      <c r="I137" s="288"/>
      <c r="J137" s="289">
        <f>ROUND(I137*H137,2)</f>
        <v>0</v>
      </c>
      <c r="K137" s="285" t="s">
        <v>319</v>
      </c>
      <c r="L137" s="290"/>
      <c r="M137" s="291" t="s">
        <v>1</v>
      </c>
      <c r="N137" s="292" t="s">
        <v>41</v>
      </c>
      <c r="O137" s="92"/>
      <c r="P137" s="238">
        <f>O137*H137</f>
        <v>0</v>
      </c>
      <c r="Q137" s="238">
        <v>0.11799999999999999</v>
      </c>
      <c r="R137" s="238">
        <f>Q137*H137</f>
        <v>3.6107999999999998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357</v>
      </c>
      <c r="AT137" s="240" t="s">
        <v>732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2436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2437</v>
      </c>
      <c r="G138" s="254"/>
      <c r="H138" s="257">
        <v>30.600000000000001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16.5" customHeight="1">
      <c r="A139" s="39"/>
      <c r="B139" s="40"/>
      <c r="C139" s="283" t="s">
        <v>347</v>
      </c>
      <c r="D139" s="283" t="s">
        <v>732</v>
      </c>
      <c r="E139" s="284" t="s">
        <v>2438</v>
      </c>
      <c r="F139" s="285" t="s">
        <v>2439</v>
      </c>
      <c r="G139" s="286" t="s">
        <v>318</v>
      </c>
      <c r="H139" s="287">
        <v>8.1600000000000001</v>
      </c>
      <c r="I139" s="288"/>
      <c r="J139" s="289">
        <f>ROUND(I139*H139,2)</f>
        <v>0</v>
      </c>
      <c r="K139" s="285" t="s">
        <v>1</v>
      </c>
      <c r="L139" s="290"/>
      <c r="M139" s="291" t="s">
        <v>1</v>
      </c>
      <c r="N139" s="292" t="s">
        <v>41</v>
      </c>
      <c r="O139" s="92"/>
      <c r="P139" s="238">
        <f>O139*H139</f>
        <v>0</v>
      </c>
      <c r="Q139" s="238">
        <v>0.11799999999999999</v>
      </c>
      <c r="R139" s="238">
        <f>Q139*H139</f>
        <v>0.96287999999999996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357</v>
      </c>
      <c r="AT139" s="240" t="s">
        <v>732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2440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2441</v>
      </c>
      <c r="G140" s="254"/>
      <c r="H140" s="257">
        <v>8.1600000000000001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767</v>
      </c>
      <c r="F141" s="227" t="s">
        <v>768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BK142</f>
        <v>0</v>
      </c>
    </row>
    <row r="142" s="2" customFormat="1" ht="24.15" customHeight="1">
      <c r="A142" s="39"/>
      <c r="B142" s="40"/>
      <c r="C142" s="229" t="s">
        <v>351</v>
      </c>
      <c r="D142" s="229" t="s">
        <v>315</v>
      </c>
      <c r="E142" s="230" t="s">
        <v>769</v>
      </c>
      <c r="F142" s="231" t="s">
        <v>770</v>
      </c>
      <c r="G142" s="232" t="s">
        <v>354</v>
      </c>
      <c r="H142" s="233">
        <v>52.872999999999998</v>
      </c>
      <c r="I142" s="234"/>
      <c r="J142" s="235">
        <f>ROUND(I142*H142,2)</f>
        <v>0</v>
      </c>
      <c r="K142" s="231" t="s">
        <v>319</v>
      </c>
      <c r="L142" s="45"/>
      <c r="M142" s="278" t="s">
        <v>1</v>
      </c>
      <c r="N142" s="279" t="s">
        <v>41</v>
      </c>
      <c r="O142" s="280"/>
      <c r="P142" s="281">
        <f>O142*H142</f>
        <v>0</v>
      </c>
      <c r="Q142" s="281">
        <v>0</v>
      </c>
      <c r="R142" s="281">
        <f>Q142*H142</f>
        <v>0</v>
      </c>
      <c r="S142" s="281">
        <v>0</v>
      </c>
      <c r="T142" s="28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2442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gyrXfKpyiOJHVQOzvLpb2TWKQaov3X73mhxci7AmJWlEjxrMpTLQ1MbsBOtgCdDbU2lNOWheXl8CPLCK6nSNdg==" hashValue="S4pvgZPjEB78wmoeb+PBeag0jUqKS/bQLSXa4gKWbHaHuF7hBPLCktodFKILanotvAN5h93gN17RKLT5R6gN/g==" algorithmName="SHA-512" password="CC35"/>
  <autoFilter ref="C123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2443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ROUND((SUM(BE124:BE145)),  2)</f>
        <v>0</v>
      </c>
      <c r="G35" s="39"/>
      <c r="H35" s="39"/>
      <c r="I35" s="166">
        <v>0.20999999999999999</v>
      </c>
      <c r="J35" s="165">
        <f>ROUND(((SUM(BE124:BE145))*I35),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ROUND((SUM(BF124:BF145)),  2)</f>
        <v>0</v>
      </c>
      <c r="G36" s="39"/>
      <c r="H36" s="39"/>
      <c r="I36" s="166">
        <v>0.14999999999999999</v>
      </c>
      <c r="J36" s="165">
        <f>ROUND(((SUM(BF124:BF145))*I36),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ROUND((SUM(BG124:BG145)),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ROUND((SUM(BH124:BH145)),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ROUND((SUM(BI124:BI145)),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103 - Sjezdy ( betonová dlažba)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J138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699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 xml:space="preserve">Revitalizace  Masarykova náměstí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286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103 - Sjezdy ( betonová dlažba)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14. 12. 2023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město  Konice</v>
      </c>
      <c r="G120" s="41"/>
      <c r="H120" s="41"/>
      <c r="I120" s="33" t="s">
        <v>30</v>
      </c>
      <c r="J120" s="37" t="str">
        <f>E23</f>
        <v xml:space="preserve">Ing.Zdeněk 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299</v>
      </c>
      <c r="D123" s="205" t="s">
        <v>61</v>
      </c>
      <c r="E123" s="205" t="s">
        <v>57</v>
      </c>
      <c r="F123" s="205" t="s">
        <v>58</v>
      </c>
      <c r="G123" s="205" t="s">
        <v>300</v>
      </c>
      <c r="H123" s="205" t="s">
        <v>301</v>
      </c>
      <c r="I123" s="205" t="s">
        <v>302</v>
      </c>
      <c r="J123" s="205" t="s">
        <v>292</v>
      </c>
      <c r="K123" s="206" t="s">
        <v>303</v>
      </c>
      <c r="L123" s="207"/>
      <c r="M123" s="101" t="s">
        <v>1</v>
      </c>
      <c r="N123" s="102" t="s">
        <v>40</v>
      </c>
      <c r="O123" s="102" t="s">
        <v>304</v>
      </c>
      <c r="P123" s="102" t="s">
        <v>305</v>
      </c>
      <c r="Q123" s="102" t="s">
        <v>306</v>
      </c>
      <c r="R123" s="102" t="s">
        <v>307</v>
      </c>
      <c r="S123" s="102" t="s">
        <v>308</v>
      </c>
      <c r="T123" s="103" t="s">
        <v>309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310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142.91309999999999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294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311</v>
      </c>
      <c r="F125" s="216" t="s">
        <v>312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P126+P138+P144</f>
        <v>0</v>
      </c>
      <c r="Q125" s="221"/>
      <c r="R125" s="222">
        <f>R126+R138+R144</f>
        <v>142.91309999999999</v>
      </c>
      <c r="S125" s="221"/>
      <c r="T125" s="223">
        <f>T126+T138+T144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313</v>
      </c>
      <c r="BK125" s="226">
        <f>BK126+BK138+BK144</f>
        <v>0</v>
      </c>
    </row>
    <row r="126" s="12" customFormat="1" ht="22.8" customHeight="1">
      <c r="A126" s="12"/>
      <c r="B126" s="213"/>
      <c r="C126" s="214"/>
      <c r="D126" s="215" t="s">
        <v>75</v>
      </c>
      <c r="E126" s="227" t="s">
        <v>83</v>
      </c>
      <c r="F126" s="227" t="s">
        <v>314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SUM(P127:P137)</f>
        <v>0</v>
      </c>
      <c r="Q126" s="221"/>
      <c r="R126" s="222">
        <f>SUM(R127:R137)</f>
        <v>0</v>
      </c>
      <c r="S126" s="221"/>
      <c r="T126" s="223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83</v>
      </c>
      <c r="AY126" s="224" t="s">
        <v>313</v>
      </c>
      <c r="BK126" s="226">
        <f>SUM(BK127:BK137)</f>
        <v>0</v>
      </c>
    </row>
    <row r="127" s="2" customFormat="1" ht="37.8" customHeight="1">
      <c r="A127" s="39"/>
      <c r="B127" s="40"/>
      <c r="C127" s="229" t="s">
        <v>83</v>
      </c>
      <c r="D127" s="229" t="s">
        <v>315</v>
      </c>
      <c r="E127" s="230" t="s">
        <v>348</v>
      </c>
      <c r="F127" s="231" t="s">
        <v>349</v>
      </c>
      <c r="G127" s="232" t="s">
        <v>334</v>
      </c>
      <c r="H127" s="233">
        <v>33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2444</v>
      </c>
    </row>
    <row r="128" s="13" customFormat="1">
      <c r="A128" s="13"/>
      <c r="B128" s="242"/>
      <c r="C128" s="243"/>
      <c r="D128" s="244" t="s">
        <v>326</v>
      </c>
      <c r="E128" s="245" t="s">
        <v>1</v>
      </c>
      <c r="F128" s="246" t="s">
        <v>701</v>
      </c>
      <c r="G128" s="243"/>
      <c r="H128" s="245" t="s">
        <v>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326</v>
      </c>
      <c r="AU128" s="252" t="s">
        <v>85</v>
      </c>
      <c r="AV128" s="13" t="s">
        <v>83</v>
      </c>
      <c r="AW128" s="13" t="s">
        <v>32</v>
      </c>
      <c r="AX128" s="13" t="s">
        <v>76</v>
      </c>
      <c r="AY128" s="252" t="s">
        <v>313</v>
      </c>
    </row>
    <row r="129" s="13" customFormat="1">
      <c r="A129" s="13"/>
      <c r="B129" s="242"/>
      <c r="C129" s="243"/>
      <c r="D129" s="244" t="s">
        <v>326</v>
      </c>
      <c r="E129" s="245" t="s">
        <v>1</v>
      </c>
      <c r="F129" s="246" t="s">
        <v>592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326</v>
      </c>
      <c r="AU129" s="252" t="s">
        <v>85</v>
      </c>
      <c r="AV129" s="13" t="s">
        <v>83</v>
      </c>
      <c r="AW129" s="13" t="s">
        <v>32</v>
      </c>
      <c r="AX129" s="13" t="s">
        <v>76</v>
      </c>
      <c r="AY129" s="252" t="s">
        <v>313</v>
      </c>
    </row>
    <row r="130" s="14" customFormat="1">
      <c r="A130" s="14"/>
      <c r="B130" s="253"/>
      <c r="C130" s="254"/>
      <c r="D130" s="244" t="s">
        <v>326</v>
      </c>
      <c r="E130" s="255" t="s">
        <v>1</v>
      </c>
      <c r="F130" s="256" t="s">
        <v>2445</v>
      </c>
      <c r="G130" s="254"/>
      <c r="H130" s="257">
        <v>33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326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313</v>
      </c>
    </row>
    <row r="131" s="2" customFormat="1" ht="24.15" customHeight="1">
      <c r="A131" s="39"/>
      <c r="B131" s="40"/>
      <c r="C131" s="229" t="s">
        <v>85</v>
      </c>
      <c r="D131" s="229" t="s">
        <v>315</v>
      </c>
      <c r="E131" s="230" t="s">
        <v>703</v>
      </c>
      <c r="F131" s="231" t="s">
        <v>704</v>
      </c>
      <c r="G131" s="232" t="s">
        <v>334</v>
      </c>
      <c r="H131" s="233">
        <v>33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2446</v>
      </c>
    </row>
    <row r="132" s="2" customFormat="1" ht="24.15" customHeight="1">
      <c r="A132" s="39"/>
      <c r="B132" s="40"/>
      <c r="C132" s="229" t="s">
        <v>93</v>
      </c>
      <c r="D132" s="229" t="s">
        <v>315</v>
      </c>
      <c r="E132" s="230" t="s">
        <v>706</v>
      </c>
      <c r="F132" s="231" t="s">
        <v>707</v>
      </c>
      <c r="G132" s="232" t="s">
        <v>334</v>
      </c>
      <c r="H132" s="233">
        <v>33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2447</v>
      </c>
    </row>
    <row r="133" s="13" customFormat="1">
      <c r="A133" s="13"/>
      <c r="B133" s="242"/>
      <c r="C133" s="243"/>
      <c r="D133" s="244" t="s">
        <v>326</v>
      </c>
      <c r="E133" s="245" t="s">
        <v>1</v>
      </c>
      <c r="F133" s="246" t="s">
        <v>701</v>
      </c>
      <c r="G133" s="243"/>
      <c r="H133" s="245" t="s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326</v>
      </c>
      <c r="AU133" s="252" t="s">
        <v>85</v>
      </c>
      <c r="AV133" s="13" t="s">
        <v>83</v>
      </c>
      <c r="AW133" s="13" t="s">
        <v>32</v>
      </c>
      <c r="AX133" s="13" t="s">
        <v>76</v>
      </c>
      <c r="AY133" s="252" t="s">
        <v>313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592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2445</v>
      </c>
      <c r="G135" s="254"/>
      <c r="H135" s="257">
        <v>33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24.15" customHeight="1">
      <c r="A136" s="39"/>
      <c r="B136" s="40"/>
      <c r="C136" s="229" t="s">
        <v>320</v>
      </c>
      <c r="D136" s="229" t="s">
        <v>315</v>
      </c>
      <c r="E136" s="230" t="s">
        <v>710</v>
      </c>
      <c r="F136" s="231" t="s">
        <v>711</v>
      </c>
      <c r="G136" s="232" t="s">
        <v>318</v>
      </c>
      <c r="H136" s="233">
        <v>165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2448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2449</v>
      </c>
      <c r="G137" s="254"/>
      <c r="H137" s="257">
        <v>165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343</v>
      </c>
      <c r="F138" s="227" t="s">
        <v>713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SUM(P139:P143)</f>
        <v>0</v>
      </c>
      <c r="Q138" s="221"/>
      <c r="R138" s="222">
        <f>SUM(R139:R143)</f>
        <v>142.91309999999999</v>
      </c>
      <c r="S138" s="221"/>
      <c r="T138" s="223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313</v>
      </c>
      <c r="BK138" s="226">
        <f>SUM(BK139:BK143)</f>
        <v>0</v>
      </c>
    </row>
    <row r="139" s="2" customFormat="1" ht="24.15" customHeight="1">
      <c r="A139" s="39"/>
      <c r="B139" s="40"/>
      <c r="C139" s="229" t="s">
        <v>343</v>
      </c>
      <c r="D139" s="229" t="s">
        <v>315</v>
      </c>
      <c r="E139" s="230" t="s">
        <v>779</v>
      </c>
      <c r="F139" s="231" t="s">
        <v>780</v>
      </c>
      <c r="G139" s="232" t="s">
        <v>318</v>
      </c>
      <c r="H139" s="233">
        <v>165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0.57499999999999996</v>
      </c>
      <c r="R139" s="238">
        <f>Q139*H139</f>
        <v>94.874999999999986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2450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2449</v>
      </c>
      <c r="G140" s="254"/>
      <c r="H140" s="257">
        <v>165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2" customFormat="1" ht="33" customHeight="1">
      <c r="A141" s="39"/>
      <c r="B141" s="40"/>
      <c r="C141" s="229" t="s">
        <v>347</v>
      </c>
      <c r="D141" s="229" t="s">
        <v>315</v>
      </c>
      <c r="E141" s="230" t="s">
        <v>2451</v>
      </c>
      <c r="F141" s="231" t="s">
        <v>2452</v>
      </c>
      <c r="G141" s="232" t="s">
        <v>318</v>
      </c>
      <c r="H141" s="233">
        <v>165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0.11162</v>
      </c>
      <c r="R141" s="238">
        <f>Q141*H141</f>
        <v>18.417300000000001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2453</v>
      </c>
    </row>
    <row r="142" s="2" customFormat="1" ht="21.75" customHeight="1">
      <c r="A142" s="39"/>
      <c r="B142" s="40"/>
      <c r="C142" s="283" t="s">
        <v>351</v>
      </c>
      <c r="D142" s="283" t="s">
        <v>732</v>
      </c>
      <c r="E142" s="284" t="s">
        <v>2454</v>
      </c>
      <c r="F142" s="285" t="s">
        <v>2455</v>
      </c>
      <c r="G142" s="286" t="s">
        <v>318</v>
      </c>
      <c r="H142" s="287">
        <v>168.30000000000001</v>
      </c>
      <c r="I142" s="288"/>
      <c r="J142" s="289">
        <f>ROUND(I142*H142,2)</f>
        <v>0</v>
      </c>
      <c r="K142" s="285" t="s">
        <v>319</v>
      </c>
      <c r="L142" s="290"/>
      <c r="M142" s="291" t="s">
        <v>1</v>
      </c>
      <c r="N142" s="292" t="s">
        <v>41</v>
      </c>
      <c r="O142" s="92"/>
      <c r="P142" s="238">
        <f>O142*H142</f>
        <v>0</v>
      </c>
      <c r="Q142" s="238">
        <v>0.17599999999999999</v>
      </c>
      <c r="R142" s="238">
        <f>Q142*H142</f>
        <v>29.620799999999999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357</v>
      </c>
      <c r="AT142" s="240" t="s">
        <v>732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2456</v>
      </c>
    </row>
    <row r="143" s="14" customFormat="1">
      <c r="A143" s="14"/>
      <c r="B143" s="253"/>
      <c r="C143" s="254"/>
      <c r="D143" s="244" t="s">
        <v>326</v>
      </c>
      <c r="E143" s="254"/>
      <c r="F143" s="256" t="s">
        <v>2457</v>
      </c>
      <c r="G143" s="254"/>
      <c r="H143" s="257">
        <v>168.30000000000001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4</v>
      </c>
      <c r="AX143" s="14" t="s">
        <v>83</v>
      </c>
      <c r="AY143" s="263" t="s">
        <v>313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767</v>
      </c>
      <c r="F144" s="227" t="s">
        <v>768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P145</f>
        <v>0</v>
      </c>
      <c r="Q144" s="221"/>
      <c r="R144" s="222">
        <f>R145</f>
        <v>0</v>
      </c>
      <c r="S144" s="221"/>
      <c r="T144" s="22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313</v>
      </c>
      <c r="BK144" s="226">
        <f>BK145</f>
        <v>0</v>
      </c>
    </row>
    <row r="145" s="2" customFormat="1" ht="24.15" customHeight="1">
      <c r="A145" s="39"/>
      <c r="B145" s="40"/>
      <c r="C145" s="229" t="s">
        <v>357</v>
      </c>
      <c r="D145" s="229" t="s">
        <v>315</v>
      </c>
      <c r="E145" s="230" t="s">
        <v>769</v>
      </c>
      <c r="F145" s="231" t="s">
        <v>770</v>
      </c>
      <c r="G145" s="232" t="s">
        <v>354</v>
      </c>
      <c r="H145" s="233">
        <v>142.91300000000001</v>
      </c>
      <c r="I145" s="234"/>
      <c r="J145" s="235">
        <f>ROUND(I145*H145,2)</f>
        <v>0</v>
      </c>
      <c r="K145" s="231" t="s">
        <v>319</v>
      </c>
      <c r="L145" s="45"/>
      <c r="M145" s="278" t="s">
        <v>1</v>
      </c>
      <c r="N145" s="279" t="s">
        <v>41</v>
      </c>
      <c r="O145" s="280"/>
      <c r="P145" s="281">
        <f>O145*H145</f>
        <v>0</v>
      </c>
      <c r="Q145" s="281">
        <v>0</v>
      </c>
      <c r="R145" s="281">
        <f>Q145*H145</f>
        <v>0</v>
      </c>
      <c r="S145" s="281">
        <v>0</v>
      </c>
      <c r="T145" s="28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2458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Z5tizxnUc+mBDcMJRdjGxZ4R44prITSTyFmVLkmIeNZLZNtc0mE/6X2mcHKxMcXo7DY+Qlhvv+WH0/cdm5S6CA==" hashValue="U4mZfC2Fe07S2BJmMZxDtkmzpm+6xvB1wWBSwR3D0QnDRmhwCnpzUusgMWaU0pL5gROKsZaSqmCfaPu9gLSWvA==" algorithmName="SHA-512" password="CC35"/>
  <autoFilter ref="C123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2459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ROUND((SUM(BE125:BE159)),  2)</f>
        <v>0</v>
      </c>
      <c r="G35" s="39"/>
      <c r="H35" s="39"/>
      <c r="I35" s="166">
        <v>0.20999999999999999</v>
      </c>
      <c r="J35" s="165">
        <f>ROUND(((SUM(BE125:BE159))*I35),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ROUND((SUM(BF125:BF159)),  2)</f>
        <v>0</v>
      </c>
      <c r="G36" s="39"/>
      <c r="H36" s="39"/>
      <c r="I36" s="166">
        <v>0.14999999999999999</v>
      </c>
      <c r="J36" s="165">
        <f>ROUND(((SUM(BF125:BF159))*I36),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ROUND((SUM(BH125:BH159)),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105b - Plocha parkoviště provedení č.2 ( betonová dlažba)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J150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J158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>SO 105b - Plocha parkoviště provedení č.2 ( betonová dlažba)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146.4195296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P127+P145+P150+P158</f>
        <v>0</v>
      </c>
      <c r="Q126" s="221"/>
      <c r="R126" s="222">
        <f>R127+R145+R150+R158</f>
        <v>146.4195296</v>
      </c>
      <c r="S126" s="221"/>
      <c r="T126" s="223">
        <f>T127+T145+T150+T158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BK127+BK145+BK150+BK158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SUM(P128:P144)</f>
        <v>0</v>
      </c>
      <c r="Q127" s="221"/>
      <c r="R127" s="222">
        <f>SUM(R128:R144)</f>
        <v>0</v>
      </c>
      <c r="S127" s="221"/>
      <c r="T127" s="223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SUM(BK128:BK144)</f>
        <v>0</v>
      </c>
    </row>
    <row r="128" s="2" customFormat="1" ht="37.8" customHeight="1">
      <c r="A128" s="39"/>
      <c r="B128" s="40"/>
      <c r="C128" s="229" t="s">
        <v>83</v>
      </c>
      <c r="D128" s="229" t="s">
        <v>315</v>
      </c>
      <c r="E128" s="230" t="s">
        <v>348</v>
      </c>
      <c r="F128" s="231" t="s">
        <v>349</v>
      </c>
      <c r="G128" s="232" t="s">
        <v>334</v>
      </c>
      <c r="H128" s="233">
        <v>64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2460</v>
      </c>
    </row>
    <row r="129" s="13" customFormat="1">
      <c r="A129" s="13"/>
      <c r="B129" s="242"/>
      <c r="C129" s="243"/>
      <c r="D129" s="244" t="s">
        <v>326</v>
      </c>
      <c r="E129" s="245" t="s">
        <v>1</v>
      </c>
      <c r="F129" s="246" t="s">
        <v>701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326</v>
      </c>
      <c r="AU129" s="252" t="s">
        <v>85</v>
      </c>
      <c r="AV129" s="13" t="s">
        <v>83</v>
      </c>
      <c r="AW129" s="13" t="s">
        <v>32</v>
      </c>
      <c r="AX129" s="13" t="s">
        <v>76</v>
      </c>
      <c r="AY129" s="252" t="s">
        <v>313</v>
      </c>
    </row>
    <row r="130" s="13" customFormat="1">
      <c r="A130" s="13"/>
      <c r="B130" s="242"/>
      <c r="C130" s="243"/>
      <c r="D130" s="244" t="s">
        <v>326</v>
      </c>
      <c r="E130" s="245" t="s">
        <v>1</v>
      </c>
      <c r="F130" s="246" t="s">
        <v>592</v>
      </c>
      <c r="G130" s="243"/>
      <c r="H130" s="245" t="s">
        <v>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326</v>
      </c>
      <c r="AU130" s="252" t="s">
        <v>85</v>
      </c>
      <c r="AV130" s="13" t="s">
        <v>83</v>
      </c>
      <c r="AW130" s="13" t="s">
        <v>32</v>
      </c>
      <c r="AX130" s="13" t="s">
        <v>76</v>
      </c>
      <c r="AY130" s="252" t="s">
        <v>313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564</v>
      </c>
      <c r="G131" s="254"/>
      <c r="H131" s="257">
        <v>32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76</v>
      </c>
      <c r="AY131" s="263" t="s">
        <v>313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820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564</v>
      </c>
      <c r="G133" s="254"/>
      <c r="H133" s="257">
        <v>32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5" customFormat="1">
      <c r="A134" s="15"/>
      <c r="B134" s="264"/>
      <c r="C134" s="265"/>
      <c r="D134" s="244" t="s">
        <v>326</v>
      </c>
      <c r="E134" s="266" t="s">
        <v>1</v>
      </c>
      <c r="F134" s="267" t="s">
        <v>331</v>
      </c>
      <c r="G134" s="265"/>
      <c r="H134" s="268">
        <v>64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326</v>
      </c>
      <c r="AU134" s="274" t="s">
        <v>85</v>
      </c>
      <c r="AV134" s="15" t="s">
        <v>320</v>
      </c>
      <c r="AW134" s="15" t="s">
        <v>32</v>
      </c>
      <c r="AX134" s="15" t="s">
        <v>83</v>
      </c>
      <c r="AY134" s="274" t="s">
        <v>313</v>
      </c>
    </row>
    <row r="135" s="2" customFormat="1" ht="24.15" customHeight="1">
      <c r="A135" s="39"/>
      <c r="B135" s="40"/>
      <c r="C135" s="229" t="s">
        <v>85</v>
      </c>
      <c r="D135" s="229" t="s">
        <v>315</v>
      </c>
      <c r="E135" s="230" t="s">
        <v>703</v>
      </c>
      <c r="F135" s="231" t="s">
        <v>704</v>
      </c>
      <c r="G135" s="232" t="s">
        <v>334</v>
      </c>
      <c r="H135" s="233">
        <v>64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2461</v>
      </c>
    </row>
    <row r="136" s="2" customFormat="1" ht="24.15" customHeight="1">
      <c r="A136" s="39"/>
      <c r="B136" s="40"/>
      <c r="C136" s="229" t="s">
        <v>93</v>
      </c>
      <c r="D136" s="229" t="s">
        <v>315</v>
      </c>
      <c r="E136" s="230" t="s">
        <v>706</v>
      </c>
      <c r="F136" s="231" t="s">
        <v>707</v>
      </c>
      <c r="G136" s="232" t="s">
        <v>334</v>
      </c>
      <c r="H136" s="233">
        <v>64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2462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701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592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564</v>
      </c>
      <c r="G139" s="254"/>
      <c r="H139" s="257">
        <v>32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820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564</v>
      </c>
      <c r="G141" s="254"/>
      <c r="H141" s="257">
        <v>32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64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24.15" customHeight="1">
      <c r="A143" s="39"/>
      <c r="B143" s="40"/>
      <c r="C143" s="229" t="s">
        <v>320</v>
      </c>
      <c r="D143" s="229" t="s">
        <v>315</v>
      </c>
      <c r="E143" s="230" t="s">
        <v>710</v>
      </c>
      <c r="F143" s="231" t="s">
        <v>711</v>
      </c>
      <c r="G143" s="232" t="s">
        <v>318</v>
      </c>
      <c r="H143" s="233">
        <v>160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2463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2464</v>
      </c>
      <c r="G144" s="254"/>
      <c r="H144" s="257">
        <v>160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343</v>
      </c>
      <c r="F145" s="227" t="s">
        <v>713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SUM(P146:P149)</f>
        <v>0</v>
      </c>
      <c r="Q145" s="221"/>
      <c r="R145" s="222">
        <f>SUM(R146:R149)</f>
        <v>120.1824</v>
      </c>
      <c r="S145" s="221"/>
      <c r="T145" s="223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313</v>
      </c>
      <c r="BK145" s="226">
        <f>SUM(BK146:BK149)</f>
        <v>0</v>
      </c>
    </row>
    <row r="146" s="2" customFormat="1" ht="24.15" customHeight="1">
      <c r="A146" s="39"/>
      <c r="B146" s="40"/>
      <c r="C146" s="229" t="s">
        <v>343</v>
      </c>
      <c r="D146" s="229" t="s">
        <v>315</v>
      </c>
      <c r="E146" s="230" t="s">
        <v>714</v>
      </c>
      <c r="F146" s="231" t="s">
        <v>715</v>
      </c>
      <c r="G146" s="232" t="s">
        <v>318</v>
      </c>
      <c r="H146" s="233">
        <v>160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0.46000000000000002</v>
      </c>
      <c r="R146" s="238">
        <f>Q146*H146</f>
        <v>73.600000000000009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2465</v>
      </c>
    </row>
    <row r="147" s="2" customFormat="1" ht="33" customHeight="1">
      <c r="A147" s="39"/>
      <c r="B147" s="40"/>
      <c r="C147" s="229" t="s">
        <v>347</v>
      </c>
      <c r="D147" s="229" t="s">
        <v>315</v>
      </c>
      <c r="E147" s="230" t="s">
        <v>2451</v>
      </c>
      <c r="F147" s="231" t="s">
        <v>2452</v>
      </c>
      <c r="G147" s="232" t="s">
        <v>318</v>
      </c>
      <c r="H147" s="233">
        <v>160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0.11162</v>
      </c>
      <c r="R147" s="238">
        <f>Q147*H147</f>
        <v>17.859200000000001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2466</v>
      </c>
    </row>
    <row r="148" s="2" customFormat="1" ht="21.75" customHeight="1">
      <c r="A148" s="39"/>
      <c r="B148" s="40"/>
      <c r="C148" s="283" t="s">
        <v>351</v>
      </c>
      <c r="D148" s="283" t="s">
        <v>732</v>
      </c>
      <c r="E148" s="284" t="s">
        <v>2454</v>
      </c>
      <c r="F148" s="285" t="s">
        <v>2455</v>
      </c>
      <c r="G148" s="286" t="s">
        <v>318</v>
      </c>
      <c r="H148" s="287">
        <v>163.19999999999999</v>
      </c>
      <c r="I148" s="288"/>
      <c r="J148" s="289">
        <f>ROUND(I148*H148,2)</f>
        <v>0</v>
      </c>
      <c r="K148" s="285" t="s">
        <v>319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0.17599999999999999</v>
      </c>
      <c r="R148" s="238">
        <f>Q148*H148</f>
        <v>28.723199999999995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2467</v>
      </c>
    </row>
    <row r="149" s="14" customFormat="1">
      <c r="A149" s="14"/>
      <c r="B149" s="253"/>
      <c r="C149" s="254"/>
      <c r="D149" s="244" t="s">
        <v>326</v>
      </c>
      <c r="E149" s="254"/>
      <c r="F149" s="256" t="s">
        <v>2468</v>
      </c>
      <c r="G149" s="254"/>
      <c r="H149" s="257">
        <v>163.19999999999999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4</v>
      </c>
      <c r="AX149" s="14" t="s">
        <v>83</v>
      </c>
      <c r="AY149" s="263" t="s">
        <v>313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364</v>
      </c>
      <c r="F150" s="227" t="s">
        <v>666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SUM(P151:P157)</f>
        <v>0</v>
      </c>
      <c r="Q150" s="221"/>
      <c r="R150" s="222">
        <f>SUM(R151:R157)</f>
        <v>26.237129600000003</v>
      </c>
      <c r="S150" s="221"/>
      <c r="T150" s="223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83</v>
      </c>
      <c r="AY150" s="224" t="s">
        <v>313</v>
      </c>
      <c r="BK150" s="226">
        <f>SUM(BK151:BK157)</f>
        <v>0</v>
      </c>
    </row>
    <row r="151" s="2" customFormat="1" ht="33" customHeight="1">
      <c r="A151" s="39"/>
      <c r="B151" s="40"/>
      <c r="C151" s="229" t="s">
        <v>357</v>
      </c>
      <c r="D151" s="229" t="s">
        <v>315</v>
      </c>
      <c r="E151" s="230" t="s">
        <v>737</v>
      </c>
      <c r="F151" s="231" t="s">
        <v>738</v>
      </c>
      <c r="G151" s="232" t="s">
        <v>324</v>
      </c>
      <c r="H151" s="233">
        <v>74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0.15540000000000001</v>
      </c>
      <c r="R151" s="238">
        <f>Q151*H151</f>
        <v>11.499600000000001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2469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2470</v>
      </c>
      <c r="G152" s="254"/>
      <c r="H152" s="257">
        <v>74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2" customFormat="1" ht="16.5" customHeight="1">
      <c r="A153" s="39"/>
      <c r="B153" s="40"/>
      <c r="C153" s="283" t="s">
        <v>364</v>
      </c>
      <c r="D153" s="283" t="s">
        <v>732</v>
      </c>
      <c r="E153" s="284" t="s">
        <v>740</v>
      </c>
      <c r="F153" s="285" t="s">
        <v>741</v>
      </c>
      <c r="G153" s="286" t="s">
        <v>324</v>
      </c>
      <c r="H153" s="287">
        <v>20</v>
      </c>
      <c r="I153" s="288"/>
      <c r="J153" s="289">
        <f>ROUND(I153*H153,2)</f>
        <v>0</v>
      </c>
      <c r="K153" s="285" t="s">
        <v>319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0.080000000000000002</v>
      </c>
      <c r="R153" s="238">
        <f>Q153*H153</f>
        <v>1.6000000000000001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2471</v>
      </c>
    </row>
    <row r="154" s="2" customFormat="1" ht="16.5" customHeight="1">
      <c r="A154" s="39"/>
      <c r="B154" s="40"/>
      <c r="C154" s="283" t="s">
        <v>368</v>
      </c>
      <c r="D154" s="283" t="s">
        <v>732</v>
      </c>
      <c r="E154" s="284" t="s">
        <v>2472</v>
      </c>
      <c r="F154" s="285" t="s">
        <v>2473</v>
      </c>
      <c r="G154" s="286" t="s">
        <v>324</v>
      </c>
      <c r="H154" s="287">
        <v>40</v>
      </c>
      <c r="I154" s="288"/>
      <c r="J154" s="289">
        <f>ROUND(I154*H154,2)</f>
        <v>0</v>
      </c>
      <c r="K154" s="285" t="s">
        <v>319</v>
      </c>
      <c r="L154" s="290"/>
      <c r="M154" s="291" t="s">
        <v>1</v>
      </c>
      <c r="N154" s="292" t="s">
        <v>41</v>
      </c>
      <c r="O154" s="92"/>
      <c r="P154" s="238">
        <f>O154*H154</f>
        <v>0</v>
      </c>
      <c r="Q154" s="238">
        <v>0.055</v>
      </c>
      <c r="R154" s="238">
        <f>Q154*H154</f>
        <v>2.2000000000000002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357</v>
      </c>
      <c r="AT154" s="240" t="s">
        <v>732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2474</v>
      </c>
    </row>
    <row r="155" s="2" customFormat="1" ht="24.15" customHeight="1">
      <c r="A155" s="39"/>
      <c r="B155" s="40"/>
      <c r="C155" s="283" t="s">
        <v>373</v>
      </c>
      <c r="D155" s="283" t="s">
        <v>732</v>
      </c>
      <c r="E155" s="284" t="s">
        <v>2475</v>
      </c>
      <c r="F155" s="285" t="s">
        <v>2476</v>
      </c>
      <c r="G155" s="286" t="s">
        <v>324</v>
      </c>
      <c r="H155" s="287">
        <v>14</v>
      </c>
      <c r="I155" s="288"/>
      <c r="J155" s="289">
        <f>ROUND(I155*H155,2)</f>
        <v>0</v>
      </c>
      <c r="K155" s="285" t="s">
        <v>319</v>
      </c>
      <c r="L155" s="290"/>
      <c r="M155" s="291" t="s">
        <v>1</v>
      </c>
      <c r="N155" s="292" t="s">
        <v>41</v>
      </c>
      <c r="O155" s="92"/>
      <c r="P155" s="238">
        <f>O155*H155</f>
        <v>0</v>
      </c>
      <c r="Q155" s="238">
        <v>0.065670000000000006</v>
      </c>
      <c r="R155" s="238">
        <f>Q155*H155</f>
        <v>0.91938000000000009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357</v>
      </c>
      <c r="AT155" s="240" t="s">
        <v>732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2477</v>
      </c>
    </row>
    <row r="156" s="2" customFormat="1" ht="24.15" customHeight="1">
      <c r="A156" s="39"/>
      <c r="B156" s="40"/>
      <c r="C156" s="229" t="s">
        <v>377</v>
      </c>
      <c r="D156" s="229" t="s">
        <v>315</v>
      </c>
      <c r="E156" s="230" t="s">
        <v>750</v>
      </c>
      <c r="F156" s="231" t="s">
        <v>751</v>
      </c>
      <c r="G156" s="232" t="s">
        <v>334</v>
      </c>
      <c r="H156" s="233">
        <v>4.4400000000000004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2.2563399999999998</v>
      </c>
      <c r="R156" s="238">
        <f>Q156*H156</f>
        <v>10.018149599999999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2478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2479</v>
      </c>
      <c r="G157" s="254"/>
      <c r="H157" s="257">
        <v>4.4400000000000004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313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767</v>
      </c>
      <c r="F158" s="227" t="s">
        <v>768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P159</f>
        <v>0</v>
      </c>
      <c r="Q158" s="221"/>
      <c r="R158" s="222">
        <f>R159</f>
        <v>0</v>
      </c>
      <c r="S158" s="221"/>
      <c r="T158" s="22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83</v>
      </c>
      <c r="AT158" s="225" t="s">
        <v>75</v>
      </c>
      <c r="AU158" s="225" t="s">
        <v>83</v>
      </c>
      <c r="AY158" s="224" t="s">
        <v>313</v>
      </c>
      <c r="BK158" s="226">
        <f>BK159</f>
        <v>0</v>
      </c>
    </row>
    <row r="159" s="2" customFormat="1" ht="24.15" customHeight="1">
      <c r="A159" s="39"/>
      <c r="B159" s="40"/>
      <c r="C159" s="229" t="s">
        <v>427</v>
      </c>
      <c r="D159" s="229" t="s">
        <v>315</v>
      </c>
      <c r="E159" s="230" t="s">
        <v>769</v>
      </c>
      <c r="F159" s="231" t="s">
        <v>770</v>
      </c>
      <c r="G159" s="232" t="s">
        <v>354</v>
      </c>
      <c r="H159" s="233">
        <v>146.41999999999999</v>
      </c>
      <c r="I159" s="234"/>
      <c r="J159" s="235">
        <f>ROUND(I159*H159,2)</f>
        <v>0</v>
      </c>
      <c r="K159" s="231" t="s">
        <v>319</v>
      </c>
      <c r="L159" s="45"/>
      <c r="M159" s="278" t="s">
        <v>1</v>
      </c>
      <c r="N159" s="279" t="s">
        <v>41</v>
      </c>
      <c r="O159" s="280"/>
      <c r="P159" s="281">
        <f>O159*H159</f>
        <v>0</v>
      </c>
      <c r="Q159" s="281">
        <v>0</v>
      </c>
      <c r="R159" s="281">
        <f>Q159*H159</f>
        <v>0</v>
      </c>
      <c r="S159" s="281">
        <v>0</v>
      </c>
      <c r="T159" s="28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2480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+7dLynurIezfhe2b2BbNpyXVqIH8eJR8MmvyaVEov1eTCRF04XuL977fjVkE+kBJQ0PHqkHEl2nsfVU9bLUWAw==" hashValue="oFVjOfjIMD6J5tj+BE7xjuVWJWTMUrESSSlZRzddAIgo1tvYL1nEFy9mK1GP+e37Q7nB+ii5ffPz1we0XedY+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2481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ROUND((SUM(BE125:BE157)),  2)</f>
        <v>0</v>
      </c>
      <c r="G35" s="39"/>
      <c r="H35" s="39"/>
      <c r="I35" s="166">
        <v>0.20999999999999999</v>
      </c>
      <c r="J35" s="165">
        <f>ROUND(((SUM(BE125:BE157))*I35),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ROUND((SUM(BF125:BF157)),  2)</f>
        <v>0</v>
      </c>
      <c r="G36" s="39"/>
      <c r="H36" s="39"/>
      <c r="I36" s="166">
        <v>0.14999999999999999</v>
      </c>
      <c r="J36" s="165">
        <f>ROUND(((SUM(BF125:BF157))*I36),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ROUND((SUM(BG125:BG157)),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ROUND((SUM(BH125:BH157)),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ROUND((SUM(BI125:BI157)),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105d - Plocha parkoviště provedení č.4 (žulová kostka 5/5cm)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J145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J150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>SO 105d - Plocha parkoviště provedení č.4 (žulová kostka 5/5cm)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13.257678000000002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P127+P145+P150+P156</f>
        <v>0</v>
      </c>
      <c r="Q126" s="221"/>
      <c r="R126" s="222">
        <f>R127+R145+R150+R156</f>
        <v>13.257678000000002</v>
      </c>
      <c r="S126" s="221"/>
      <c r="T126" s="223">
        <f>T127+T145+T150+T156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BK127+BK145+BK150+BK156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SUM(P128:P144)</f>
        <v>0</v>
      </c>
      <c r="Q127" s="221"/>
      <c r="R127" s="222">
        <f>SUM(R128:R144)</f>
        <v>0</v>
      </c>
      <c r="S127" s="221"/>
      <c r="T127" s="223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SUM(BK128:BK144)</f>
        <v>0</v>
      </c>
    </row>
    <row r="128" s="2" customFormat="1" ht="37.8" customHeight="1">
      <c r="A128" s="39"/>
      <c r="B128" s="40"/>
      <c r="C128" s="229" t="s">
        <v>83</v>
      </c>
      <c r="D128" s="229" t="s">
        <v>315</v>
      </c>
      <c r="E128" s="230" t="s">
        <v>348</v>
      </c>
      <c r="F128" s="231" t="s">
        <v>349</v>
      </c>
      <c r="G128" s="232" t="s">
        <v>334</v>
      </c>
      <c r="H128" s="233">
        <v>6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2482</v>
      </c>
    </row>
    <row r="129" s="13" customFormat="1">
      <c r="A129" s="13"/>
      <c r="B129" s="242"/>
      <c r="C129" s="243"/>
      <c r="D129" s="244" t="s">
        <v>326</v>
      </c>
      <c r="E129" s="245" t="s">
        <v>1</v>
      </c>
      <c r="F129" s="246" t="s">
        <v>701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326</v>
      </c>
      <c r="AU129" s="252" t="s">
        <v>85</v>
      </c>
      <c r="AV129" s="13" t="s">
        <v>83</v>
      </c>
      <c r="AW129" s="13" t="s">
        <v>32</v>
      </c>
      <c r="AX129" s="13" t="s">
        <v>76</v>
      </c>
      <c r="AY129" s="252" t="s">
        <v>313</v>
      </c>
    </row>
    <row r="130" s="13" customFormat="1">
      <c r="A130" s="13"/>
      <c r="B130" s="242"/>
      <c r="C130" s="243"/>
      <c r="D130" s="244" t="s">
        <v>326</v>
      </c>
      <c r="E130" s="245" t="s">
        <v>1</v>
      </c>
      <c r="F130" s="246" t="s">
        <v>592</v>
      </c>
      <c r="G130" s="243"/>
      <c r="H130" s="245" t="s">
        <v>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326</v>
      </c>
      <c r="AU130" s="252" t="s">
        <v>85</v>
      </c>
      <c r="AV130" s="13" t="s">
        <v>83</v>
      </c>
      <c r="AW130" s="13" t="s">
        <v>32</v>
      </c>
      <c r="AX130" s="13" t="s">
        <v>76</v>
      </c>
      <c r="AY130" s="252" t="s">
        <v>313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619</v>
      </c>
      <c r="G131" s="254"/>
      <c r="H131" s="257">
        <v>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76</v>
      </c>
      <c r="AY131" s="263" t="s">
        <v>313</v>
      </c>
    </row>
    <row r="132" s="13" customFormat="1">
      <c r="A132" s="13"/>
      <c r="B132" s="242"/>
      <c r="C132" s="243"/>
      <c r="D132" s="244" t="s">
        <v>326</v>
      </c>
      <c r="E132" s="245" t="s">
        <v>1</v>
      </c>
      <c r="F132" s="246" t="s">
        <v>820</v>
      </c>
      <c r="G132" s="243"/>
      <c r="H132" s="245" t="s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326</v>
      </c>
      <c r="AU132" s="252" t="s">
        <v>85</v>
      </c>
      <c r="AV132" s="13" t="s">
        <v>83</v>
      </c>
      <c r="AW132" s="13" t="s">
        <v>32</v>
      </c>
      <c r="AX132" s="13" t="s">
        <v>76</v>
      </c>
      <c r="AY132" s="252" t="s">
        <v>313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619</v>
      </c>
      <c r="G133" s="254"/>
      <c r="H133" s="257">
        <v>3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5" customFormat="1">
      <c r="A134" s="15"/>
      <c r="B134" s="264"/>
      <c r="C134" s="265"/>
      <c r="D134" s="244" t="s">
        <v>326</v>
      </c>
      <c r="E134" s="266" t="s">
        <v>1</v>
      </c>
      <c r="F134" s="267" t="s">
        <v>331</v>
      </c>
      <c r="G134" s="265"/>
      <c r="H134" s="268">
        <v>6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326</v>
      </c>
      <c r="AU134" s="274" t="s">
        <v>85</v>
      </c>
      <c r="AV134" s="15" t="s">
        <v>320</v>
      </c>
      <c r="AW134" s="15" t="s">
        <v>32</v>
      </c>
      <c r="AX134" s="15" t="s">
        <v>83</v>
      </c>
      <c r="AY134" s="274" t="s">
        <v>313</v>
      </c>
    </row>
    <row r="135" s="2" customFormat="1" ht="24.15" customHeight="1">
      <c r="A135" s="39"/>
      <c r="B135" s="40"/>
      <c r="C135" s="229" t="s">
        <v>85</v>
      </c>
      <c r="D135" s="229" t="s">
        <v>315</v>
      </c>
      <c r="E135" s="230" t="s">
        <v>703</v>
      </c>
      <c r="F135" s="231" t="s">
        <v>704</v>
      </c>
      <c r="G135" s="232" t="s">
        <v>334</v>
      </c>
      <c r="H135" s="233">
        <v>6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2483</v>
      </c>
    </row>
    <row r="136" s="2" customFormat="1" ht="24.15" customHeight="1">
      <c r="A136" s="39"/>
      <c r="B136" s="40"/>
      <c r="C136" s="229" t="s">
        <v>93</v>
      </c>
      <c r="D136" s="229" t="s">
        <v>315</v>
      </c>
      <c r="E136" s="230" t="s">
        <v>706</v>
      </c>
      <c r="F136" s="231" t="s">
        <v>707</v>
      </c>
      <c r="G136" s="232" t="s">
        <v>334</v>
      </c>
      <c r="H136" s="233">
        <v>6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2484</v>
      </c>
    </row>
    <row r="137" s="13" customFormat="1">
      <c r="A137" s="13"/>
      <c r="B137" s="242"/>
      <c r="C137" s="243"/>
      <c r="D137" s="244" t="s">
        <v>326</v>
      </c>
      <c r="E137" s="245" t="s">
        <v>1</v>
      </c>
      <c r="F137" s="246" t="s">
        <v>701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326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313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592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619</v>
      </c>
      <c r="G139" s="254"/>
      <c r="H139" s="257">
        <v>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820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619</v>
      </c>
      <c r="G141" s="254"/>
      <c r="H141" s="257">
        <v>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313</v>
      </c>
    </row>
    <row r="142" s="15" customFormat="1">
      <c r="A142" s="15"/>
      <c r="B142" s="264"/>
      <c r="C142" s="265"/>
      <c r="D142" s="244" t="s">
        <v>326</v>
      </c>
      <c r="E142" s="266" t="s">
        <v>1</v>
      </c>
      <c r="F142" s="267" t="s">
        <v>331</v>
      </c>
      <c r="G142" s="265"/>
      <c r="H142" s="268">
        <v>6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326</v>
      </c>
      <c r="AU142" s="274" t="s">
        <v>85</v>
      </c>
      <c r="AV142" s="15" t="s">
        <v>320</v>
      </c>
      <c r="AW142" s="15" t="s">
        <v>32</v>
      </c>
      <c r="AX142" s="15" t="s">
        <v>83</v>
      </c>
      <c r="AY142" s="274" t="s">
        <v>313</v>
      </c>
    </row>
    <row r="143" s="2" customFormat="1" ht="24.15" customHeight="1">
      <c r="A143" s="39"/>
      <c r="B143" s="40"/>
      <c r="C143" s="229" t="s">
        <v>320</v>
      </c>
      <c r="D143" s="229" t="s">
        <v>315</v>
      </c>
      <c r="E143" s="230" t="s">
        <v>710</v>
      </c>
      <c r="F143" s="231" t="s">
        <v>711</v>
      </c>
      <c r="G143" s="232" t="s">
        <v>318</v>
      </c>
      <c r="H143" s="233">
        <v>15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2485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8</v>
      </c>
      <c r="G144" s="254"/>
      <c r="H144" s="257">
        <v>15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343</v>
      </c>
      <c r="F145" s="227" t="s">
        <v>713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SUM(P146:P149)</f>
        <v>0</v>
      </c>
      <c r="Q145" s="221"/>
      <c r="R145" s="222">
        <f>SUM(R146:R149)</f>
        <v>12.245400000000002</v>
      </c>
      <c r="S145" s="221"/>
      <c r="T145" s="223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313</v>
      </c>
      <c r="BK145" s="226">
        <f>SUM(BK146:BK149)</f>
        <v>0</v>
      </c>
    </row>
    <row r="146" s="2" customFormat="1" ht="21.75" customHeight="1">
      <c r="A146" s="39"/>
      <c r="B146" s="40"/>
      <c r="C146" s="229" t="s">
        <v>343</v>
      </c>
      <c r="D146" s="229" t="s">
        <v>315</v>
      </c>
      <c r="E146" s="230" t="s">
        <v>2486</v>
      </c>
      <c r="F146" s="231" t="s">
        <v>2487</v>
      </c>
      <c r="G146" s="232" t="s">
        <v>318</v>
      </c>
      <c r="H146" s="233">
        <v>15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0.52900000000000003</v>
      </c>
      <c r="R146" s="238">
        <f>Q146*H146</f>
        <v>7.9350000000000005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2488</v>
      </c>
    </row>
    <row r="147" s="2" customFormat="1" ht="24.15" customHeight="1">
      <c r="A147" s="39"/>
      <c r="B147" s="40"/>
      <c r="C147" s="229" t="s">
        <v>347</v>
      </c>
      <c r="D147" s="229" t="s">
        <v>315</v>
      </c>
      <c r="E147" s="230" t="s">
        <v>788</v>
      </c>
      <c r="F147" s="231" t="s">
        <v>789</v>
      </c>
      <c r="G147" s="232" t="s">
        <v>318</v>
      </c>
      <c r="H147" s="233">
        <v>15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0.16700000000000001</v>
      </c>
      <c r="R147" s="238">
        <f>Q147*H147</f>
        <v>2.5050000000000003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2489</v>
      </c>
    </row>
    <row r="148" s="2" customFormat="1" ht="16.5" customHeight="1">
      <c r="A148" s="39"/>
      <c r="B148" s="40"/>
      <c r="C148" s="283" t="s">
        <v>351</v>
      </c>
      <c r="D148" s="283" t="s">
        <v>732</v>
      </c>
      <c r="E148" s="284" t="s">
        <v>791</v>
      </c>
      <c r="F148" s="285" t="s">
        <v>792</v>
      </c>
      <c r="G148" s="286" t="s">
        <v>318</v>
      </c>
      <c r="H148" s="287">
        <v>15.300000000000001</v>
      </c>
      <c r="I148" s="288"/>
      <c r="J148" s="289">
        <f>ROUND(I148*H148,2)</f>
        <v>0</v>
      </c>
      <c r="K148" s="285" t="s">
        <v>319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0.11799999999999999</v>
      </c>
      <c r="R148" s="238">
        <f>Q148*H148</f>
        <v>1.8053999999999999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2490</v>
      </c>
    </row>
    <row r="149" s="14" customFormat="1">
      <c r="A149" s="14"/>
      <c r="B149" s="253"/>
      <c r="C149" s="254"/>
      <c r="D149" s="244" t="s">
        <v>326</v>
      </c>
      <c r="E149" s="254"/>
      <c r="F149" s="256" t="s">
        <v>2491</v>
      </c>
      <c r="G149" s="254"/>
      <c r="H149" s="257">
        <v>15.300000000000001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4</v>
      </c>
      <c r="AX149" s="14" t="s">
        <v>83</v>
      </c>
      <c r="AY149" s="263" t="s">
        <v>313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364</v>
      </c>
      <c r="F150" s="227" t="s">
        <v>666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SUM(P151:P155)</f>
        <v>0</v>
      </c>
      <c r="Q150" s="221"/>
      <c r="R150" s="222">
        <f>SUM(R151:R155)</f>
        <v>1.012278</v>
      </c>
      <c r="S150" s="221"/>
      <c r="T150" s="223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83</v>
      </c>
      <c r="AY150" s="224" t="s">
        <v>313</v>
      </c>
      <c r="BK150" s="226">
        <f>SUM(BK151:BK155)</f>
        <v>0</v>
      </c>
    </row>
    <row r="151" s="2" customFormat="1" ht="24.15" customHeight="1">
      <c r="A151" s="39"/>
      <c r="B151" s="40"/>
      <c r="C151" s="229" t="s">
        <v>357</v>
      </c>
      <c r="D151" s="229" t="s">
        <v>315</v>
      </c>
      <c r="E151" s="230" t="s">
        <v>729</v>
      </c>
      <c r="F151" s="231" t="s">
        <v>730</v>
      </c>
      <c r="G151" s="232" t="s">
        <v>324</v>
      </c>
      <c r="H151" s="233">
        <v>5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0.089779999999999999</v>
      </c>
      <c r="R151" s="238">
        <f>Q151*H151</f>
        <v>0.44889999999999997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2492</v>
      </c>
    </row>
    <row r="152" s="2" customFormat="1" ht="16.5" customHeight="1">
      <c r="A152" s="39"/>
      <c r="B152" s="40"/>
      <c r="C152" s="283" t="s">
        <v>364</v>
      </c>
      <c r="D152" s="283" t="s">
        <v>732</v>
      </c>
      <c r="E152" s="284" t="s">
        <v>733</v>
      </c>
      <c r="F152" s="285" t="s">
        <v>734</v>
      </c>
      <c r="G152" s="286" t="s">
        <v>318</v>
      </c>
      <c r="H152" s="287">
        <v>0.505</v>
      </c>
      <c r="I152" s="288"/>
      <c r="J152" s="289">
        <f>ROUND(I152*H152,2)</f>
        <v>0</v>
      </c>
      <c r="K152" s="285" t="s">
        <v>319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0.222</v>
      </c>
      <c r="R152" s="238">
        <f>Q152*H152</f>
        <v>0.11211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2493</v>
      </c>
    </row>
    <row r="153" s="14" customFormat="1">
      <c r="A153" s="14"/>
      <c r="B153" s="253"/>
      <c r="C153" s="254"/>
      <c r="D153" s="244" t="s">
        <v>326</v>
      </c>
      <c r="E153" s="255" t="s">
        <v>1</v>
      </c>
      <c r="F153" s="256" t="s">
        <v>2494</v>
      </c>
      <c r="G153" s="254"/>
      <c r="H153" s="257">
        <v>0.505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326</v>
      </c>
      <c r="AU153" s="263" t="s">
        <v>85</v>
      </c>
      <c r="AV153" s="14" t="s">
        <v>85</v>
      </c>
      <c r="AW153" s="14" t="s">
        <v>32</v>
      </c>
      <c r="AX153" s="14" t="s">
        <v>83</v>
      </c>
      <c r="AY153" s="263" t="s">
        <v>313</v>
      </c>
    </row>
    <row r="154" s="2" customFormat="1" ht="24.15" customHeight="1">
      <c r="A154" s="39"/>
      <c r="B154" s="40"/>
      <c r="C154" s="229" t="s">
        <v>368</v>
      </c>
      <c r="D154" s="229" t="s">
        <v>315</v>
      </c>
      <c r="E154" s="230" t="s">
        <v>750</v>
      </c>
      <c r="F154" s="231" t="s">
        <v>751</v>
      </c>
      <c r="G154" s="232" t="s">
        <v>334</v>
      </c>
      <c r="H154" s="233">
        <v>0.20000000000000001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2.2563399999999998</v>
      </c>
      <c r="R154" s="238">
        <f>Q154*H154</f>
        <v>0.451268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2495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2496</v>
      </c>
      <c r="G155" s="254"/>
      <c r="H155" s="257">
        <v>0.20000000000000001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313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767</v>
      </c>
      <c r="F156" s="227" t="s">
        <v>768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P157</f>
        <v>0</v>
      </c>
      <c r="Q156" s="221"/>
      <c r="R156" s="222">
        <f>R157</f>
        <v>0</v>
      </c>
      <c r="S156" s="221"/>
      <c r="T156" s="22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313</v>
      </c>
      <c r="BK156" s="226">
        <f>BK157</f>
        <v>0</v>
      </c>
    </row>
    <row r="157" s="2" customFormat="1" ht="24.15" customHeight="1">
      <c r="A157" s="39"/>
      <c r="B157" s="40"/>
      <c r="C157" s="229" t="s">
        <v>373</v>
      </c>
      <c r="D157" s="229" t="s">
        <v>315</v>
      </c>
      <c r="E157" s="230" t="s">
        <v>769</v>
      </c>
      <c r="F157" s="231" t="s">
        <v>770</v>
      </c>
      <c r="G157" s="232" t="s">
        <v>354</v>
      </c>
      <c r="H157" s="233">
        <v>13.257999999999999</v>
      </c>
      <c r="I157" s="234"/>
      <c r="J157" s="235">
        <f>ROUND(I157*H157,2)</f>
        <v>0</v>
      </c>
      <c r="K157" s="231" t="s">
        <v>319</v>
      </c>
      <c r="L157" s="45"/>
      <c r="M157" s="278" t="s">
        <v>1</v>
      </c>
      <c r="N157" s="279" t="s">
        <v>41</v>
      </c>
      <c r="O157" s="280"/>
      <c r="P157" s="281">
        <f>O157*H157</f>
        <v>0</v>
      </c>
      <c r="Q157" s="281">
        <v>0</v>
      </c>
      <c r="R157" s="281">
        <f>Q157*H157</f>
        <v>0</v>
      </c>
      <c r="S157" s="281">
        <v>0</v>
      </c>
      <c r="T157" s="28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2497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EoylnMitJmklLLAKv+PzeJYUXQLguriiBKU7CZn2JICOBh06oLSy2agjL8uqzSsa7zqpBBAEHmPWRb+d3x9oNA==" hashValue="MvrSOmjz6NGO/Sro62N7KYf3+FYfucJ3VOzlZqp0sbO3ZzCzCN1aevrnsdftuVvDtywWJwAq01atqkVMbvOpyQ==" algorithmName="SHA-512" password="CC35"/>
  <autoFilter ref="C124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2498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ROUND((SUM(BE124:BE144)),  2)</f>
        <v>0</v>
      </c>
      <c r="G35" s="39"/>
      <c r="H35" s="39"/>
      <c r="I35" s="166">
        <v>0.20999999999999999</v>
      </c>
      <c r="J35" s="165">
        <f>ROUND(((SUM(BE124:BE144))*I35),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ROUND((SUM(BF124:BF144)),  2)</f>
        <v>0</v>
      </c>
      <c r="G36" s="39"/>
      <c r="H36" s="39"/>
      <c r="I36" s="166">
        <v>0.14999999999999999</v>
      </c>
      <c r="J36" s="165">
        <f>ROUND(((SUM(BF124:BF144))*I36),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106 - Plocha pro zásobování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697</v>
      </c>
      <c r="E101" s="199"/>
      <c r="F101" s="199"/>
      <c r="G101" s="199"/>
      <c r="H101" s="199"/>
      <c r="I101" s="199"/>
      <c r="J101" s="200">
        <f>J138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699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 xml:space="preserve">Revitalizace  Masarykova náměstí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286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106 - Plocha pro zásobování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14. 12. 2023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město  Konice</v>
      </c>
      <c r="G120" s="41"/>
      <c r="H120" s="41"/>
      <c r="I120" s="33" t="s">
        <v>30</v>
      </c>
      <c r="J120" s="37" t="str">
        <f>E23</f>
        <v xml:space="preserve">Ing.Zdeněk 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299</v>
      </c>
      <c r="D123" s="205" t="s">
        <v>61</v>
      </c>
      <c r="E123" s="205" t="s">
        <v>57</v>
      </c>
      <c r="F123" s="205" t="s">
        <v>58</v>
      </c>
      <c r="G123" s="205" t="s">
        <v>300</v>
      </c>
      <c r="H123" s="205" t="s">
        <v>301</v>
      </c>
      <c r="I123" s="205" t="s">
        <v>302</v>
      </c>
      <c r="J123" s="205" t="s">
        <v>292</v>
      </c>
      <c r="K123" s="206" t="s">
        <v>303</v>
      </c>
      <c r="L123" s="207"/>
      <c r="M123" s="101" t="s">
        <v>1</v>
      </c>
      <c r="N123" s="102" t="s">
        <v>40</v>
      </c>
      <c r="O123" s="102" t="s">
        <v>304</v>
      </c>
      <c r="P123" s="102" t="s">
        <v>305</v>
      </c>
      <c r="Q123" s="102" t="s">
        <v>306</v>
      </c>
      <c r="R123" s="102" t="s">
        <v>307</v>
      </c>
      <c r="S123" s="102" t="s">
        <v>308</v>
      </c>
      <c r="T123" s="103" t="s">
        <v>309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310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16.886119999999998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294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311</v>
      </c>
      <c r="F125" s="216" t="s">
        <v>312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P126+P138+P143</f>
        <v>0</v>
      </c>
      <c r="Q125" s="221"/>
      <c r="R125" s="222">
        <f>R126+R138+R143</f>
        <v>16.886119999999998</v>
      </c>
      <c r="S125" s="221"/>
      <c r="T125" s="223">
        <f>T126+T138+T143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313</v>
      </c>
      <c r="BK125" s="226">
        <f>BK126+BK138+BK143</f>
        <v>0</v>
      </c>
    </row>
    <row r="126" s="12" customFormat="1" ht="22.8" customHeight="1">
      <c r="A126" s="12"/>
      <c r="B126" s="213"/>
      <c r="C126" s="214"/>
      <c r="D126" s="215" t="s">
        <v>75</v>
      </c>
      <c r="E126" s="227" t="s">
        <v>83</v>
      </c>
      <c r="F126" s="227" t="s">
        <v>314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SUM(P127:P137)</f>
        <v>0</v>
      </c>
      <c r="Q126" s="221"/>
      <c r="R126" s="222">
        <f>SUM(R127:R137)</f>
        <v>0</v>
      </c>
      <c r="S126" s="221"/>
      <c r="T126" s="223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83</v>
      </c>
      <c r="AY126" s="224" t="s">
        <v>313</v>
      </c>
      <c r="BK126" s="226">
        <f>SUM(BK127:BK137)</f>
        <v>0</v>
      </c>
    </row>
    <row r="127" s="2" customFormat="1" ht="37.8" customHeight="1">
      <c r="A127" s="39"/>
      <c r="B127" s="40"/>
      <c r="C127" s="229" t="s">
        <v>83</v>
      </c>
      <c r="D127" s="229" t="s">
        <v>315</v>
      </c>
      <c r="E127" s="230" t="s">
        <v>348</v>
      </c>
      <c r="F127" s="231" t="s">
        <v>349</v>
      </c>
      <c r="G127" s="232" t="s">
        <v>334</v>
      </c>
      <c r="H127" s="233">
        <v>11.6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2499</v>
      </c>
    </row>
    <row r="128" s="13" customFormat="1">
      <c r="A128" s="13"/>
      <c r="B128" s="242"/>
      <c r="C128" s="243"/>
      <c r="D128" s="244" t="s">
        <v>326</v>
      </c>
      <c r="E128" s="245" t="s">
        <v>1</v>
      </c>
      <c r="F128" s="246" t="s">
        <v>701</v>
      </c>
      <c r="G128" s="243"/>
      <c r="H128" s="245" t="s">
        <v>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326</v>
      </c>
      <c r="AU128" s="252" t="s">
        <v>85</v>
      </c>
      <c r="AV128" s="13" t="s">
        <v>83</v>
      </c>
      <c r="AW128" s="13" t="s">
        <v>32</v>
      </c>
      <c r="AX128" s="13" t="s">
        <v>76</v>
      </c>
      <c r="AY128" s="252" t="s">
        <v>313</v>
      </c>
    </row>
    <row r="129" s="13" customFormat="1">
      <c r="A129" s="13"/>
      <c r="B129" s="242"/>
      <c r="C129" s="243"/>
      <c r="D129" s="244" t="s">
        <v>326</v>
      </c>
      <c r="E129" s="245" t="s">
        <v>1</v>
      </c>
      <c r="F129" s="246" t="s">
        <v>592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326</v>
      </c>
      <c r="AU129" s="252" t="s">
        <v>85</v>
      </c>
      <c r="AV129" s="13" t="s">
        <v>83</v>
      </c>
      <c r="AW129" s="13" t="s">
        <v>32</v>
      </c>
      <c r="AX129" s="13" t="s">
        <v>76</v>
      </c>
      <c r="AY129" s="252" t="s">
        <v>313</v>
      </c>
    </row>
    <row r="130" s="14" customFormat="1">
      <c r="A130" s="14"/>
      <c r="B130" s="253"/>
      <c r="C130" s="254"/>
      <c r="D130" s="244" t="s">
        <v>326</v>
      </c>
      <c r="E130" s="255" t="s">
        <v>1</v>
      </c>
      <c r="F130" s="256" t="s">
        <v>638</v>
      </c>
      <c r="G130" s="254"/>
      <c r="H130" s="257">
        <v>11.6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326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313</v>
      </c>
    </row>
    <row r="131" s="2" customFormat="1" ht="24.15" customHeight="1">
      <c r="A131" s="39"/>
      <c r="B131" s="40"/>
      <c r="C131" s="229" t="s">
        <v>85</v>
      </c>
      <c r="D131" s="229" t="s">
        <v>315</v>
      </c>
      <c r="E131" s="230" t="s">
        <v>703</v>
      </c>
      <c r="F131" s="231" t="s">
        <v>704</v>
      </c>
      <c r="G131" s="232" t="s">
        <v>334</v>
      </c>
      <c r="H131" s="233">
        <v>11.6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2500</v>
      </c>
    </row>
    <row r="132" s="2" customFormat="1" ht="24.15" customHeight="1">
      <c r="A132" s="39"/>
      <c r="B132" s="40"/>
      <c r="C132" s="229" t="s">
        <v>93</v>
      </c>
      <c r="D132" s="229" t="s">
        <v>315</v>
      </c>
      <c r="E132" s="230" t="s">
        <v>706</v>
      </c>
      <c r="F132" s="231" t="s">
        <v>707</v>
      </c>
      <c r="G132" s="232" t="s">
        <v>334</v>
      </c>
      <c r="H132" s="233">
        <v>11.6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2501</v>
      </c>
    </row>
    <row r="133" s="13" customFormat="1">
      <c r="A133" s="13"/>
      <c r="B133" s="242"/>
      <c r="C133" s="243"/>
      <c r="D133" s="244" t="s">
        <v>326</v>
      </c>
      <c r="E133" s="245" t="s">
        <v>1</v>
      </c>
      <c r="F133" s="246" t="s">
        <v>701</v>
      </c>
      <c r="G133" s="243"/>
      <c r="H133" s="245" t="s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326</v>
      </c>
      <c r="AU133" s="252" t="s">
        <v>85</v>
      </c>
      <c r="AV133" s="13" t="s">
        <v>83</v>
      </c>
      <c r="AW133" s="13" t="s">
        <v>32</v>
      </c>
      <c r="AX133" s="13" t="s">
        <v>76</v>
      </c>
      <c r="AY133" s="252" t="s">
        <v>313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592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638</v>
      </c>
      <c r="G135" s="254"/>
      <c r="H135" s="257">
        <v>11.6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24.15" customHeight="1">
      <c r="A136" s="39"/>
      <c r="B136" s="40"/>
      <c r="C136" s="229" t="s">
        <v>320</v>
      </c>
      <c r="D136" s="229" t="s">
        <v>315</v>
      </c>
      <c r="E136" s="230" t="s">
        <v>710</v>
      </c>
      <c r="F136" s="231" t="s">
        <v>711</v>
      </c>
      <c r="G136" s="232" t="s">
        <v>318</v>
      </c>
      <c r="H136" s="233">
        <v>58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2502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635</v>
      </c>
      <c r="G137" s="254"/>
      <c r="H137" s="257">
        <v>58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343</v>
      </c>
      <c r="F138" s="227" t="s">
        <v>713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16.886119999999998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313</v>
      </c>
      <c r="BK138" s="226">
        <f>SUM(BK139:BK142)</f>
        <v>0</v>
      </c>
    </row>
    <row r="139" s="2" customFormat="1" ht="21.75" customHeight="1">
      <c r="A139" s="39"/>
      <c r="B139" s="40"/>
      <c r="C139" s="229" t="s">
        <v>343</v>
      </c>
      <c r="D139" s="229" t="s">
        <v>315</v>
      </c>
      <c r="E139" s="230" t="s">
        <v>2503</v>
      </c>
      <c r="F139" s="231" t="s">
        <v>2504</v>
      </c>
      <c r="G139" s="232" t="s">
        <v>318</v>
      </c>
      <c r="H139" s="233">
        <v>58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2505</v>
      </c>
    </row>
    <row r="140" s="2" customFormat="1" ht="33" customHeight="1">
      <c r="A140" s="39"/>
      <c r="B140" s="40"/>
      <c r="C140" s="229" t="s">
        <v>347</v>
      </c>
      <c r="D140" s="229" t="s">
        <v>315</v>
      </c>
      <c r="E140" s="230" t="s">
        <v>2451</v>
      </c>
      <c r="F140" s="231" t="s">
        <v>2452</v>
      </c>
      <c r="G140" s="232" t="s">
        <v>318</v>
      </c>
      <c r="H140" s="233">
        <v>58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0.11162</v>
      </c>
      <c r="R140" s="238">
        <f>Q140*H140</f>
        <v>6.4739599999999999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2506</v>
      </c>
    </row>
    <row r="141" s="2" customFormat="1" ht="21.75" customHeight="1">
      <c r="A141" s="39"/>
      <c r="B141" s="40"/>
      <c r="C141" s="283" t="s">
        <v>351</v>
      </c>
      <c r="D141" s="283" t="s">
        <v>732</v>
      </c>
      <c r="E141" s="284" t="s">
        <v>2454</v>
      </c>
      <c r="F141" s="285" t="s">
        <v>2455</v>
      </c>
      <c r="G141" s="286" t="s">
        <v>318</v>
      </c>
      <c r="H141" s="287">
        <v>59.159999999999997</v>
      </c>
      <c r="I141" s="288"/>
      <c r="J141" s="289">
        <f>ROUND(I141*H141,2)</f>
        <v>0</v>
      </c>
      <c r="K141" s="285" t="s">
        <v>319</v>
      </c>
      <c r="L141" s="290"/>
      <c r="M141" s="291" t="s">
        <v>1</v>
      </c>
      <c r="N141" s="292" t="s">
        <v>41</v>
      </c>
      <c r="O141" s="92"/>
      <c r="P141" s="238">
        <f>O141*H141</f>
        <v>0</v>
      </c>
      <c r="Q141" s="238">
        <v>0.17599999999999999</v>
      </c>
      <c r="R141" s="238">
        <f>Q141*H141</f>
        <v>10.412159999999998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357</v>
      </c>
      <c r="AT141" s="240" t="s">
        <v>732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2507</v>
      </c>
    </row>
    <row r="142" s="14" customFormat="1">
      <c r="A142" s="14"/>
      <c r="B142" s="253"/>
      <c r="C142" s="254"/>
      <c r="D142" s="244" t="s">
        <v>326</v>
      </c>
      <c r="E142" s="254"/>
      <c r="F142" s="256" t="s">
        <v>2508</v>
      </c>
      <c r="G142" s="254"/>
      <c r="H142" s="257">
        <v>59.159999999999997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326</v>
      </c>
      <c r="AU142" s="263" t="s">
        <v>85</v>
      </c>
      <c r="AV142" s="14" t="s">
        <v>85</v>
      </c>
      <c r="AW142" s="14" t="s">
        <v>4</v>
      </c>
      <c r="AX142" s="14" t="s">
        <v>83</v>
      </c>
      <c r="AY142" s="263" t="s">
        <v>313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767</v>
      </c>
      <c r="F143" s="227" t="s">
        <v>768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313</v>
      </c>
      <c r="BK143" s="226">
        <f>BK144</f>
        <v>0</v>
      </c>
    </row>
    <row r="144" s="2" customFormat="1" ht="24.15" customHeight="1">
      <c r="A144" s="39"/>
      <c r="B144" s="40"/>
      <c r="C144" s="229" t="s">
        <v>357</v>
      </c>
      <c r="D144" s="229" t="s">
        <v>315</v>
      </c>
      <c r="E144" s="230" t="s">
        <v>769</v>
      </c>
      <c r="F144" s="231" t="s">
        <v>770</v>
      </c>
      <c r="G144" s="232" t="s">
        <v>354</v>
      </c>
      <c r="H144" s="233">
        <v>16.885999999999999</v>
      </c>
      <c r="I144" s="234"/>
      <c r="J144" s="235">
        <f>ROUND(I144*H144,2)</f>
        <v>0</v>
      </c>
      <c r="K144" s="231" t="s">
        <v>319</v>
      </c>
      <c r="L144" s="45"/>
      <c r="M144" s="278" t="s">
        <v>1</v>
      </c>
      <c r="N144" s="279" t="s">
        <v>41</v>
      </c>
      <c r="O144" s="280"/>
      <c r="P144" s="281">
        <f>O144*H144</f>
        <v>0</v>
      </c>
      <c r="Q144" s="281">
        <v>0</v>
      </c>
      <c r="R144" s="281">
        <f>Q144*H144</f>
        <v>0</v>
      </c>
      <c r="S144" s="281">
        <v>0</v>
      </c>
      <c r="T144" s="28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2509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44psifK0JIR2k6xgRYuHFRwC3IeDcH55uDzVZbSli/ofcN1D2FgJHFYNG6l/R/AawFhVowfcARS1KfnUEoyewg==" hashValue="R1hrcXsC0UFhnQkTA/xTSAKclgRMEJwSn5Mteq62jIH4FcAavb7+ntRQTWUzS6cs8+k4Jy7TBsQc4dM3N/Wptg==" algorithmName="SHA-512" password="CC35"/>
  <autoFilter ref="C123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2510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ROUND((SUM(BE126:BE179)),  2)</f>
        <v>0</v>
      </c>
      <c r="G35" s="39"/>
      <c r="H35" s="39"/>
      <c r="I35" s="166">
        <v>0.20999999999999999</v>
      </c>
      <c r="J35" s="165">
        <f>ROUND(((SUM(BE126:BE179))*I35),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ROUND((SUM(BF126:BF179)),  2)</f>
        <v>0</v>
      </c>
      <c r="G36" s="39"/>
      <c r="H36" s="39"/>
      <c r="I36" s="166">
        <v>0.14999999999999999</v>
      </c>
      <c r="J36" s="165">
        <f>ROUND(((SUM(BF126:BF179))*I36),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108a - Nové (posunuté stávající) uliční vpusti kolem silnice II.třídy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924</v>
      </c>
      <c r="E101" s="199"/>
      <c r="F101" s="199"/>
      <c r="G101" s="199"/>
      <c r="H101" s="199"/>
      <c r="I101" s="199"/>
      <c r="J101" s="200">
        <f>J146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698</v>
      </c>
      <c r="E102" s="199"/>
      <c r="F102" s="199"/>
      <c r="G102" s="199"/>
      <c r="H102" s="199"/>
      <c r="I102" s="199"/>
      <c r="J102" s="200">
        <f>J153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297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699</v>
      </c>
      <c r="E104" s="199"/>
      <c r="F104" s="199"/>
      <c r="G104" s="199"/>
      <c r="H104" s="199"/>
      <c r="I104" s="199"/>
      <c r="J104" s="200">
        <f>J178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 xml:space="preserve">Revitalizace  Masarykova náměstí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284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2380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E11</f>
        <v>SO 108a - Nové (posunuté stávající) uliční vpusti kolem silnice II.třídy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Konice</v>
      </c>
      <c r="G120" s="41"/>
      <c r="H120" s="41"/>
      <c r="I120" s="33" t="s">
        <v>22</v>
      </c>
      <c r="J120" s="80" t="str">
        <f>IF(J14="","",J14)</f>
        <v>14. 12. 2023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město  Konice</v>
      </c>
      <c r="G122" s="41"/>
      <c r="H122" s="41"/>
      <c r="I122" s="33" t="s">
        <v>30</v>
      </c>
      <c r="J122" s="37" t="str">
        <f>E23</f>
        <v xml:space="preserve">Ing.Zdeněk  Vitásek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Martin  Pniok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299</v>
      </c>
      <c r="D125" s="205" t="s">
        <v>61</v>
      </c>
      <c r="E125" s="205" t="s">
        <v>57</v>
      </c>
      <c r="F125" s="205" t="s">
        <v>58</v>
      </c>
      <c r="G125" s="205" t="s">
        <v>300</v>
      </c>
      <c r="H125" s="205" t="s">
        <v>301</v>
      </c>
      <c r="I125" s="205" t="s">
        <v>302</v>
      </c>
      <c r="J125" s="205" t="s">
        <v>292</v>
      </c>
      <c r="K125" s="206" t="s">
        <v>303</v>
      </c>
      <c r="L125" s="207"/>
      <c r="M125" s="101" t="s">
        <v>1</v>
      </c>
      <c r="N125" s="102" t="s">
        <v>40</v>
      </c>
      <c r="O125" s="102" t="s">
        <v>304</v>
      </c>
      <c r="P125" s="102" t="s">
        <v>305</v>
      </c>
      <c r="Q125" s="102" t="s">
        <v>306</v>
      </c>
      <c r="R125" s="102" t="s">
        <v>307</v>
      </c>
      <c r="S125" s="102" t="s">
        <v>308</v>
      </c>
      <c r="T125" s="103" t="s">
        <v>309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310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25.057823599999999</v>
      </c>
      <c r="S126" s="105"/>
      <c r="T126" s="211">
        <f>T127</f>
        <v>5.9580800000000007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294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311</v>
      </c>
      <c r="F127" s="216" t="s">
        <v>312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P128+P146+P153+P172+P178</f>
        <v>0</v>
      </c>
      <c r="Q127" s="221"/>
      <c r="R127" s="222">
        <f>R128+R146+R153+R172+R178</f>
        <v>25.057823599999999</v>
      </c>
      <c r="S127" s="221"/>
      <c r="T127" s="223">
        <f>T128+T146+T153+T172+T178</f>
        <v>5.9580800000000007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313</v>
      </c>
      <c r="BK127" s="226">
        <f>BK128+BK146+BK153+BK172+BK178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83</v>
      </c>
      <c r="F128" s="227" t="s">
        <v>314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SUM(P129:P145)</f>
        <v>0</v>
      </c>
      <c r="Q128" s="221"/>
      <c r="R128" s="222">
        <f>SUM(R129:R145)</f>
        <v>15.119999999999999</v>
      </c>
      <c r="S128" s="221"/>
      <c r="T128" s="223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83</v>
      </c>
      <c r="AY128" s="224" t="s">
        <v>313</v>
      </c>
      <c r="BK128" s="226">
        <f>SUM(BK129:BK145)</f>
        <v>0</v>
      </c>
    </row>
    <row r="129" s="2" customFormat="1" ht="33" customHeight="1">
      <c r="A129" s="39"/>
      <c r="B129" s="40"/>
      <c r="C129" s="229" t="s">
        <v>83</v>
      </c>
      <c r="D129" s="229" t="s">
        <v>315</v>
      </c>
      <c r="E129" s="230" t="s">
        <v>940</v>
      </c>
      <c r="F129" s="231" t="s">
        <v>941</v>
      </c>
      <c r="G129" s="232" t="s">
        <v>334</v>
      </c>
      <c r="H129" s="233">
        <v>20.16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2511</v>
      </c>
    </row>
    <row r="130" s="14" customFormat="1">
      <c r="A130" s="14"/>
      <c r="B130" s="253"/>
      <c r="C130" s="254"/>
      <c r="D130" s="244" t="s">
        <v>326</v>
      </c>
      <c r="E130" s="255" t="s">
        <v>1</v>
      </c>
      <c r="F130" s="256" t="s">
        <v>2512</v>
      </c>
      <c r="G130" s="254"/>
      <c r="H130" s="257">
        <v>13.44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326</v>
      </c>
      <c r="AU130" s="263" t="s">
        <v>85</v>
      </c>
      <c r="AV130" s="14" t="s">
        <v>85</v>
      </c>
      <c r="AW130" s="14" t="s">
        <v>32</v>
      </c>
      <c r="AX130" s="14" t="s">
        <v>76</v>
      </c>
      <c r="AY130" s="263" t="s">
        <v>313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2513</v>
      </c>
      <c r="G131" s="254"/>
      <c r="H131" s="257">
        <v>6.7199999999999998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76</v>
      </c>
      <c r="AY131" s="263" t="s">
        <v>313</v>
      </c>
    </row>
    <row r="132" s="15" customFormat="1">
      <c r="A132" s="15"/>
      <c r="B132" s="264"/>
      <c r="C132" s="265"/>
      <c r="D132" s="244" t="s">
        <v>326</v>
      </c>
      <c r="E132" s="266" t="s">
        <v>1</v>
      </c>
      <c r="F132" s="267" t="s">
        <v>331</v>
      </c>
      <c r="G132" s="265"/>
      <c r="H132" s="268">
        <v>20.16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4" t="s">
        <v>326</v>
      </c>
      <c r="AU132" s="274" t="s">
        <v>85</v>
      </c>
      <c r="AV132" s="15" t="s">
        <v>320</v>
      </c>
      <c r="AW132" s="15" t="s">
        <v>32</v>
      </c>
      <c r="AX132" s="15" t="s">
        <v>83</v>
      </c>
      <c r="AY132" s="274" t="s">
        <v>313</v>
      </c>
    </row>
    <row r="133" s="2" customFormat="1" ht="24.15" customHeight="1">
      <c r="A133" s="39"/>
      <c r="B133" s="40"/>
      <c r="C133" s="229" t="s">
        <v>85</v>
      </c>
      <c r="D133" s="229" t="s">
        <v>315</v>
      </c>
      <c r="E133" s="230" t="s">
        <v>1165</v>
      </c>
      <c r="F133" s="231" t="s">
        <v>1166</v>
      </c>
      <c r="G133" s="232" t="s">
        <v>334</v>
      </c>
      <c r="H133" s="233">
        <v>6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2514</v>
      </c>
    </row>
    <row r="134" s="2" customFormat="1" ht="37.8" customHeight="1">
      <c r="A134" s="39"/>
      <c r="B134" s="40"/>
      <c r="C134" s="229" t="s">
        <v>93</v>
      </c>
      <c r="D134" s="229" t="s">
        <v>315</v>
      </c>
      <c r="E134" s="230" t="s">
        <v>344</v>
      </c>
      <c r="F134" s="231" t="s">
        <v>345</v>
      </c>
      <c r="G134" s="232" t="s">
        <v>334</v>
      </c>
      <c r="H134" s="233">
        <v>31.079999999999998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2515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2516</v>
      </c>
      <c r="G135" s="254"/>
      <c r="H135" s="257">
        <v>31.079999999999998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24.15" customHeight="1">
      <c r="A136" s="39"/>
      <c r="B136" s="40"/>
      <c r="C136" s="229" t="s">
        <v>320</v>
      </c>
      <c r="D136" s="229" t="s">
        <v>315</v>
      </c>
      <c r="E136" s="230" t="s">
        <v>958</v>
      </c>
      <c r="F136" s="231" t="s">
        <v>959</v>
      </c>
      <c r="G136" s="232" t="s">
        <v>334</v>
      </c>
      <c r="H136" s="233">
        <v>10.92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2517</v>
      </c>
    </row>
    <row r="137" s="2" customFormat="1" ht="33" customHeight="1">
      <c r="A137" s="39"/>
      <c r="B137" s="40"/>
      <c r="C137" s="229" t="s">
        <v>343</v>
      </c>
      <c r="D137" s="229" t="s">
        <v>315</v>
      </c>
      <c r="E137" s="230" t="s">
        <v>352</v>
      </c>
      <c r="F137" s="231" t="s">
        <v>353</v>
      </c>
      <c r="G137" s="232" t="s">
        <v>354</v>
      </c>
      <c r="H137" s="233">
        <v>17.556000000000001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2518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2519</v>
      </c>
      <c r="G138" s="254"/>
      <c r="H138" s="257">
        <v>17.556000000000001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16.5" customHeight="1">
      <c r="A139" s="39"/>
      <c r="B139" s="40"/>
      <c r="C139" s="229" t="s">
        <v>347</v>
      </c>
      <c r="D139" s="229" t="s">
        <v>315</v>
      </c>
      <c r="E139" s="230" t="s">
        <v>358</v>
      </c>
      <c r="F139" s="231" t="s">
        <v>359</v>
      </c>
      <c r="G139" s="232" t="s">
        <v>334</v>
      </c>
      <c r="H139" s="233">
        <v>20.16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2520</v>
      </c>
    </row>
    <row r="140" s="2" customFormat="1" ht="24.15" customHeight="1">
      <c r="A140" s="39"/>
      <c r="B140" s="40"/>
      <c r="C140" s="229" t="s">
        <v>351</v>
      </c>
      <c r="D140" s="229" t="s">
        <v>315</v>
      </c>
      <c r="E140" s="230" t="s">
        <v>989</v>
      </c>
      <c r="F140" s="231" t="s">
        <v>990</v>
      </c>
      <c r="G140" s="232" t="s">
        <v>334</v>
      </c>
      <c r="H140" s="233">
        <v>7.5599999999999996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2521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2522</v>
      </c>
      <c r="G141" s="254"/>
      <c r="H141" s="257">
        <v>7.5599999999999996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16.5" customHeight="1">
      <c r="A142" s="39"/>
      <c r="B142" s="40"/>
      <c r="C142" s="283" t="s">
        <v>357</v>
      </c>
      <c r="D142" s="283" t="s">
        <v>732</v>
      </c>
      <c r="E142" s="284" t="s">
        <v>994</v>
      </c>
      <c r="F142" s="285" t="s">
        <v>995</v>
      </c>
      <c r="G142" s="286" t="s">
        <v>354</v>
      </c>
      <c r="H142" s="287">
        <v>15.119999999999999</v>
      </c>
      <c r="I142" s="288"/>
      <c r="J142" s="289">
        <f>ROUND(I142*H142,2)</f>
        <v>0</v>
      </c>
      <c r="K142" s="285" t="s">
        <v>319</v>
      </c>
      <c r="L142" s="290"/>
      <c r="M142" s="291" t="s">
        <v>1</v>
      </c>
      <c r="N142" s="292" t="s">
        <v>41</v>
      </c>
      <c r="O142" s="92"/>
      <c r="P142" s="238">
        <f>O142*H142</f>
        <v>0</v>
      </c>
      <c r="Q142" s="238">
        <v>1</v>
      </c>
      <c r="R142" s="238">
        <f>Q142*H142</f>
        <v>15.119999999999999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357</v>
      </c>
      <c r="AT142" s="240" t="s">
        <v>732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2523</v>
      </c>
    </row>
    <row r="143" s="14" customFormat="1">
      <c r="A143" s="14"/>
      <c r="B143" s="253"/>
      <c r="C143" s="254"/>
      <c r="D143" s="244" t="s">
        <v>326</v>
      </c>
      <c r="E143" s="254"/>
      <c r="F143" s="256" t="s">
        <v>2524</v>
      </c>
      <c r="G143" s="254"/>
      <c r="H143" s="257">
        <v>15.119999999999999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4</v>
      </c>
      <c r="AX143" s="14" t="s">
        <v>83</v>
      </c>
      <c r="AY143" s="263" t="s">
        <v>313</v>
      </c>
    </row>
    <row r="144" s="2" customFormat="1" ht="24.15" customHeight="1">
      <c r="A144" s="39"/>
      <c r="B144" s="40"/>
      <c r="C144" s="229" t="s">
        <v>364</v>
      </c>
      <c r="D144" s="229" t="s">
        <v>315</v>
      </c>
      <c r="E144" s="230" t="s">
        <v>989</v>
      </c>
      <c r="F144" s="231" t="s">
        <v>990</v>
      </c>
      <c r="G144" s="232" t="s">
        <v>334</v>
      </c>
      <c r="H144" s="233">
        <v>10.92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2525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2526</v>
      </c>
      <c r="G145" s="254"/>
      <c r="H145" s="257">
        <v>10.92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320</v>
      </c>
      <c r="F146" s="227" t="s">
        <v>1036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3.9844336000000005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313</v>
      </c>
      <c r="BK146" s="226">
        <f>SUM(BK147:BK152)</f>
        <v>0</v>
      </c>
    </row>
    <row r="147" s="2" customFormat="1" ht="24.15" customHeight="1">
      <c r="A147" s="39"/>
      <c r="B147" s="40"/>
      <c r="C147" s="229" t="s">
        <v>368</v>
      </c>
      <c r="D147" s="229" t="s">
        <v>315</v>
      </c>
      <c r="E147" s="230" t="s">
        <v>1037</v>
      </c>
      <c r="F147" s="231" t="s">
        <v>1038</v>
      </c>
      <c r="G147" s="232" t="s">
        <v>334</v>
      </c>
      <c r="H147" s="233">
        <v>1.6799999999999999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1.8907700000000001</v>
      </c>
      <c r="R147" s="238">
        <f>Q147*H147</f>
        <v>3.1764936000000001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2527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2528</v>
      </c>
      <c r="G148" s="254"/>
      <c r="H148" s="257">
        <v>1.1200000000000001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1040</v>
      </c>
      <c r="G149" s="254"/>
      <c r="H149" s="257">
        <v>0.56000000000000005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313</v>
      </c>
    </row>
    <row r="150" s="15" customFormat="1">
      <c r="A150" s="15"/>
      <c r="B150" s="264"/>
      <c r="C150" s="265"/>
      <c r="D150" s="244" t="s">
        <v>326</v>
      </c>
      <c r="E150" s="266" t="s">
        <v>1</v>
      </c>
      <c r="F150" s="267" t="s">
        <v>331</v>
      </c>
      <c r="G150" s="265"/>
      <c r="H150" s="268">
        <v>1.6800000000000002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326</v>
      </c>
      <c r="AU150" s="274" t="s">
        <v>85</v>
      </c>
      <c r="AV150" s="15" t="s">
        <v>320</v>
      </c>
      <c r="AW150" s="15" t="s">
        <v>32</v>
      </c>
      <c r="AX150" s="15" t="s">
        <v>83</v>
      </c>
      <c r="AY150" s="274" t="s">
        <v>313</v>
      </c>
    </row>
    <row r="151" s="2" customFormat="1" ht="21.75" customHeight="1">
      <c r="A151" s="39"/>
      <c r="B151" s="40"/>
      <c r="C151" s="229" t="s">
        <v>373</v>
      </c>
      <c r="D151" s="229" t="s">
        <v>315</v>
      </c>
      <c r="E151" s="230" t="s">
        <v>2529</v>
      </c>
      <c r="F151" s="231" t="s">
        <v>2530</v>
      </c>
      <c r="G151" s="232" t="s">
        <v>723</v>
      </c>
      <c r="H151" s="233">
        <v>7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0.087419999999999998</v>
      </c>
      <c r="R151" s="238">
        <f>Q151*H151</f>
        <v>0.61193999999999993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2531</v>
      </c>
    </row>
    <row r="152" s="2" customFormat="1" ht="16.5" customHeight="1">
      <c r="A152" s="39"/>
      <c r="B152" s="40"/>
      <c r="C152" s="283" t="s">
        <v>377</v>
      </c>
      <c r="D152" s="283" t="s">
        <v>732</v>
      </c>
      <c r="E152" s="284" t="s">
        <v>2532</v>
      </c>
      <c r="F152" s="285" t="s">
        <v>2533</v>
      </c>
      <c r="G152" s="286" t="s">
        <v>723</v>
      </c>
      <c r="H152" s="287">
        <v>7</v>
      </c>
      <c r="I152" s="288"/>
      <c r="J152" s="289">
        <f>ROUND(I152*H152,2)</f>
        <v>0</v>
      </c>
      <c r="K152" s="285" t="s">
        <v>1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0.028000000000000001</v>
      </c>
      <c r="R152" s="238">
        <f>Q152*H152</f>
        <v>0.19600000000000001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2534</v>
      </c>
    </row>
    <row r="153" s="12" customFormat="1" ht="22.8" customHeight="1">
      <c r="A153" s="12"/>
      <c r="B153" s="213"/>
      <c r="C153" s="214"/>
      <c r="D153" s="215" t="s">
        <v>75</v>
      </c>
      <c r="E153" s="227" t="s">
        <v>357</v>
      </c>
      <c r="F153" s="227" t="s">
        <v>720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SUM(P154:P171)</f>
        <v>0</v>
      </c>
      <c r="Q153" s="221"/>
      <c r="R153" s="222">
        <f>SUM(R154:R171)</f>
        <v>5.9533899999999997</v>
      </c>
      <c r="S153" s="221"/>
      <c r="T153" s="223">
        <f>SUM(T154:T171)</f>
        <v>5.9580800000000007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83</v>
      </c>
      <c r="AT153" s="225" t="s">
        <v>75</v>
      </c>
      <c r="AU153" s="225" t="s">
        <v>83</v>
      </c>
      <c r="AY153" s="224" t="s">
        <v>313</v>
      </c>
      <c r="BK153" s="226">
        <f>SUM(BK154:BK171)</f>
        <v>0</v>
      </c>
    </row>
    <row r="154" s="2" customFormat="1" ht="24.15" customHeight="1">
      <c r="A154" s="39"/>
      <c r="B154" s="40"/>
      <c r="C154" s="229" t="s">
        <v>427</v>
      </c>
      <c r="D154" s="229" t="s">
        <v>315</v>
      </c>
      <c r="E154" s="230" t="s">
        <v>2535</v>
      </c>
      <c r="F154" s="231" t="s">
        <v>2536</v>
      </c>
      <c r="G154" s="232" t="s">
        <v>324</v>
      </c>
      <c r="H154" s="233">
        <v>14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0.00248</v>
      </c>
      <c r="R154" s="238">
        <f>Q154*H154</f>
        <v>0.034720000000000001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2537</v>
      </c>
    </row>
    <row r="155" s="2" customFormat="1" ht="24.15" customHeight="1">
      <c r="A155" s="39"/>
      <c r="B155" s="40"/>
      <c r="C155" s="229" t="s">
        <v>430</v>
      </c>
      <c r="D155" s="229" t="s">
        <v>315</v>
      </c>
      <c r="E155" s="230" t="s">
        <v>2538</v>
      </c>
      <c r="F155" s="231" t="s">
        <v>2539</v>
      </c>
      <c r="G155" s="232" t="s">
        <v>334</v>
      </c>
      <c r="H155" s="233">
        <v>2.3740000000000001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1.9199999999999999</v>
      </c>
      <c r="T155" s="239">
        <f>S155*H155</f>
        <v>4.5580800000000004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320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2540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2541</v>
      </c>
      <c r="G156" s="254"/>
      <c r="H156" s="257">
        <v>2.3740000000000001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83</v>
      </c>
      <c r="AY156" s="263" t="s">
        <v>313</v>
      </c>
    </row>
    <row r="157" s="2" customFormat="1" ht="21.75" customHeight="1">
      <c r="A157" s="39"/>
      <c r="B157" s="40"/>
      <c r="C157" s="229" t="s">
        <v>8</v>
      </c>
      <c r="D157" s="229" t="s">
        <v>315</v>
      </c>
      <c r="E157" s="230" t="s">
        <v>1068</v>
      </c>
      <c r="F157" s="231" t="s">
        <v>1069</v>
      </c>
      <c r="G157" s="232" t="s">
        <v>324</v>
      </c>
      <c r="H157" s="233">
        <v>14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2542</v>
      </c>
    </row>
    <row r="158" s="2" customFormat="1" ht="24.15" customHeight="1">
      <c r="A158" s="39"/>
      <c r="B158" s="40"/>
      <c r="C158" s="229" t="s">
        <v>434</v>
      </c>
      <c r="D158" s="229" t="s">
        <v>315</v>
      </c>
      <c r="E158" s="230" t="s">
        <v>1072</v>
      </c>
      <c r="F158" s="231" t="s">
        <v>1073</v>
      </c>
      <c r="G158" s="232" t="s">
        <v>723</v>
      </c>
      <c r="H158" s="233">
        <v>1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0.45937</v>
      </c>
      <c r="R158" s="238">
        <f>Q158*H158</f>
        <v>0.45937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2543</v>
      </c>
    </row>
    <row r="159" s="2" customFormat="1" ht="24.15" customHeight="1">
      <c r="A159" s="39"/>
      <c r="B159" s="40"/>
      <c r="C159" s="229" t="s">
        <v>436</v>
      </c>
      <c r="D159" s="229" t="s">
        <v>315</v>
      </c>
      <c r="E159" s="230" t="s">
        <v>2544</v>
      </c>
      <c r="F159" s="231" t="s">
        <v>2545</v>
      </c>
      <c r="G159" s="232" t="s">
        <v>723</v>
      </c>
      <c r="H159" s="233">
        <v>7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0.12422</v>
      </c>
      <c r="R159" s="238">
        <f>Q159*H159</f>
        <v>0.86953999999999998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2546</v>
      </c>
    </row>
    <row r="160" s="2" customFormat="1" ht="21.75" customHeight="1">
      <c r="A160" s="39"/>
      <c r="B160" s="40"/>
      <c r="C160" s="283" t="s">
        <v>762</v>
      </c>
      <c r="D160" s="283" t="s">
        <v>732</v>
      </c>
      <c r="E160" s="284" t="s">
        <v>2547</v>
      </c>
      <c r="F160" s="285" t="s">
        <v>2548</v>
      </c>
      <c r="G160" s="286" t="s">
        <v>723</v>
      </c>
      <c r="H160" s="287">
        <v>7</v>
      </c>
      <c r="I160" s="288"/>
      <c r="J160" s="289">
        <f>ROUND(I160*H160,2)</f>
        <v>0</v>
      </c>
      <c r="K160" s="285" t="s">
        <v>319</v>
      </c>
      <c r="L160" s="290"/>
      <c r="M160" s="291" t="s">
        <v>1</v>
      </c>
      <c r="N160" s="292" t="s">
        <v>41</v>
      </c>
      <c r="O160" s="92"/>
      <c r="P160" s="238">
        <f>O160*H160</f>
        <v>0</v>
      </c>
      <c r="Q160" s="238">
        <v>0.067000000000000004</v>
      </c>
      <c r="R160" s="238">
        <f>Q160*H160</f>
        <v>0.46900000000000003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357</v>
      </c>
      <c r="AT160" s="240" t="s">
        <v>732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2549</v>
      </c>
    </row>
    <row r="161" s="2" customFormat="1" ht="24.15" customHeight="1">
      <c r="A161" s="39"/>
      <c r="B161" s="40"/>
      <c r="C161" s="229" t="s">
        <v>765</v>
      </c>
      <c r="D161" s="229" t="s">
        <v>315</v>
      </c>
      <c r="E161" s="230" t="s">
        <v>2550</v>
      </c>
      <c r="F161" s="231" t="s">
        <v>2551</v>
      </c>
      <c r="G161" s="232" t="s">
        <v>723</v>
      </c>
      <c r="H161" s="233">
        <v>7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0.02972</v>
      </c>
      <c r="R161" s="238">
        <f>Q161*H161</f>
        <v>0.20804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2552</v>
      </c>
    </row>
    <row r="162" s="2" customFormat="1" ht="21.75" customHeight="1">
      <c r="A162" s="39"/>
      <c r="B162" s="40"/>
      <c r="C162" s="283" t="s">
        <v>554</v>
      </c>
      <c r="D162" s="283" t="s">
        <v>732</v>
      </c>
      <c r="E162" s="284" t="s">
        <v>2553</v>
      </c>
      <c r="F162" s="285" t="s">
        <v>2554</v>
      </c>
      <c r="G162" s="286" t="s">
        <v>723</v>
      </c>
      <c r="H162" s="287">
        <v>7</v>
      </c>
      <c r="I162" s="288"/>
      <c r="J162" s="289">
        <f>ROUND(I162*H162,2)</f>
        <v>0</v>
      </c>
      <c r="K162" s="285" t="s">
        <v>319</v>
      </c>
      <c r="L162" s="290"/>
      <c r="M162" s="291" t="s">
        <v>1</v>
      </c>
      <c r="N162" s="292" t="s">
        <v>41</v>
      </c>
      <c r="O162" s="92"/>
      <c r="P162" s="238">
        <f>O162*H162</f>
        <v>0</v>
      </c>
      <c r="Q162" s="238">
        <v>0.040000000000000001</v>
      </c>
      <c r="R162" s="238">
        <f>Q162*H162</f>
        <v>0.28000000000000003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357</v>
      </c>
      <c r="AT162" s="240" t="s">
        <v>732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2555</v>
      </c>
    </row>
    <row r="163" s="2" customFormat="1" ht="24.15" customHeight="1">
      <c r="A163" s="39"/>
      <c r="B163" s="40"/>
      <c r="C163" s="229" t="s">
        <v>7</v>
      </c>
      <c r="D163" s="229" t="s">
        <v>315</v>
      </c>
      <c r="E163" s="230" t="s">
        <v>2556</v>
      </c>
      <c r="F163" s="231" t="s">
        <v>2557</v>
      </c>
      <c r="G163" s="232" t="s">
        <v>723</v>
      </c>
      <c r="H163" s="233">
        <v>7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0.02972</v>
      </c>
      <c r="R163" s="238">
        <f>Q163*H163</f>
        <v>0.20804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2558</v>
      </c>
    </row>
    <row r="164" s="2" customFormat="1" ht="24.15" customHeight="1">
      <c r="A164" s="39"/>
      <c r="B164" s="40"/>
      <c r="C164" s="283" t="s">
        <v>1018</v>
      </c>
      <c r="D164" s="283" t="s">
        <v>732</v>
      </c>
      <c r="E164" s="284" t="s">
        <v>2559</v>
      </c>
      <c r="F164" s="285" t="s">
        <v>2560</v>
      </c>
      <c r="G164" s="286" t="s">
        <v>723</v>
      </c>
      <c r="H164" s="287">
        <v>7</v>
      </c>
      <c r="I164" s="288"/>
      <c r="J164" s="289">
        <f>ROUND(I164*H164,2)</f>
        <v>0</v>
      </c>
      <c r="K164" s="285" t="s">
        <v>319</v>
      </c>
      <c r="L164" s="290"/>
      <c r="M164" s="291" t="s">
        <v>1</v>
      </c>
      <c r="N164" s="292" t="s">
        <v>41</v>
      </c>
      <c r="O164" s="92"/>
      <c r="P164" s="238">
        <f>O164*H164</f>
        <v>0</v>
      </c>
      <c r="Q164" s="238">
        <v>0.040000000000000001</v>
      </c>
      <c r="R164" s="238">
        <f>Q164*H164</f>
        <v>0.28000000000000003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357</v>
      </c>
      <c r="AT164" s="240" t="s">
        <v>732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2561</v>
      </c>
    </row>
    <row r="165" s="2" customFormat="1" ht="24.15" customHeight="1">
      <c r="A165" s="39"/>
      <c r="B165" s="40"/>
      <c r="C165" s="229" t="s">
        <v>1026</v>
      </c>
      <c r="D165" s="229" t="s">
        <v>315</v>
      </c>
      <c r="E165" s="230" t="s">
        <v>2562</v>
      </c>
      <c r="F165" s="231" t="s">
        <v>2563</v>
      </c>
      <c r="G165" s="232" t="s">
        <v>723</v>
      </c>
      <c r="H165" s="233">
        <v>7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0.02972</v>
      </c>
      <c r="R165" s="238">
        <f>Q165*H165</f>
        <v>0.20804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320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2564</v>
      </c>
    </row>
    <row r="166" s="2" customFormat="1" ht="24.15" customHeight="1">
      <c r="A166" s="39"/>
      <c r="B166" s="40"/>
      <c r="C166" s="283" t="s">
        <v>1032</v>
      </c>
      <c r="D166" s="283" t="s">
        <v>732</v>
      </c>
      <c r="E166" s="284" t="s">
        <v>2565</v>
      </c>
      <c r="F166" s="285" t="s">
        <v>2566</v>
      </c>
      <c r="G166" s="286" t="s">
        <v>723</v>
      </c>
      <c r="H166" s="287">
        <v>7</v>
      </c>
      <c r="I166" s="288"/>
      <c r="J166" s="289">
        <f>ROUND(I166*H166,2)</f>
        <v>0</v>
      </c>
      <c r="K166" s="285" t="s">
        <v>319</v>
      </c>
      <c r="L166" s="290"/>
      <c r="M166" s="291" t="s">
        <v>1</v>
      </c>
      <c r="N166" s="292" t="s">
        <v>41</v>
      </c>
      <c r="O166" s="92"/>
      <c r="P166" s="238">
        <f>O166*H166</f>
        <v>0</v>
      </c>
      <c r="Q166" s="238">
        <v>0.089999999999999997</v>
      </c>
      <c r="R166" s="238">
        <f>Q166*H166</f>
        <v>0.63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357</v>
      </c>
      <c r="AT166" s="240" t="s">
        <v>732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2567</v>
      </c>
    </row>
    <row r="167" s="2" customFormat="1" ht="24.15" customHeight="1">
      <c r="A167" s="39"/>
      <c r="B167" s="40"/>
      <c r="C167" s="229" t="s">
        <v>582</v>
      </c>
      <c r="D167" s="229" t="s">
        <v>315</v>
      </c>
      <c r="E167" s="230" t="s">
        <v>2568</v>
      </c>
      <c r="F167" s="231" t="s">
        <v>2569</v>
      </c>
      <c r="G167" s="232" t="s">
        <v>723</v>
      </c>
      <c r="H167" s="233">
        <v>7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0.21734000000000001</v>
      </c>
      <c r="R167" s="238">
        <f>Q167*H167</f>
        <v>1.52138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320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320</v>
      </c>
      <c r="BM167" s="240" t="s">
        <v>2570</v>
      </c>
    </row>
    <row r="168" s="2" customFormat="1" ht="24.15" customHeight="1">
      <c r="A168" s="39"/>
      <c r="B168" s="40"/>
      <c r="C168" s="283" t="s">
        <v>1042</v>
      </c>
      <c r="D168" s="283" t="s">
        <v>732</v>
      </c>
      <c r="E168" s="284" t="s">
        <v>2571</v>
      </c>
      <c r="F168" s="285" t="s">
        <v>2572</v>
      </c>
      <c r="G168" s="286" t="s">
        <v>723</v>
      </c>
      <c r="H168" s="287">
        <v>7</v>
      </c>
      <c r="I168" s="288"/>
      <c r="J168" s="289">
        <f>ROUND(I168*H168,2)</f>
        <v>0</v>
      </c>
      <c r="K168" s="285" t="s">
        <v>319</v>
      </c>
      <c r="L168" s="290"/>
      <c r="M168" s="291" t="s">
        <v>1</v>
      </c>
      <c r="N168" s="292" t="s">
        <v>41</v>
      </c>
      <c r="O168" s="92"/>
      <c r="P168" s="238">
        <f>O168*H168</f>
        <v>0</v>
      </c>
      <c r="Q168" s="238">
        <v>0.108</v>
      </c>
      <c r="R168" s="238">
        <f>Q168*H168</f>
        <v>0.75600000000000001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357</v>
      </c>
      <c r="AT168" s="240" t="s">
        <v>732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2573</v>
      </c>
    </row>
    <row r="169" s="2" customFormat="1" ht="24.15" customHeight="1">
      <c r="A169" s="39"/>
      <c r="B169" s="40"/>
      <c r="C169" s="283" t="s">
        <v>1046</v>
      </c>
      <c r="D169" s="283" t="s">
        <v>732</v>
      </c>
      <c r="E169" s="284" t="s">
        <v>2574</v>
      </c>
      <c r="F169" s="285" t="s">
        <v>2575</v>
      </c>
      <c r="G169" s="286" t="s">
        <v>723</v>
      </c>
      <c r="H169" s="287">
        <v>7</v>
      </c>
      <c r="I169" s="288"/>
      <c r="J169" s="289">
        <f>ROUND(I169*H169,2)</f>
        <v>0</v>
      </c>
      <c r="K169" s="285" t="s">
        <v>319</v>
      </c>
      <c r="L169" s="290"/>
      <c r="M169" s="291" t="s">
        <v>1</v>
      </c>
      <c r="N169" s="292" t="s">
        <v>41</v>
      </c>
      <c r="O169" s="92"/>
      <c r="P169" s="238">
        <f>O169*H169</f>
        <v>0</v>
      </c>
      <c r="Q169" s="238">
        <v>0.0040000000000000001</v>
      </c>
      <c r="R169" s="238">
        <f>Q169*H169</f>
        <v>0.028000000000000001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357</v>
      </c>
      <c r="AT169" s="240" t="s">
        <v>732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320</v>
      </c>
      <c r="BM169" s="240" t="s">
        <v>2576</v>
      </c>
    </row>
    <row r="170" s="2" customFormat="1" ht="24.15" customHeight="1">
      <c r="A170" s="39"/>
      <c r="B170" s="40"/>
      <c r="C170" s="229" t="s">
        <v>1051</v>
      </c>
      <c r="D170" s="229" t="s">
        <v>315</v>
      </c>
      <c r="E170" s="230" t="s">
        <v>2577</v>
      </c>
      <c r="F170" s="231" t="s">
        <v>2578</v>
      </c>
      <c r="G170" s="232" t="s">
        <v>723</v>
      </c>
      <c r="H170" s="233">
        <v>7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0.20000000000000001</v>
      </c>
      <c r="T170" s="239">
        <f>S170*H170</f>
        <v>1.4000000000000001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320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320</v>
      </c>
      <c r="BM170" s="240" t="s">
        <v>2579</v>
      </c>
    </row>
    <row r="171" s="2" customFormat="1" ht="21.75" customHeight="1">
      <c r="A171" s="39"/>
      <c r="B171" s="40"/>
      <c r="C171" s="229" t="s">
        <v>1055</v>
      </c>
      <c r="D171" s="229" t="s">
        <v>315</v>
      </c>
      <c r="E171" s="230" t="s">
        <v>1129</v>
      </c>
      <c r="F171" s="231" t="s">
        <v>1130</v>
      </c>
      <c r="G171" s="232" t="s">
        <v>324</v>
      </c>
      <c r="H171" s="233">
        <v>14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9.0000000000000006E-05</v>
      </c>
      <c r="R171" s="238">
        <f>Q171*H171</f>
        <v>0.0012600000000000001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320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2580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362</v>
      </c>
      <c r="F172" s="227" t="s">
        <v>363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SUM(P173:P177)</f>
        <v>0</v>
      </c>
      <c r="Q172" s="221"/>
      <c r="R172" s="222">
        <f>SUM(R173:R177)</f>
        <v>0</v>
      </c>
      <c r="S172" s="221"/>
      <c r="T172" s="223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313</v>
      </c>
      <c r="BK172" s="226">
        <f>SUM(BK173:BK177)</f>
        <v>0</v>
      </c>
    </row>
    <row r="173" s="2" customFormat="1" ht="16.5" customHeight="1">
      <c r="A173" s="39"/>
      <c r="B173" s="40"/>
      <c r="C173" s="229" t="s">
        <v>1059</v>
      </c>
      <c r="D173" s="229" t="s">
        <v>315</v>
      </c>
      <c r="E173" s="230" t="s">
        <v>2581</v>
      </c>
      <c r="F173" s="231" t="s">
        <v>2582</v>
      </c>
      <c r="G173" s="232" t="s">
        <v>354</v>
      </c>
      <c r="H173" s="233">
        <v>5.9580000000000002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320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320</v>
      </c>
      <c r="BM173" s="240" t="s">
        <v>2583</v>
      </c>
    </row>
    <row r="174" s="2" customFormat="1" ht="24.15" customHeight="1">
      <c r="A174" s="39"/>
      <c r="B174" s="40"/>
      <c r="C174" s="229" t="s">
        <v>1063</v>
      </c>
      <c r="D174" s="229" t="s">
        <v>315</v>
      </c>
      <c r="E174" s="230" t="s">
        <v>2584</v>
      </c>
      <c r="F174" s="231" t="s">
        <v>2585</v>
      </c>
      <c r="G174" s="232" t="s">
        <v>354</v>
      </c>
      <c r="H174" s="233">
        <v>53.622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320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320</v>
      </c>
      <c r="BM174" s="240" t="s">
        <v>2586</v>
      </c>
    </row>
    <row r="175" s="14" customFormat="1">
      <c r="A175" s="14"/>
      <c r="B175" s="253"/>
      <c r="C175" s="254"/>
      <c r="D175" s="244" t="s">
        <v>326</v>
      </c>
      <c r="E175" s="254"/>
      <c r="F175" s="256" t="s">
        <v>2587</v>
      </c>
      <c r="G175" s="254"/>
      <c r="H175" s="257">
        <v>53.622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326</v>
      </c>
      <c r="AU175" s="263" t="s">
        <v>85</v>
      </c>
      <c r="AV175" s="14" t="s">
        <v>85</v>
      </c>
      <c r="AW175" s="14" t="s">
        <v>4</v>
      </c>
      <c r="AX175" s="14" t="s">
        <v>83</v>
      </c>
      <c r="AY175" s="263" t="s">
        <v>313</v>
      </c>
    </row>
    <row r="176" s="2" customFormat="1" ht="24.15" customHeight="1">
      <c r="A176" s="39"/>
      <c r="B176" s="40"/>
      <c r="C176" s="229" t="s">
        <v>1067</v>
      </c>
      <c r="D176" s="229" t="s">
        <v>315</v>
      </c>
      <c r="E176" s="230" t="s">
        <v>2588</v>
      </c>
      <c r="F176" s="231" t="s">
        <v>2589</v>
      </c>
      <c r="G176" s="232" t="s">
        <v>354</v>
      </c>
      <c r="H176" s="233">
        <v>5.9580000000000002</v>
      </c>
      <c r="I176" s="234"/>
      <c r="J176" s="235">
        <f>ROUND(I176*H176,2)</f>
        <v>0</v>
      </c>
      <c r="K176" s="231" t="s">
        <v>319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320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320</v>
      </c>
      <c r="BM176" s="240" t="s">
        <v>2590</v>
      </c>
    </row>
    <row r="177" s="2" customFormat="1" ht="37.8" customHeight="1">
      <c r="A177" s="39"/>
      <c r="B177" s="40"/>
      <c r="C177" s="229" t="s">
        <v>1071</v>
      </c>
      <c r="D177" s="229" t="s">
        <v>315</v>
      </c>
      <c r="E177" s="230" t="s">
        <v>378</v>
      </c>
      <c r="F177" s="231" t="s">
        <v>379</v>
      </c>
      <c r="G177" s="232" t="s">
        <v>354</v>
      </c>
      <c r="H177" s="233">
        <v>5.9880000000000004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320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320</v>
      </c>
      <c r="BM177" s="240" t="s">
        <v>2591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767</v>
      </c>
      <c r="F178" s="227" t="s">
        <v>768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313</v>
      </c>
      <c r="BK178" s="226">
        <f>BK179</f>
        <v>0</v>
      </c>
    </row>
    <row r="179" s="2" customFormat="1" ht="24.15" customHeight="1">
      <c r="A179" s="39"/>
      <c r="B179" s="40"/>
      <c r="C179" s="229" t="s">
        <v>1075</v>
      </c>
      <c r="D179" s="229" t="s">
        <v>315</v>
      </c>
      <c r="E179" s="230" t="s">
        <v>769</v>
      </c>
      <c r="F179" s="231" t="s">
        <v>770</v>
      </c>
      <c r="G179" s="232" t="s">
        <v>354</v>
      </c>
      <c r="H179" s="233">
        <v>25.058</v>
      </c>
      <c r="I179" s="234"/>
      <c r="J179" s="235">
        <f>ROUND(I179*H179,2)</f>
        <v>0</v>
      </c>
      <c r="K179" s="231" t="s">
        <v>319</v>
      </c>
      <c r="L179" s="45"/>
      <c r="M179" s="278" t="s">
        <v>1</v>
      </c>
      <c r="N179" s="279" t="s">
        <v>41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320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320</v>
      </c>
      <c r="BM179" s="240" t="s">
        <v>2592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DfDIu9zEEXhS90tA57j+IEJcx24J0qdbOXvPLzSAtYw5SWn4+/ccwkmxiamZT+cSRtUzVzPWeCQlwXTMhaYeVQ==" hashValue="88NRYbDRc7aDer+c81l+zQX3OC/lSLWpp221Jg7lWawllg7MGm/NfbF4UOawrvMOcfI0JfLEmLC8vnEIWnqPWA==" algorithmName="SHA-512" password="CC35"/>
  <autoFilter ref="C125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2593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ROUND((SUM(BE129:BE199)),  2)</f>
        <v>0</v>
      </c>
      <c r="G35" s="39"/>
      <c r="H35" s="39"/>
      <c r="I35" s="166">
        <v>0.20999999999999999</v>
      </c>
      <c r="J35" s="165">
        <f>ROUND(((SUM(BE129:BE199))*I35),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ROUND((SUM(BF129:BF199)),  2)</f>
        <v>0</v>
      </c>
      <c r="G36" s="39"/>
      <c r="H36" s="39"/>
      <c r="I36" s="166">
        <v>0.14999999999999999</v>
      </c>
      <c r="J36" s="165">
        <f>ROUND(((SUM(BF129:BF199))*I36),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ROUND((SUM(BG129:BG199)),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ROUND((SUM(BH129:BH199)),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ROUND((SUM(BI129:BI199)),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108b - Nové (posunuté stávající) uliční vpusti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J131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924</v>
      </c>
      <c r="E101" s="199"/>
      <c r="F101" s="199"/>
      <c r="G101" s="199"/>
      <c r="H101" s="199"/>
      <c r="I101" s="199"/>
      <c r="J101" s="200">
        <f>J149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698</v>
      </c>
      <c r="E102" s="199"/>
      <c r="F102" s="199"/>
      <c r="G102" s="199"/>
      <c r="H102" s="199"/>
      <c r="I102" s="199"/>
      <c r="J102" s="200">
        <f>J156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663</v>
      </c>
      <c r="E103" s="199"/>
      <c r="F103" s="199"/>
      <c r="G103" s="199"/>
      <c r="H103" s="199"/>
      <c r="I103" s="199"/>
      <c r="J103" s="200">
        <f>J175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297</v>
      </c>
      <c r="E104" s="199"/>
      <c r="F104" s="199"/>
      <c r="G104" s="199"/>
      <c r="H104" s="199"/>
      <c r="I104" s="199"/>
      <c r="J104" s="200">
        <f>J187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699</v>
      </c>
      <c r="E105" s="199"/>
      <c r="F105" s="199"/>
      <c r="G105" s="199"/>
      <c r="H105" s="199"/>
      <c r="I105" s="199"/>
      <c r="J105" s="200">
        <f>J193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664</v>
      </c>
      <c r="E106" s="194"/>
      <c r="F106" s="194"/>
      <c r="G106" s="194"/>
      <c r="H106" s="194"/>
      <c r="I106" s="194"/>
      <c r="J106" s="195">
        <f>J195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1137</v>
      </c>
      <c r="E107" s="199"/>
      <c r="F107" s="199"/>
      <c r="G107" s="199"/>
      <c r="H107" s="199"/>
      <c r="I107" s="199"/>
      <c r="J107" s="200">
        <f>J196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298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 xml:space="preserve">Revitalizace  Masarykova náměstí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284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2380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286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108b - Nové (posunuté stávající) uliční vpusti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Konice</v>
      </c>
      <c r="G123" s="41"/>
      <c r="H123" s="41"/>
      <c r="I123" s="33" t="s">
        <v>22</v>
      </c>
      <c r="J123" s="80" t="str">
        <f>IF(J14="","",J14)</f>
        <v>14. 12. 2023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město  Konice</v>
      </c>
      <c r="G125" s="41"/>
      <c r="H125" s="41"/>
      <c r="I125" s="33" t="s">
        <v>30</v>
      </c>
      <c r="J125" s="37" t="str">
        <f>E23</f>
        <v xml:space="preserve">Ing.Zdeněk  Vitásek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Martin  Pniok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299</v>
      </c>
      <c r="D128" s="205" t="s">
        <v>61</v>
      </c>
      <c r="E128" s="205" t="s">
        <v>57</v>
      </c>
      <c r="F128" s="205" t="s">
        <v>58</v>
      </c>
      <c r="G128" s="205" t="s">
        <v>300</v>
      </c>
      <c r="H128" s="205" t="s">
        <v>301</v>
      </c>
      <c r="I128" s="205" t="s">
        <v>302</v>
      </c>
      <c r="J128" s="205" t="s">
        <v>292</v>
      </c>
      <c r="K128" s="206" t="s">
        <v>303</v>
      </c>
      <c r="L128" s="207"/>
      <c r="M128" s="101" t="s">
        <v>1</v>
      </c>
      <c r="N128" s="102" t="s">
        <v>40</v>
      </c>
      <c r="O128" s="102" t="s">
        <v>304</v>
      </c>
      <c r="P128" s="102" t="s">
        <v>305</v>
      </c>
      <c r="Q128" s="102" t="s">
        <v>306</v>
      </c>
      <c r="R128" s="102" t="s">
        <v>307</v>
      </c>
      <c r="S128" s="102" t="s">
        <v>308</v>
      </c>
      <c r="T128" s="103" t="s">
        <v>309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310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P130+P195</f>
        <v>0</v>
      </c>
      <c r="Q129" s="105"/>
      <c r="R129" s="210">
        <f>R130+R195</f>
        <v>66.110099199999993</v>
      </c>
      <c r="S129" s="105"/>
      <c r="T129" s="211">
        <f>T130+T195</f>
        <v>5.9580800000000007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294</v>
      </c>
      <c r="BK129" s="212">
        <f>BK130+BK195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311</v>
      </c>
      <c r="F130" s="216" t="s">
        <v>312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P131+P149+P156+P175+P187+P193</f>
        <v>0</v>
      </c>
      <c r="Q130" s="221"/>
      <c r="R130" s="222">
        <f>R131+R149+R156+R175+R187+R193</f>
        <v>66.040139199999999</v>
      </c>
      <c r="S130" s="221"/>
      <c r="T130" s="223">
        <f>T131+T149+T156+T175+T187+T193</f>
        <v>5.9580800000000007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313</v>
      </c>
      <c r="BK130" s="226">
        <f>BK131+BK149+BK156+BK175+BK187+BK193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83</v>
      </c>
      <c r="F131" s="227" t="s">
        <v>314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SUM(P132:P148)</f>
        <v>0</v>
      </c>
      <c r="Q131" s="221"/>
      <c r="R131" s="222">
        <f>SUM(R132:R148)</f>
        <v>28.079999999999998</v>
      </c>
      <c r="S131" s="221"/>
      <c r="T131" s="223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83</v>
      </c>
      <c r="AY131" s="224" t="s">
        <v>313</v>
      </c>
      <c r="BK131" s="226">
        <f>SUM(BK132:BK148)</f>
        <v>0</v>
      </c>
    </row>
    <row r="132" s="2" customFormat="1" ht="33" customHeight="1">
      <c r="A132" s="39"/>
      <c r="B132" s="40"/>
      <c r="C132" s="229" t="s">
        <v>83</v>
      </c>
      <c r="D132" s="229" t="s">
        <v>315</v>
      </c>
      <c r="E132" s="230" t="s">
        <v>940</v>
      </c>
      <c r="F132" s="231" t="s">
        <v>941</v>
      </c>
      <c r="G132" s="232" t="s">
        <v>334</v>
      </c>
      <c r="H132" s="233">
        <v>37.439999999999998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2594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2595</v>
      </c>
      <c r="G133" s="254"/>
      <c r="H133" s="257">
        <v>30.719999999999999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2513</v>
      </c>
      <c r="G134" s="254"/>
      <c r="H134" s="257">
        <v>6.7199999999999998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85</v>
      </c>
      <c r="AV134" s="14" t="s">
        <v>85</v>
      </c>
      <c r="AW134" s="14" t="s">
        <v>32</v>
      </c>
      <c r="AX134" s="14" t="s">
        <v>76</v>
      </c>
      <c r="AY134" s="263" t="s">
        <v>313</v>
      </c>
    </row>
    <row r="135" s="15" customFormat="1">
      <c r="A135" s="15"/>
      <c r="B135" s="264"/>
      <c r="C135" s="265"/>
      <c r="D135" s="244" t="s">
        <v>326</v>
      </c>
      <c r="E135" s="266" t="s">
        <v>1</v>
      </c>
      <c r="F135" s="267" t="s">
        <v>331</v>
      </c>
      <c r="G135" s="265"/>
      <c r="H135" s="268">
        <v>37.439999999999998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4" t="s">
        <v>326</v>
      </c>
      <c r="AU135" s="274" t="s">
        <v>85</v>
      </c>
      <c r="AV135" s="15" t="s">
        <v>320</v>
      </c>
      <c r="AW135" s="15" t="s">
        <v>32</v>
      </c>
      <c r="AX135" s="15" t="s">
        <v>83</v>
      </c>
      <c r="AY135" s="274" t="s">
        <v>313</v>
      </c>
    </row>
    <row r="136" s="2" customFormat="1" ht="24.15" customHeight="1">
      <c r="A136" s="39"/>
      <c r="B136" s="40"/>
      <c r="C136" s="229" t="s">
        <v>85</v>
      </c>
      <c r="D136" s="229" t="s">
        <v>315</v>
      </c>
      <c r="E136" s="230" t="s">
        <v>1165</v>
      </c>
      <c r="F136" s="231" t="s">
        <v>1166</v>
      </c>
      <c r="G136" s="232" t="s">
        <v>334</v>
      </c>
      <c r="H136" s="233">
        <v>12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2596</v>
      </c>
    </row>
    <row r="137" s="2" customFormat="1" ht="37.8" customHeight="1">
      <c r="A137" s="39"/>
      <c r="B137" s="40"/>
      <c r="C137" s="229" t="s">
        <v>93</v>
      </c>
      <c r="D137" s="229" t="s">
        <v>315</v>
      </c>
      <c r="E137" s="230" t="s">
        <v>344</v>
      </c>
      <c r="F137" s="231" t="s">
        <v>345</v>
      </c>
      <c r="G137" s="232" t="s">
        <v>334</v>
      </c>
      <c r="H137" s="233">
        <v>57.719999999999999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2597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2598</v>
      </c>
      <c r="G138" s="254"/>
      <c r="H138" s="257">
        <v>57.719999999999999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313</v>
      </c>
    </row>
    <row r="139" s="2" customFormat="1" ht="24.15" customHeight="1">
      <c r="A139" s="39"/>
      <c r="B139" s="40"/>
      <c r="C139" s="229" t="s">
        <v>320</v>
      </c>
      <c r="D139" s="229" t="s">
        <v>315</v>
      </c>
      <c r="E139" s="230" t="s">
        <v>958</v>
      </c>
      <c r="F139" s="231" t="s">
        <v>959</v>
      </c>
      <c r="G139" s="232" t="s">
        <v>334</v>
      </c>
      <c r="H139" s="233">
        <v>20.280000000000001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2599</v>
      </c>
    </row>
    <row r="140" s="2" customFormat="1" ht="33" customHeight="1">
      <c r="A140" s="39"/>
      <c r="B140" s="40"/>
      <c r="C140" s="229" t="s">
        <v>343</v>
      </c>
      <c r="D140" s="229" t="s">
        <v>315</v>
      </c>
      <c r="E140" s="230" t="s">
        <v>352</v>
      </c>
      <c r="F140" s="231" t="s">
        <v>353</v>
      </c>
      <c r="G140" s="232" t="s">
        <v>354</v>
      </c>
      <c r="H140" s="233">
        <v>32.603999999999999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2600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2601</v>
      </c>
      <c r="G141" s="254"/>
      <c r="H141" s="257">
        <v>32.603999999999999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16.5" customHeight="1">
      <c r="A142" s="39"/>
      <c r="B142" s="40"/>
      <c r="C142" s="229" t="s">
        <v>347</v>
      </c>
      <c r="D142" s="229" t="s">
        <v>315</v>
      </c>
      <c r="E142" s="230" t="s">
        <v>358</v>
      </c>
      <c r="F142" s="231" t="s">
        <v>359</v>
      </c>
      <c r="G142" s="232" t="s">
        <v>334</v>
      </c>
      <c r="H142" s="233">
        <v>37.439999999999998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2602</v>
      </c>
    </row>
    <row r="143" s="2" customFormat="1" ht="24.15" customHeight="1">
      <c r="A143" s="39"/>
      <c r="B143" s="40"/>
      <c r="C143" s="229" t="s">
        <v>351</v>
      </c>
      <c r="D143" s="229" t="s">
        <v>315</v>
      </c>
      <c r="E143" s="230" t="s">
        <v>989</v>
      </c>
      <c r="F143" s="231" t="s">
        <v>990</v>
      </c>
      <c r="G143" s="232" t="s">
        <v>334</v>
      </c>
      <c r="H143" s="233">
        <v>14.039999999999999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2603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2604</v>
      </c>
      <c r="G144" s="254"/>
      <c r="H144" s="257">
        <v>14.039999999999999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313</v>
      </c>
    </row>
    <row r="145" s="2" customFormat="1" ht="16.5" customHeight="1">
      <c r="A145" s="39"/>
      <c r="B145" s="40"/>
      <c r="C145" s="283" t="s">
        <v>357</v>
      </c>
      <c r="D145" s="283" t="s">
        <v>732</v>
      </c>
      <c r="E145" s="284" t="s">
        <v>994</v>
      </c>
      <c r="F145" s="285" t="s">
        <v>995</v>
      </c>
      <c r="G145" s="286" t="s">
        <v>354</v>
      </c>
      <c r="H145" s="287">
        <v>28.079999999999998</v>
      </c>
      <c r="I145" s="288"/>
      <c r="J145" s="289">
        <f>ROUND(I145*H145,2)</f>
        <v>0</v>
      </c>
      <c r="K145" s="285" t="s">
        <v>319</v>
      </c>
      <c r="L145" s="290"/>
      <c r="M145" s="291" t="s">
        <v>1</v>
      </c>
      <c r="N145" s="292" t="s">
        <v>41</v>
      </c>
      <c r="O145" s="92"/>
      <c r="P145" s="238">
        <f>O145*H145</f>
        <v>0</v>
      </c>
      <c r="Q145" s="238">
        <v>1</v>
      </c>
      <c r="R145" s="238">
        <f>Q145*H145</f>
        <v>28.079999999999998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357</v>
      </c>
      <c r="AT145" s="240" t="s">
        <v>732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2605</v>
      </c>
    </row>
    <row r="146" s="14" customFormat="1">
      <c r="A146" s="14"/>
      <c r="B146" s="253"/>
      <c r="C146" s="254"/>
      <c r="D146" s="244" t="s">
        <v>326</v>
      </c>
      <c r="E146" s="254"/>
      <c r="F146" s="256" t="s">
        <v>2606</v>
      </c>
      <c r="G146" s="254"/>
      <c r="H146" s="257">
        <v>28.079999999999998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4</v>
      </c>
      <c r="AX146" s="14" t="s">
        <v>83</v>
      </c>
      <c r="AY146" s="263" t="s">
        <v>313</v>
      </c>
    </row>
    <row r="147" s="2" customFormat="1" ht="24.15" customHeight="1">
      <c r="A147" s="39"/>
      <c r="B147" s="40"/>
      <c r="C147" s="229" t="s">
        <v>364</v>
      </c>
      <c r="D147" s="229" t="s">
        <v>315</v>
      </c>
      <c r="E147" s="230" t="s">
        <v>989</v>
      </c>
      <c r="F147" s="231" t="s">
        <v>990</v>
      </c>
      <c r="G147" s="232" t="s">
        <v>334</v>
      </c>
      <c r="H147" s="233">
        <v>20.280000000000001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2607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2608</v>
      </c>
      <c r="G148" s="254"/>
      <c r="H148" s="257">
        <v>20.280000000000001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83</v>
      </c>
      <c r="AY148" s="263" t="s">
        <v>313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320</v>
      </c>
      <c r="F149" s="227" t="s">
        <v>1036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6.7071423999999995</v>
      </c>
      <c r="S149" s="221"/>
      <c r="T149" s="22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313</v>
      </c>
      <c r="BK149" s="226">
        <f>SUM(BK150:BK155)</f>
        <v>0</v>
      </c>
    </row>
    <row r="150" s="2" customFormat="1" ht="24.15" customHeight="1">
      <c r="A150" s="39"/>
      <c r="B150" s="40"/>
      <c r="C150" s="229" t="s">
        <v>368</v>
      </c>
      <c r="D150" s="229" t="s">
        <v>315</v>
      </c>
      <c r="E150" s="230" t="s">
        <v>1037</v>
      </c>
      <c r="F150" s="231" t="s">
        <v>1038</v>
      </c>
      <c r="G150" s="232" t="s">
        <v>334</v>
      </c>
      <c r="H150" s="233">
        <v>3.1200000000000001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1.8907700000000001</v>
      </c>
      <c r="R150" s="238">
        <f>Q150*H150</f>
        <v>5.8992024000000001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2609</v>
      </c>
    </row>
    <row r="151" s="14" customFormat="1">
      <c r="A151" s="14"/>
      <c r="B151" s="253"/>
      <c r="C151" s="254"/>
      <c r="D151" s="244" t="s">
        <v>326</v>
      </c>
      <c r="E151" s="255" t="s">
        <v>1</v>
      </c>
      <c r="F151" s="256" t="s">
        <v>2610</v>
      </c>
      <c r="G151" s="254"/>
      <c r="H151" s="257">
        <v>2.5600000000000001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326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1040</v>
      </c>
      <c r="G152" s="254"/>
      <c r="H152" s="257">
        <v>0.56000000000000005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313</v>
      </c>
    </row>
    <row r="153" s="15" customFormat="1">
      <c r="A153" s="15"/>
      <c r="B153" s="264"/>
      <c r="C153" s="265"/>
      <c r="D153" s="244" t="s">
        <v>326</v>
      </c>
      <c r="E153" s="266" t="s">
        <v>1</v>
      </c>
      <c r="F153" s="267" t="s">
        <v>331</v>
      </c>
      <c r="G153" s="265"/>
      <c r="H153" s="268">
        <v>3.1200000000000001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326</v>
      </c>
      <c r="AU153" s="274" t="s">
        <v>85</v>
      </c>
      <c r="AV153" s="15" t="s">
        <v>320</v>
      </c>
      <c r="AW153" s="15" t="s">
        <v>32</v>
      </c>
      <c r="AX153" s="15" t="s">
        <v>83</v>
      </c>
      <c r="AY153" s="274" t="s">
        <v>313</v>
      </c>
    </row>
    <row r="154" s="2" customFormat="1" ht="21.75" customHeight="1">
      <c r="A154" s="39"/>
      <c r="B154" s="40"/>
      <c r="C154" s="229" t="s">
        <v>373</v>
      </c>
      <c r="D154" s="229" t="s">
        <v>315</v>
      </c>
      <c r="E154" s="230" t="s">
        <v>2529</v>
      </c>
      <c r="F154" s="231" t="s">
        <v>2530</v>
      </c>
      <c r="G154" s="232" t="s">
        <v>723</v>
      </c>
      <c r="H154" s="233">
        <v>7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0.087419999999999998</v>
      </c>
      <c r="R154" s="238">
        <f>Q154*H154</f>
        <v>0.61193999999999993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2611</v>
      </c>
    </row>
    <row r="155" s="2" customFormat="1" ht="16.5" customHeight="1">
      <c r="A155" s="39"/>
      <c r="B155" s="40"/>
      <c r="C155" s="283" t="s">
        <v>377</v>
      </c>
      <c r="D155" s="283" t="s">
        <v>732</v>
      </c>
      <c r="E155" s="284" t="s">
        <v>2532</v>
      </c>
      <c r="F155" s="285" t="s">
        <v>2533</v>
      </c>
      <c r="G155" s="286" t="s">
        <v>723</v>
      </c>
      <c r="H155" s="287">
        <v>7</v>
      </c>
      <c r="I155" s="288"/>
      <c r="J155" s="289">
        <f>ROUND(I155*H155,2)</f>
        <v>0</v>
      </c>
      <c r="K155" s="285" t="s">
        <v>1</v>
      </c>
      <c r="L155" s="290"/>
      <c r="M155" s="291" t="s">
        <v>1</v>
      </c>
      <c r="N155" s="292" t="s">
        <v>41</v>
      </c>
      <c r="O155" s="92"/>
      <c r="P155" s="238">
        <f>O155*H155</f>
        <v>0</v>
      </c>
      <c r="Q155" s="238">
        <v>0.028000000000000001</v>
      </c>
      <c r="R155" s="238">
        <f>Q155*H155</f>
        <v>0.19600000000000001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357</v>
      </c>
      <c r="AT155" s="240" t="s">
        <v>732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2612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357</v>
      </c>
      <c r="F156" s="227" t="s">
        <v>720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SUM(P157:P174)</f>
        <v>0</v>
      </c>
      <c r="Q156" s="221"/>
      <c r="R156" s="222">
        <f>SUM(R157:R174)</f>
        <v>5.9996499999999999</v>
      </c>
      <c r="S156" s="221"/>
      <c r="T156" s="223">
        <f>SUM(T157:T174)</f>
        <v>5.9580800000000007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313</v>
      </c>
      <c r="BK156" s="226">
        <f>SUM(BK157:BK174)</f>
        <v>0</v>
      </c>
    </row>
    <row r="157" s="2" customFormat="1" ht="24.15" customHeight="1">
      <c r="A157" s="39"/>
      <c r="B157" s="40"/>
      <c r="C157" s="229" t="s">
        <v>427</v>
      </c>
      <c r="D157" s="229" t="s">
        <v>315</v>
      </c>
      <c r="E157" s="230" t="s">
        <v>2535</v>
      </c>
      <c r="F157" s="231" t="s">
        <v>2536</v>
      </c>
      <c r="G157" s="232" t="s">
        <v>324</v>
      </c>
      <c r="H157" s="233">
        <v>32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0.00248</v>
      </c>
      <c r="R157" s="238">
        <f>Q157*H157</f>
        <v>0.07936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2613</v>
      </c>
    </row>
    <row r="158" s="2" customFormat="1" ht="24.15" customHeight="1">
      <c r="A158" s="39"/>
      <c r="B158" s="40"/>
      <c r="C158" s="229" t="s">
        <v>430</v>
      </c>
      <c r="D158" s="229" t="s">
        <v>315</v>
      </c>
      <c r="E158" s="230" t="s">
        <v>2538</v>
      </c>
      <c r="F158" s="231" t="s">
        <v>2539</v>
      </c>
      <c r="G158" s="232" t="s">
        <v>334</v>
      </c>
      <c r="H158" s="233">
        <v>2.3740000000000001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1.9199999999999999</v>
      </c>
      <c r="T158" s="239">
        <f>S158*H158</f>
        <v>4.5580800000000004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2614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2541</v>
      </c>
      <c r="G159" s="254"/>
      <c r="H159" s="257">
        <v>2.3740000000000001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313</v>
      </c>
    </row>
    <row r="160" s="2" customFormat="1" ht="21.75" customHeight="1">
      <c r="A160" s="39"/>
      <c r="B160" s="40"/>
      <c r="C160" s="229" t="s">
        <v>8</v>
      </c>
      <c r="D160" s="229" t="s">
        <v>315</v>
      </c>
      <c r="E160" s="230" t="s">
        <v>1068</v>
      </c>
      <c r="F160" s="231" t="s">
        <v>1069</v>
      </c>
      <c r="G160" s="232" t="s">
        <v>324</v>
      </c>
      <c r="H160" s="233">
        <v>32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2615</v>
      </c>
    </row>
    <row r="161" s="2" customFormat="1" ht="24.15" customHeight="1">
      <c r="A161" s="39"/>
      <c r="B161" s="40"/>
      <c r="C161" s="229" t="s">
        <v>434</v>
      </c>
      <c r="D161" s="229" t="s">
        <v>315</v>
      </c>
      <c r="E161" s="230" t="s">
        <v>1072</v>
      </c>
      <c r="F161" s="231" t="s">
        <v>1073</v>
      </c>
      <c r="G161" s="232" t="s">
        <v>723</v>
      </c>
      <c r="H161" s="233">
        <v>1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0.45937</v>
      </c>
      <c r="R161" s="238">
        <f>Q161*H161</f>
        <v>0.45937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2616</v>
      </c>
    </row>
    <row r="162" s="2" customFormat="1" ht="24.15" customHeight="1">
      <c r="A162" s="39"/>
      <c r="B162" s="40"/>
      <c r="C162" s="229" t="s">
        <v>436</v>
      </c>
      <c r="D162" s="229" t="s">
        <v>315</v>
      </c>
      <c r="E162" s="230" t="s">
        <v>2544</v>
      </c>
      <c r="F162" s="231" t="s">
        <v>2545</v>
      </c>
      <c r="G162" s="232" t="s">
        <v>723</v>
      </c>
      <c r="H162" s="233">
        <v>7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0.12422</v>
      </c>
      <c r="R162" s="238">
        <f>Q162*H162</f>
        <v>0.86953999999999998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2617</v>
      </c>
    </row>
    <row r="163" s="2" customFormat="1" ht="21.75" customHeight="1">
      <c r="A163" s="39"/>
      <c r="B163" s="40"/>
      <c r="C163" s="283" t="s">
        <v>762</v>
      </c>
      <c r="D163" s="283" t="s">
        <v>732</v>
      </c>
      <c r="E163" s="284" t="s">
        <v>2547</v>
      </c>
      <c r="F163" s="285" t="s">
        <v>2548</v>
      </c>
      <c r="G163" s="286" t="s">
        <v>723</v>
      </c>
      <c r="H163" s="287">
        <v>7</v>
      </c>
      <c r="I163" s="288"/>
      <c r="J163" s="289">
        <f>ROUND(I163*H163,2)</f>
        <v>0</v>
      </c>
      <c r="K163" s="285" t="s">
        <v>319</v>
      </c>
      <c r="L163" s="290"/>
      <c r="M163" s="291" t="s">
        <v>1</v>
      </c>
      <c r="N163" s="292" t="s">
        <v>41</v>
      </c>
      <c r="O163" s="92"/>
      <c r="P163" s="238">
        <f>O163*H163</f>
        <v>0</v>
      </c>
      <c r="Q163" s="238">
        <v>0.067000000000000004</v>
      </c>
      <c r="R163" s="238">
        <f>Q163*H163</f>
        <v>0.46900000000000003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357</v>
      </c>
      <c r="AT163" s="240" t="s">
        <v>732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2618</v>
      </c>
    </row>
    <row r="164" s="2" customFormat="1" ht="24.15" customHeight="1">
      <c r="A164" s="39"/>
      <c r="B164" s="40"/>
      <c r="C164" s="229" t="s">
        <v>765</v>
      </c>
      <c r="D164" s="229" t="s">
        <v>315</v>
      </c>
      <c r="E164" s="230" t="s">
        <v>2550</v>
      </c>
      <c r="F164" s="231" t="s">
        <v>2551</v>
      </c>
      <c r="G164" s="232" t="s">
        <v>723</v>
      </c>
      <c r="H164" s="233">
        <v>7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0.02972</v>
      </c>
      <c r="R164" s="238">
        <f>Q164*H164</f>
        <v>0.20804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320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2619</v>
      </c>
    </row>
    <row r="165" s="2" customFormat="1" ht="21.75" customHeight="1">
      <c r="A165" s="39"/>
      <c r="B165" s="40"/>
      <c r="C165" s="283" t="s">
        <v>554</v>
      </c>
      <c r="D165" s="283" t="s">
        <v>732</v>
      </c>
      <c r="E165" s="284" t="s">
        <v>2553</v>
      </c>
      <c r="F165" s="285" t="s">
        <v>2554</v>
      </c>
      <c r="G165" s="286" t="s">
        <v>723</v>
      </c>
      <c r="H165" s="287">
        <v>7</v>
      </c>
      <c r="I165" s="288"/>
      <c r="J165" s="289">
        <f>ROUND(I165*H165,2)</f>
        <v>0</v>
      </c>
      <c r="K165" s="285" t="s">
        <v>319</v>
      </c>
      <c r="L165" s="290"/>
      <c r="M165" s="291" t="s">
        <v>1</v>
      </c>
      <c r="N165" s="292" t="s">
        <v>41</v>
      </c>
      <c r="O165" s="92"/>
      <c r="P165" s="238">
        <f>O165*H165</f>
        <v>0</v>
      </c>
      <c r="Q165" s="238">
        <v>0.040000000000000001</v>
      </c>
      <c r="R165" s="238">
        <f>Q165*H165</f>
        <v>0.28000000000000003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357</v>
      </c>
      <c r="AT165" s="240" t="s">
        <v>732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2620</v>
      </c>
    </row>
    <row r="166" s="2" customFormat="1" ht="24.15" customHeight="1">
      <c r="A166" s="39"/>
      <c r="B166" s="40"/>
      <c r="C166" s="229" t="s">
        <v>7</v>
      </c>
      <c r="D166" s="229" t="s">
        <v>315</v>
      </c>
      <c r="E166" s="230" t="s">
        <v>2556</v>
      </c>
      <c r="F166" s="231" t="s">
        <v>2557</v>
      </c>
      <c r="G166" s="232" t="s">
        <v>723</v>
      </c>
      <c r="H166" s="233">
        <v>7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0.02972</v>
      </c>
      <c r="R166" s="238">
        <f>Q166*H166</f>
        <v>0.20804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2621</v>
      </c>
    </row>
    <row r="167" s="2" customFormat="1" ht="24.15" customHeight="1">
      <c r="A167" s="39"/>
      <c r="B167" s="40"/>
      <c r="C167" s="283" t="s">
        <v>1018</v>
      </c>
      <c r="D167" s="283" t="s">
        <v>732</v>
      </c>
      <c r="E167" s="284" t="s">
        <v>2559</v>
      </c>
      <c r="F167" s="285" t="s">
        <v>2560</v>
      </c>
      <c r="G167" s="286" t="s">
        <v>723</v>
      </c>
      <c r="H167" s="287">
        <v>7</v>
      </c>
      <c r="I167" s="288"/>
      <c r="J167" s="289">
        <f>ROUND(I167*H167,2)</f>
        <v>0</v>
      </c>
      <c r="K167" s="285" t="s">
        <v>319</v>
      </c>
      <c r="L167" s="290"/>
      <c r="M167" s="291" t="s">
        <v>1</v>
      </c>
      <c r="N167" s="292" t="s">
        <v>41</v>
      </c>
      <c r="O167" s="92"/>
      <c r="P167" s="238">
        <f>O167*H167</f>
        <v>0</v>
      </c>
      <c r="Q167" s="238">
        <v>0.040000000000000001</v>
      </c>
      <c r="R167" s="238">
        <f>Q167*H167</f>
        <v>0.28000000000000003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357</v>
      </c>
      <c r="AT167" s="240" t="s">
        <v>732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320</v>
      </c>
      <c r="BM167" s="240" t="s">
        <v>2622</v>
      </c>
    </row>
    <row r="168" s="2" customFormat="1" ht="24.15" customHeight="1">
      <c r="A168" s="39"/>
      <c r="B168" s="40"/>
      <c r="C168" s="229" t="s">
        <v>1026</v>
      </c>
      <c r="D168" s="229" t="s">
        <v>315</v>
      </c>
      <c r="E168" s="230" t="s">
        <v>2562</v>
      </c>
      <c r="F168" s="231" t="s">
        <v>2563</v>
      </c>
      <c r="G168" s="232" t="s">
        <v>723</v>
      </c>
      <c r="H168" s="233">
        <v>7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0.02972</v>
      </c>
      <c r="R168" s="238">
        <f>Q168*H168</f>
        <v>0.20804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2623</v>
      </c>
    </row>
    <row r="169" s="2" customFormat="1" ht="24.15" customHeight="1">
      <c r="A169" s="39"/>
      <c r="B169" s="40"/>
      <c r="C169" s="283" t="s">
        <v>1032</v>
      </c>
      <c r="D169" s="283" t="s">
        <v>732</v>
      </c>
      <c r="E169" s="284" t="s">
        <v>2565</v>
      </c>
      <c r="F169" s="285" t="s">
        <v>2566</v>
      </c>
      <c r="G169" s="286" t="s">
        <v>723</v>
      </c>
      <c r="H169" s="287">
        <v>7</v>
      </c>
      <c r="I169" s="288"/>
      <c r="J169" s="289">
        <f>ROUND(I169*H169,2)</f>
        <v>0</v>
      </c>
      <c r="K169" s="285" t="s">
        <v>319</v>
      </c>
      <c r="L169" s="290"/>
      <c r="M169" s="291" t="s">
        <v>1</v>
      </c>
      <c r="N169" s="292" t="s">
        <v>41</v>
      </c>
      <c r="O169" s="92"/>
      <c r="P169" s="238">
        <f>O169*H169</f>
        <v>0</v>
      </c>
      <c r="Q169" s="238">
        <v>0.089999999999999997</v>
      </c>
      <c r="R169" s="238">
        <f>Q169*H169</f>
        <v>0.63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357</v>
      </c>
      <c r="AT169" s="240" t="s">
        <v>732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320</v>
      </c>
      <c r="BM169" s="240" t="s">
        <v>2624</v>
      </c>
    </row>
    <row r="170" s="2" customFormat="1" ht="24.15" customHeight="1">
      <c r="A170" s="39"/>
      <c r="B170" s="40"/>
      <c r="C170" s="229" t="s">
        <v>582</v>
      </c>
      <c r="D170" s="229" t="s">
        <v>315</v>
      </c>
      <c r="E170" s="230" t="s">
        <v>2568</v>
      </c>
      <c r="F170" s="231" t="s">
        <v>2569</v>
      </c>
      <c r="G170" s="232" t="s">
        <v>723</v>
      </c>
      <c r="H170" s="233">
        <v>7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0.21734000000000001</v>
      </c>
      <c r="R170" s="238">
        <f>Q170*H170</f>
        <v>1.52138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320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320</v>
      </c>
      <c r="BM170" s="240" t="s">
        <v>2625</v>
      </c>
    </row>
    <row r="171" s="2" customFormat="1" ht="24.15" customHeight="1">
      <c r="A171" s="39"/>
      <c r="B171" s="40"/>
      <c r="C171" s="283" t="s">
        <v>1042</v>
      </c>
      <c r="D171" s="283" t="s">
        <v>732</v>
      </c>
      <c r="E171" s="284" t="s">
        <v>2571</v>
      </c>
      <c r="F171" s="285" t="s">
        <v>2572</v>
      </c>
      <c r="G171" s="286" t="s">
        <v>723</v>
      </c>
      <c r="H171" s="287">
        <v>7</v>
      </c>
      <c r="I171" s="288"/>
      <c r="J171" s="289">
        <f>ROUND(I171*H171,2)</f>
        <v>0</v>
      </c>
      <c r="K171" s="285" t="s">
        <v>319</v>
      </c>
      <c r="L171" s="290"/>
      <c r="M171" s="291" t="s">
        <v>1</v>
      </c>
      <c r="N171" s="292" t="s">
        <v>41</v>
      </c>
      <c r="O171" s="92"/>
      <c r="P171" s="238">
        <f>O171*H171</f>
        <v>0</v>
      </c>
      <c r="Q171" s="238">
        <v>0.108</v>
      </c>
      <c r="R171" s="238">
        <f>Q171*H171</f>
        <v>0.75600000000000001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357</v>
      </c>
      <c r="AT171" s="240" t="s">
        <v>732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2626</v>
      </c>
    </row>
    <row r="172" s="2" customFormat="1" ht="24.15" customHeight="1">
      <c r="A172" s="39"/>
      <c r="B172" s="40"/>
      <c r="C172" s="283" t="s">
        <v>1046</v>
      </c>
      <c r="D172" s="283" t="s">
        <v>732</v>
      </c>
      <c r="E172" s="284" t="s">
        <v>2574</v>
      </c>
      <c r="F172" s="285" t="s">
        <v>2575</v>
      </c>
      <c r="G172" s="286" t="s">
        <v>723</v>
      </c>
      <c r="H172" s="287">
        <v>7</v>
      </c>
      <c r="I172" s="288"/>
      <c r="J172" s="289">
        <f>ROUND(I172*H172,2)</f>
        <v>0</v>
      </c>
      <c r="K172" s="285" t="s">
        <v>319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0.0040000000000000001</v>
      </c>
      <c r="R172" s="238">
        <f>Q172*H172</f>
        <v>0.028000000000000001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357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320</v>
      </c>
      <c r="BM172" s="240" t="s">
        <v>2627</v>
      </c>
    </row>
    <row r="173" s="2" customFormat="1" ht="24.15" customHeight="1">
      <c r="A173" s="39"/>
      <c r="B173" s="40"/>
      <c r="C173" s="229" t="s">
        <v>1051</v>
      </c>
      <c r="D173" s="229" t="s">
        <v>315</v>
      </c>
      <c r="E173" s="230" t="s">
        <v>2577</v>
      </c>
      <c r="F173" s="231" t="s">
        <v>2578</v>
      </c>
      <c r="G173" s="232" t="s">
        <v>723</v>
      </c>
      <c r="H173" s="233">
        <v>7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0.20000000000000001</v>
      </c>
      <c r="T173" s="239">
        <f>S173*H173</f>
        <v>1.4000000000000001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320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320</v>
      </c>
      <c r="BM173" s="240" t="s">
        <v>2628</v>
      </c>
    </row>
    <row r="174" s="2" customFormat="1" ht="21.75" customHeight="1">
      <c r="A174" s="39"/>
      <c r="B174" s="40"/>
      <c r="C174" s="229" t="s">
        <v>1055</v>
      </c>
      <c r="D174" s="229" t="s">
        <v>315</v>
      </c>
      <c r="E174" s="230" t="s">
        <v>1129</v>
      </c>
      <c r="F174" s="231" t="s">
        <v>1130</v>
      </c>
      <c r="G174" s="232" t="s">
        <v>324</v>
      </c>
      <c r="H174" s="233">
        <v>32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9.0000000000000006E-05</v>
      </c>
      <c r="R174" s="238">
        <f>Q174*H174</f>
        <v>0.0028800000000000002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320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320</v>
      </c>
      <c r="BM174" s="240" t="s">
        <v>2629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364</v>
      </c>
      <c r="F175" s="227" t="s">
        <v>666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SUM(P176:P186)</f>
        <v>0</v>
      </c>
      <c r="Q175" s="221"/>
      <c r="R175" s="222">
        <f>SUM(R176:R186)</f>
        <v>25.253346799999999</v>
      </c>
      <c r="S175" s="221"/>
      <c r="T175" s="223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313</v>
      </c>
      <c r="BK175" s="226">
        <f>SUM(BK176:BK186)</f>
        <v>0</v>
      </c>
    </row>
    <row r="176" s="2" customFormat="1" ht="24.15" customHeight="1">
      <c r="A176" s="39"/>
      <c r="B176" s="40"/>
      <c r="C176" s="229" t="s">
        <v>1059</v>
      </c>
      <c r="D176" s="229" t="s">
        <v>315</v>
      </c>
      <c r="E176" s="230" t="s">
        <v>750</v>
      </c>
      <c r="F176" s="231" t="s">
        <v>751</v>
      </c>
      <c r="G176" s="232" t="s">
        <v>334</v>
      </c>
      <c r="H176" s="233">
        <v>3.52</v>
      </c>
      <c r="I176" s="234"/>
      <c r="J176" s="235">
        <f>ROUND(I176*H176,2)</f>
        <v>0</v>
      </c>
      <c r="K176" s="231" t="s">
        <v>319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2.2563399999999998</v>
      </c>
      <c r="R176" s="238">
        <f>Q176*H176</f>
        <v>7.9423167999999995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320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320</v>
      </c>
      <c r="BM176" s="240" t="s">
        <v>2630</v>
      </c>
    </row>
    <row r="177" s="14" customFormat="1">
      <c r="A177" s="14"/>
      <c r="B177" s="253"/>
      <c r="C177" s="254"/>
      <c r="D177" s="244" t="s">
        <v>326</v>
      </c>
      <c r="E177" s="255" t="s">
        <v>1</v>
      </c>
      <c r="F177" s="256" t="s">
        <v>2631</v>
      </c>
      <c r="G177" s="254"/>
      <c r="H177" s="257">
        <v>3.52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326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313</v>
      </c>
    </row>
    <row r="178" s="2" customFormat="1" ht="24.15" customHeight="1">
      <c r="A178" s="39"/>
      <c r="B178" s="40"/>
      <c r="C178" s="229" t="s">
        <v>1063</v>
      </c>
      <c r="D178" s="229" t="s">
        <v>315</v>
      </c>
      <c r="E178" s="230" t="s">
        <v>871</v>
      </c>
      <c r="F178" s="231" t="s">
        <v>872</v>
      </c>
      <c r="G178" s="232" t="s">
        <v>324</v>
      </c>
      <c r="H178" s="233">
        <v>33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0.29221000000000003</v>
      </c>
      <c r="R178" s="238">
        <f>Q178*H178</f>
        <v>9.6429300000000016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320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320</v>
      </c>
      <c r="BM178" s="240" t="s">
        <v>2632</v>
      </c>
    </row>
    <row r="179" s="14" customFormat="1">
      <c r="A179" s="14"/>
      <c r="B179" s="253"/>
      <c r="C179" s="254"/>
      <c r="D179" s="244" t="s">
        <v>326</v>
      </c>
      <c r="E179" s="255" t="s">
        <v>1</v>
      </c>
      <c r="F179" s="256" t="s">
        <v>2633</v>
      </c>
      <c r="G179" s="254"/>
      <c r="H179" s="257">
        <v>33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326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313</v>
      </c>
    </row>
    <row r="180" s="2" customFormat="1" ht="24.15" customHeight="1">
      <c r="A180" s="39"/>
      <c r="B180" s="40"/>
      <c r="C180" s="283" t="s">
        <v>1067</v>
      </c>
      <c r="D180" s="283" t="s">
        <v>732</v>
      </c>
      <c r="E180" s="284" t="s">
        <v>2634</v>
      </c>
      <c r="F180" s="285" t="s">
        <v>2635</v>
      </c>
      <c r="G180" s="286" t="s">
        <v>324</v>
      </c>
      <c r="H180" s="287">
        <v>33</v>
      </c>
      <c r="I180" s="288"/>
      <c r="J180" s="289">
        <f>ROUND(I180*H180,2)</f>
        <v>0</v>
      </c>
      <c r="K180" s="285" t="s">
        <v>319</v>
      </c>
      <c r="L180" s="290"/>
      <c r="M180" s="291" t="s">
        <v>1</v>
      </c>
      <c r="N180" s="292" t="s">
        <v>41</v>
      </c>
      <c r="O180" s="92"/>
      <c r="P180" s="238">
        <f>O180*H180</f>
        <v>0</v>
      </c>
      <c r="Q180" s="238">
        <v>0.021000000000000001</v>
      </c>
      <c r="R180" s="238">
        <f>Q180*H180</f>
        <v>0.69300000000000006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357</v>
      </c>
      <c r="AT180" s="240" t="s">
        <v>732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320</v>
      </c>
      <c r="BM180" s="240" t="s">
        <v>2636</v>
      </c>
    </row>
    <row r="181" s="2" customFormat="1" ht="24.15" customHeight="1">
      <c r="A181" s="39"/>
      <c r="B181" s="40"/>
      <c r="C181" s="283" t="s">
        <v>1071</v>
      </c>
      <c r="D181" s="283" t="s">
        <v>732</v>
      </c>
      <c r="E181" s="284" t="s">
        <v>2637</v>
      </c>
      <c r="F181" s="285" t="s">
        <v>2638</v>
      </c>
      <c r="G181" s="286" t="s">
        <v>723</v>
      </c>
      <c r="H181" s="287">
        <v>22</v>
      </c>
      <c r="I181" s="288"/>
      <c r="J181" s="289">
        <f>ROUND(I181*H181,2)</f>
        <v>0</v>
      </c>
      <c r="K181" s="285" t="s">
        <v>319</v>
      </c>
      <c r="L181" s="290"/>
      <c r="M181" s="291" t="s">
        <v>1</v>
      </c>
      <c r="N181" s="292" t="s">
        <v>41</v>
      </c>
      <c r="O181" s="92"/>
      <c r="P181" s="238">
        <f>O181*H181</f>
        <v>0</v>
      </c>
      <c r="Q181" s="238">
        <v>0.0016000000000000001</v>
      </c>
      <c r="R181" s="238">
        <f>Q181*H181</f>
        <v>0.035200000000000002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357</v>
      </c>
      <c r="AT181" s="240" t="s">
        <v>732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320</v>
      </c>
      <c r="BM181" s="240" t="s">
        <v>2639</v>
      </c>
    </row>
    <row r="182" s="2" customFormat="1" ht="16.5" customHeight="1">
      <c r="A182" s="39"/>
      <c r="B182" s="40"/>
      <c r="C182" s="283" t="s">
        <v>1075</v>
      </c>
      <c r="D182" s="283" t="s">
        <v>732</v>
      </c>
      <c r="E182" s="284" t="s">
        <v>880</v>
      </c>
      <c r="F182" s="285" t="s">
        <v>881</v>
      </c>
      <c r="G182" s="286" t="s">
        <v>324</v>
      </c>
      <c r="H182" s="287">
        <v>33</v>
      </c>
      <c r="I182" s="288"/>
      <c r="J182" s="289">
        <f>ROUND(I182*H182,2)</f>
        <v>0</v>
      </c>
      <c r="K182" s="285" t="s">
        <v>319</v>
      </c>
      <c r="L182" s="290"/>
      <c r="M182" s="291" t="s">
        <v>1</v>
      </c>
      <c r="N182" s="292" t="s">
        <v>41</v>
      </c>
      <c r="O182" s="92"/>
      <c r="P182" s="238">
        <f>O182*H182</f>
        <v>0</v>
      </c>
      <c r="Q182" s="238">
        <v>0.0074000000000000003</v>
      </c>
      <c r="R182" s="238">
        <f>Q182*H182</f>
        <v>0.2442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357</v>
      </c>
      <c r="AT182" s="240" t="s">
        <v>732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320</v>
      </c>
      <c r="BM182" s="240" t="s">
        <v>2640</v>
      </c>
    </row>
    <row r="183" s="2" customFormat="1" ht="33" customHeight="1">
      <c r="A183" s="39"/>
      <c r="B183" s="40"/>
      <c r="C183" s="229" t="s">
        <v>1079</v>
      </c>
      <c r="D183" s="229" t="s">
        <v>315</v>
      </c>
      <c r="E183" s="230" t="s">
        <v>895</v>
      </c>
      <c r="F183" s="231" t="s">
        <v>896</v>
      </c>
      <c r="G183" s="232" t="s">
        <v>723</v>
      </c>
      <c r="H183" s="233">
        <v>22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0.27205000000000001</v>
      </c>
      <c r="R183" s="238">
        <f>Q183*H183</f>
        <v>5.9851000000000001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320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320</v>
      </c>
      <c r="BM183" s="240" t="s">
        <v>2641</v>
      </c>
    </row>
    <row r="184" s="2" customFormat="1" ht="37.8" customHeight="1">
      <c r="A184" s="39"/>
      <c r="B184" s="40"/>
      <c r="C184" s="283" t="s">
        <v>1083</v>
      </c>
      <c r="D184" s="283" t="s">
        <v>732</v>
      </c>
      <c r="E184" s="284" t="s">
        <v>898</v>
      </c>
      <c r="F184" s="285" t="s">
        <v>899</v>
      </c>
      <c r="G184" s="286" t="s">
        <v>723</v>
      </c>
      <c r="H184" s="287">
        <v>22</v>
      </c>
      <c r="I184" s="288"/>
      <c r="J184" s="289">
        <f>ROUND(I184*H184,2)</f>
        <v>0</v>
      </c>
      <c r="K184" s="285" t="s">
        <v>319</v>
      </c>
      <c r="L184" s="290"/>
      <c r="M184" s="291" t="s">
        <v>1</v>
      </c>
      <c r="N184" s="292" t="s">
        <v>41</v>
      </c>
      <c r="O184" s="92"/>
      <c r="P184" s="238">
        <f>O184*H184</f>
        <v>0</v>
      </c>
      <c r="Q184" s="238">
        <v>0.027</v>
      </c>
      <c r="R184" s="238">
        <f>Q184*H184</f>
        <v>0.59399999999999997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357</v>
      </c>
      <c r="AT184" s="240" t="s">
        <v>732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320</v>
      </c>
      <c r="BM184" s="240" t="s">
        <v>2642</v>
      </c>
    </row>
    <row r="185" s="2" customFormat="1" ht="24.15" customHeight="1">
      <c r="A185" s="39"/>
      <c r="B185" s="40"/>
      <c r="C185" s="283" t="s">
        <v>1087</v>
      </c>
      <c r="D185" s="283" t="s">
        <v>732</v>
      </c>
      <c r="E185" s="284" t="s">
        <v>2637</v>
      </c>
      <c r="F185" s="285" t="s">
        <v>2638</v>
      </c>
      <c r="G185" s="286" t="s">
        <v>723</v>
      </c>
      <c r="H185" s="287">
        <v>22</v>
      </c>
      <c r="I185" s="288"/>
      <c r="J185" s="289">
        <f>ROUND(I185*H185,2)</f>
        <v>0</v>
      </c>
      <c r="K185" s="285" t="s">
        <v>319</v>
      </c>
      <c r="L185" s="290"/>
      <c r="M185" s="291" t="s">
        <v>1</v>
      </c>
      <c r="N185" s="292" t="s">
        <v>41</v>
      </c>
      <c r="O185" s="92"/>
      <c r="P185" s="238">
        <f>O185*H185</f>
        <v>0</v>
      </c>
      <c r="Q185" s="238">
        <v>0.0016000000000000001</v>
      </c>
      <c r="R185" s="238">
        <f>Q185*H185</f>
        <v>0.035200000000000002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357</v>
      </c>
      <c r="AT185" s="240" t="s">
        <v>732</v>
      </c>
      <c r="AU185" s="240" t="s">
        <v>85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320</v>
      </c>
      <c r="BM185" s="240" t="s">
        <v>2643</v>
      </c>
    </row>
    <row r="186" s="2" customFormat="1" ht="16.5" customHeight="1">
      <c r="A186" s="39"/>
      <c r="B186" s="40"/>
      <c r="C186" s="283" t="s">
        <v>440</v>
      </c>
      <c r="D186" s="283" t="s">
        <v>732</v>
      </c>
      <c r="E186" s="284" t="s">
        <v>880</v>
      </c>
      <c r="F186" s="285" t="s">
        <v>881</v>
      </c>
      <c r="G186" s="286" t="s">
        <v>324</v>
      </c>
      <c r="H186" s="287">
        <v>11</v>
      </c>
      <c r="I186" s="288"/>
      <c r="J186" s="289">
        <f>ROUND(I186*H186,2)</f>
        <v>0</v>
      </c>
      <c r="K186" s="285" t="s">
        <v>319</v>
      </c>
      <c r="L186" s="290"/>
      <c r="M186" s="291" t="s">
        <v>1</v>
      </c>
      <c r="N186" s="292" t="s">
        <v>41</v>
      </c>
      <c r="O186" s="92"/>
      <c r="P186" s="238">
        <f>O186*H186</f>
        <v>0</v>
      </c>
      <c r="Q186" s="238">
        <v>0.0074000000000000003</v>
      </c>
      <c r="R186" s="238">
        <f>Q186*H186</f>
        <v>0.0814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357</v>
      </c>
      <c r="AT186" s="240" t="s">
        <v>732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320</v>
      </c>
      <c r="BM186" s="240" t="s">
        <v>2644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362</v>
      </c>
      <c r="F187" s="227" t="s">
        <v>363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SUM(P188:P192)</f>
        <v>0</v>
      </c>
      <c r="Q187" s="221"/>
      <c r="R187" s="222">
        <f>SUM(R188:R192)</f>
        <v>0</v>
      </c>
      <c r="S187" s="221"/>
      <c r="T187" s="223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75</v>
      </c>
      <c r="AU187" s="225" t="s">
        <v>83</v>
      </c>
      <c r="AY187" s="224" t="s">
        <v>313</v>
      </c>
      <c r="BK187" s="226">
        <f>SUM(BK188:BK192)</f>
        <v>0</v>
      </c>
    </row>
    <row r="188" s="2" customFormat="1" ht="16.5" customHeight="1">
      <c r="A188" s="39"/>
      <c r="B188" s="40"/>
      <c r="C188" s="229" t="s">
        <v>1094</v>
      </c>
      <c r="D188" s="229" t="s">
        <v>315</v>
      </c>
      <c r="E188" s="230" t="s">
        <v>2581</v>
      </c>
      <c r="F188" s="231" t="s">
        <v>2582</v>
      </c>
      <c r="G188" s="232" t="s">
        <v>354</v>
      </c>
      <c r="H188" s="233">
        <v>5.9580000000000002</v>
      </c>
      <c r="I188" s="234"/>
      <c r="J188" s="235">
        <f>ROUND(I188*H188,2)</f>
        <v>0</v>
      </c>
      <c r="K188" s="231" t="s">
        <v>319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320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320</v>
      </c>
      <c r="BM188" s="240" t="s">
        <v>2645</v>
      </c>
    </row>
    <row r="189" s="2" customFormat="1" ht="24.15" customHeight="1">
      <c r="A189" s="39"/>
      <c r="B189" s="40"/>
      <c r="C189" s="229" t="s">
        <v>1098</v>
      </c>
      <c r="D189" s="229" t="s">
        <v>315</v>
      </c>
      <c r="E189" s="230" t="s">
        <v>2584</v>
      </c>
      <c r="F189" s="231" t="s">
        <v>2585</v>
      </c>
      <c r="G189" s="232" t="s">
        <v>354</v>
      </c>
      <c r="H189" s="233">
        <v>53.622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320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320</v>
      </c>
      <c r="BM189" s="240" t="s">
        <v>2646</v>
      </c>
    </row>
    <row r="190" s="14" customFormat="1">
      <c r="A190" s="14"/>
      <c r="B190" s="253"/>
      <c r="C190" s="254"/>
      <c r="D190" s="244" t="s">
        <v>326</v>
      </c>
      <c r="E190" s="254"/>
      <c r="F190" s="256" t="s">
        <v>2587</v>
      </c>
      <c r="G190" s="254"/>
      <c r="H190" s="257">
        <v>53.622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326</v>
      </c>
      <c r="AU190" s="263" t="s">
        <v>85</v>
      </c>
      <c r="AV190" s="14" t="s">
        <v>85</v>
      </c>
      <c r="AW190" s="14" t="s">
        <v>4</v>
      </c>
      <c r="AX190" s="14" t="s">
        <v>83</v>
      </c>
      <c r="AY190" s="263" t="s">
        <v>313</v>
      </c>
    </row>
    <row r="191" s="2" customFormat="1" ht="24.15" customHeight="1">
      <c r="A191" s="39"/>
      <c r="B191" s="40"/>
      <c r="C191" s="229" t="s">
        <v>1102</v>
      </c>
      <c r="D191" s="229" t="s">
        <v>315</v>
      </c>
      <c r="E191" s="230" t="s">
        <v>2588</v>
      </c>
      <c r="F191" s="231" t="s">
        <v>2589</v>
      </c>
      <c r="G191" s="232" t="s">
        <v>354</v>
      </c>
      <c r="H191" s="233">
        <v>5.9580000000000002</v>
      </c>
      <c r="I191" s="234"/>
      <c r="J191" s="235">
        <f>ROUND(I191*H191,2)</f>
        <v>0</v>
      </c>
      <c r="K191" s="231" t="s">
        <v>319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320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320</v>
      </c>
      <c r="BM191" s="240" t="s">
        <v>2647</v>
      </c>
    </row>
    <row r="192" s="2" customFormat="1" ht="37.8" customHeight="1">
      <c r="A192" s="39"/>
      <c r="B192" s="40"/>
      <c r="C192" s="229" t="s">
        <v>1106</v>
      </c>
      <c r="D192" s="229" t="s">
        <v>315</v>
      </c>
      <c r="E192" s="230" t="s">
        <v>378</v>
      </c>
      <c r="F192" s="231" t="s">
        <v>379</v>
      </c>
      <c r="G192" s="232" t="s">
        <v>354</v>
      </c>
      <c r="H192" s="233">
        <v>5.9580000000000002</v>
      </c>
      <c r="I192" s="234"/>
      <c r="J192" s="235">
        <f>ROUND(I192*H192,2)</f>
        <v>0</v>
      </c>
      <c r="K192" s="231" t="s">
        <v>319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320</v>
      </c>
      <c r="AT192" s="240" t="s">
        <v>315</v>
      </c>
      <c r="AU192" s="240" t="s">
        <v>85</v>
      </c>
      <c r="AY192" s="18" t="s">
        <v>313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320</v>
      </c>
      <c r="BM192" s="240" t="s">
        <v>2648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767</v>
      </c>
      <c r="F193" s="227" t="s">
        <v>768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P194</f>
        <v>0</v>
      </c>
      <c r="Q193" s="221"/>
      <c r="R193" s="222">
        <f>R194</f>
        <v>0</v>
      </c>
      <c r="S193" s="221"/>
      <c r="T193" s="22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313</v>
      </c>
      <c r="BK193" s="226">
        <f>BK194</f>
        <v>0</v>
      </c>
    </row>
    <row r="194" s="2" customFormat="1" ht="24.15" customHeight="1">
      <c r="A194" s="39"/>
      <c r="B194" s="40"/>
      <c r="C194" s="229" t="s">
        <v>1110</v>
      </c>
      <c r="D194" s="229" t="s">
        <v>315</v>
      </c>
      <c r="E194" s="230" t="s">
        <v>769</v>
      </c>
      <c r="F194" s="231" t="s">
        <v>770</v>
      </c>
      <c r="G194" s="232" t="s">
        <v>354</v>
      </c>
      <c r="H194" s="233">
        <v>66.040000000000006</v>
      </c>
      <c r="I194" s="234"/>
      <c r="J194" s="235">
        <f>ROUND(I194*H194,2)</f>
        <v>0</v>
      </c>
      <c r="K194" s="231" t="s">
        <v>319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320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320</v>
      </c>
      <c r="BM194" s="240" t="s">
        <v>2649</v>
      </c>
    </row>
    <row r="195" s="12" customFormat="1" ht="25.92" customHeight="1">
      <c r="A195" s="12"/>
      <c r="B195" s="213"/>
      <c r="C195" s="214"/>
      <c r="D195" s="215" t="s">
        <v>75</v>
      </c>
      <c r="E195" s="216" t="s">
        <v>683</v>
      </c>
      <c r="F195" s="216" t="s">
        <v>684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P196</f>
        <v>0</v>
      </c>
      <c r="Q195" s="221"/>
      <c r="R195" s="222">
        <f>R196</f>
        <v>0.069959999999999994</v>
      </c>
      <c r="S195" s="221"/>
      <c r="T195" s="223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85</v>
      </c>
      <c r="AT195" s="225" t="s">
        <v>75</v>
      </c>
      <c r="AU195" s="225" t="s">
        <v>76</v>
      </c>
      <c r="AY195" s="224" t="s">
        <v>313</v>
      </c>
      <c r="BK195" s="226">
        <f>BK196</f>
        <v>0</v>
      </c>
    </row>
    <row r="196" s="12" customFormat="1" ht="22.8" customHeight="1">
      <c r="A196" s="12"/>
      <c r="B196" s="213"/>
      <c r="C196" s="214"/>
      <c r="D196" s="215" t="s">
        <v>75</v>
      </c>
      <c r="E196" s="227" t="s">
        <v>1346</v>
      </c>
      <c r="F196" s="227" t="s">
        <v>1347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0.069959999999999994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85</v>
      </c>
      <c r="AT196" s="225" t="s">
        <v>75</v>
      </c>
      <c r="AU196" s="225" t="s">
        <v>83</v>
      </c>
      <c r="AY196" s="224" t="s">
        <v>313</v>
      </c>
      <c r="BK196" s="226">
        <f>SUM(BK197:BK199)</f>
        <v>0</v>
      </c>
    </row>
    <row r="197" s="2" customFormat="1" ht="21.75" customHeight="1">
      <c r="A197" s="39"/>
      <c r="B197" s="40"/>
      <c r="C197" s="229" t="s">
        <v>1114</v>
      </c>
      <c r="D197" s="229" t="s">
        <v>315</v>
      </c>
      <c r="E197" s="230" t="s">
        <v>2650</v>
      </c>
      <c r="F197" s="231" t="s">
        <v>2651</v>
      </c>
      <c r="G197" s="232" t="s">
        <v>324</v>
      </c>
      <c r="H197" s="233">
        <v>22</v>
      </c>
      <c r="I197" s="234"/>
      <c r="J197" s="235">
        <f>ROUND(I197*H197,2)</f>
        <v>0</v>
      </c>
      <c r="K197" s="231" t="s">
        <v>319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0.0016800000000000001</v>
      </c>
      <c r="R197" s="238">
        <f>Q197*H197</f>
        <v>0.03696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434</v>
      </c>
      <c r="AT197" s="240" t="s">
        <v>315</v>
      </c>
      <c r="AU197" s="240" t="s">
        <v>85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434</v>
      </c>
      <c r="BM197" s="240" t="s">
        <v>2652</v>
      </c>
    </row>
    <row r="198" s="2" customFormat="1" ht="24.15" customHeight="1">
      <c r="A198" s="39"/>
      <c r="B198" s="40"/>
      <c r="C198" s="229" t="s">
        <v>1118</v>
      </c>
      <c r="D198" s="229" t="s">
        <v>315</v>
      </c>
      <c r="E198" s="230" t="s">
        <v>2653</v>
      </c>
      <c r="F198" s="231" t="s">
        <v>2654</v>
      </c>
      <c r="G198" s="232" t="s">
        <v>723</v>
      </c>
      <c r="H198" s="233">
        <v>22</v>
      </c>
      <c r="I198" s="234"/>
      <c r="J198" s="235">
        <f>ROUND(I198*H198,2)</f>
        <v>0</v>
      </c>
      <c r="K198" s="231" t="s">
        <v>319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0.0015</v>
      </c>
      <c r="R198" s="238">
        <f>Q198*H198</f>
        <v>0.033000000000000002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434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434</v>
      </c>
      <c r="BM198" s="240" t="s">
        <v>2655</v>
      </c>
    </row>
    <row r="199" s="2" customFormat="1" ht="24.15" customHeight="1">
      <c r="A199" s="39"/>
      <c r="B199" s="40"/>
      <c r="C199" s="229" t="s">
        <v>1124</v>
      </c>
      <c r="D199" s="229" t="s">
        <v>315</v>
      </c>
      <c r="E199" s="230" t="s">
        <v>2656</v>
      </c>
      <c r="F199" s="231" t="s">
        <v>2657</v>
      </c>
      <c r="G199" s="232" t="s">
        <v>354</v>
      </c>
      <c r="H199" s="233">
        <v>0.070000000000000007</v>
      </c>
      <c r="I199" s="234"/>
      <c r="J199" s="235">
        <f>ROUND(I199*H199,2)</f>
        <v>0</v>
      </c>
      <c r="K199" s="231" t="s">
        <v>319</v>
      </c>
      <c r="L199" s="45"/>
      <c r="M199" s="278" t="s">
        <v>1</v>
      </c>
      <c r="N199" s="279" t="s">
        <v>41</v>
      </c>
      <c r="O199" s="280"/>
      <c r="P199" s="281">
        <f>O199*H199</f>
        <v>0</v>
      </c>
      <c r="Q199" s="281">
        <v>0</v>
      </c>
      <c r="R199" s="281">
        <f>Q199*H199</f>
        <v>0</v>
      </c>
      <c r="S199" s="281">
        <v>0</v>
      </c>
      <c r="T199" s="28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434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434</v>
      </c>
      <c r="BM199" s="240" t="s">
        <v>2658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Ji+1hRZywm62DgoY5PfRWWN4jn8IWSVrSrhnkaP9GzJsIqGssxjGsRO3aoxUjnAnKdZ42dvBhu3m8snN/E9VJw==" hashValue="W69h539NHShg7IAhM2GKqyUgck3MMFyEM9Dt48Q1JaVPijasVAH9NI0o36iUMuNkxGuLLHFaGzlGIAd5LPVYmw==" algorithmName="SHA-512" password="CC35"/>
  <autoFilter ref="C128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2659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ROUND((SUM(BE124:BE142)),  2)</f>
        <v>0</v>
      </c>
      <c r="G35" s="39"/>
      <c r="H35" s="39"/>
      <c r="I35" s="166">
        <v>0.20999999999999999</v>
      </c>
      <c r="J35" s="165">
        <f>ROUND(((SUM(BE124:BE142))*I35),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ROUND((SUM(BF124:BF142)),  2)</f>
        <v>0</v>
      </c>
      <c r="G36" s="39"/>
      <c r="H36" s="39"/>
      <c r="I36" s="166">
        <v>0.14999999999999999</v>
      </c>
      <c r="J36" s="165">
        <f>ROUND(((SUM(BF124:BF142))*I36),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110a - Trativod - svod ze střech napojených  do dešťové kanalizace - do ulice Smetanova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J133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699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 xml:space="preserve">Revitalizace  Masarykova náměstí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286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30" customHeight="1">
      <c r="A116" s="39"/>
      <c r="B116" s="40"/>
      <c r="C116" s="41"/>
      <c r="D116" s="41"/>
      <c r="E116" s="77" t="str">
        <f>E11</f>
        <v xml:space="preserve">SO 110a - Trativod - svod ze střech napojených  do dešťové kanalizace - do ulice Smetanova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14. 12. 2023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město  Konice</v>
      </c>
      <c r="G120" s="41"/>
      <c r="H120" s="41"/>
      <c r="I120" s="33" t="s">
        <v>30</v>
      </c>
      <c r="J120" s="37" t="str">
        <f>E23</f>
        <v xml:space="preserve">Ing.Zdeněk 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299</v>
      </c>
      <c r="D123" s="205" t="s">
        <v>61</v>
      </c>
      <c r="E123" s="205" t="s">
        <v>57</v>
      </c>
      <c r="F123" s="205" t="s">
        <v>58</v>
      </c>
      <c r="G123" s="205" t="s">
        <v>300</v>
      </c>
      <c r="H123" s="205" t="s">
        <v>301</v>
      </c>
      <c r="I123" s="205" t="s">
        <v>302</v>
      </c>
      <c r="J123" s="205" t="s">
        <v>292</v>
      </c>
      <c r="K123" s="206" t="s">
        <v>303</v>
      </c>
      <c r="L123" s="207"/>
      <c r="M123" s="101" t="s">
        <v>1</v>
      </c>
      <c r="N123" s="102" t="s">
        <v>40</v>
      </c>
      <c r="O123" s="102" t="s">
        <v>304</v>
      </c>
      <c r="P123" s="102" t="s">
        <v>305</v>
      </c>
      <c r="Q123" s="102" t="s">
        <v>306</v>
      </c>
      <c r="R123" s="102" t="s">
        <v>307</v>
      </c>
      <c r="S123" s="102" t="s">
        <v>308</v>
      </c>
      <c r="T123" s="103" t="s">
        <v>309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310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38.952206799999999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294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311</v>
      </c>
      <c r="F125" s="216" t="s">
        <v>312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P126+P133+P141</f>
        <v>0</v>
      </c>
      <c r="Q125" s="221"/>
      <c r="R125" s="222">
        <f>R126+R133+R141</f>
        <v>38.952206799999999</v>
      </c>
      <c r="S125" s="221"/>
      <c r="T125" s="223">
        <f>T126+T133+T141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313</v>
      </c>
      <c r="BK125" s="226">
        <f>BK126+BK133+BK141</f>
        <v>0</v>
      </c>
    </row>
    <row r="126" s="12" customFormat="1" ht="22.8" customHeight="1">
      <c r="A126" s="12"/>
      <c r="B126" s="213"/>
      <c r="C126" s="214"/>
      <c r="D126" s="215" t="s">
        <v>75</v>
      </c>
      <c r="E126" s="227" t="s">
        <v>83</v>
      </c>
      <c r="F126" s="227" t="s">
        <v>314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SUM(P127:P132)</f>
        <v>0</v>
      </c>
      <c r="Q126" s="221"/>
      <c r="R126" s="222">
        <f>SUM(R127:R132)</f>
        <v>0</v>
      </c>
      <c r="S126" s="221"/>
      <c r="T126" s="223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83</v>
      </c>
      <c r="AY126" s="224" t="s">
        <v>313</v>
      </c>
      <c r="BK126" s="226">
        <f>SUM(BK127:BK132)</f>
        <v>0</v>
      </c>
    </row>
    <row r="127" s="2" customFormat="1" ht="33" customHeight="1">
      <c r="A127" s="39"/>
      <c r="B127" s="40"/>
      <c r="C127" s="229" t="s">
        <v>83</v>
      </c>
      <c r="D127" s="229" t="s">
        <v>315</v>
      </c>
      <c r="E127" s="230" t="s">
        <v>940</v>
      </c>
      <c r="F127" s="231" t="s">
        <v>941</v>
      </c>
      <c r="G127" s="232" t="s">
        <v>334</v>
      </c>
      <c r="H127" s="233">
        <v>23.25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2660</v>
      </c>
    </row>
    <row r="128" s="14" customFormat="1">
      <c r="A128" s="14"/>
      <c r="B128" s="253"/>
      <c r="C128" s="254"/>
      <c r="D128" s="244" t="s">
        <v>326</v>
      </c>
      <c r="E128" s="255" t="s">
        <v>1</v>
      </c>
      <c r="F128" s="256" t="s">
        <v>2661</v>
      </c>
      <c r="G128" s="254"/>
      <c r="H128" s="257">
        <v>23.25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326</v>
      </c>
      <c r="AU128" s="263" t="s">
        <v>85</v>
      </c>
      <c r="AV128" s="14" t="s">
        <v>85</v>
      </c>
      <c r="AW128" s="14" t="s">
        <v>32</v>
      </c>
      <c r="AX128" s="14" t="s">
        <v>83</v>
      </c>
      <c r="AY128" s="263" t="s">
        <v>313</v>
      </c>
    </row>
    <row r="129" s="2" customFormat="1" ht="37.8" customHeight="1">
      <c r="A129" s="39"/>
      <c r="B129" s="40"/>
      <c r="C129" s="229" t="s">
        <v>85</v>
      </c>
      <c r="D129" s="229" t="s">
        <v>315</v>
      </c>
      <c r="E129" s="230" t="s">
        <v>344</v>
      </c>
      <c r="F129" s="231" t="s">
        <v>345</v>
      </c>
      <c r="G129" s="232" t="s">
        <v>334</v>
      </c>
      <c r="H129" s="233">
        <v>23.25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2662</v>
      </c>
    </row>
    <row r="130" s="2" customFormat="1" ht="33" customHeight="1">
      <c r="A130" s="39"/>
      <c r="B130" s="40"/>
      <c r="C130" s="229" t="s">
        <v>93</v>
      </c>
      <c r="D130" s="229" t="s">
        <v>315</v>
      </c>
      <c r="E130" s="230" t="s">
        <v>352</v>
      </c>
      <c r="F130" s="231" t="s">
        <v>353</v>
      </c>
      <c r="G130" s="232" t="s">
        <v>354</v>
      </c>
      <c r="H130" s="233">
        <v>44.174999999999997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2663</v>
      </c>
    </row>
    <row r="131" s="14" customFormat="1">
      <c r="A131" s="14"/>
      <c r="B131" s="253"/>
      <c r="C131" s="254"/>
      <c r="D131" s="244" t="s">
        <v>326</v>
      </c>
      <c r="E131" s="254"/>
      <c r="F131" s="256" t="s">
        <v>2664</v>
      </c>
      <c r="G131" s="254"/>
      <c r="H131" s="257">
        <v>44.174999999999997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4</v>
      </c>
      <c r="AX131" s="14" t="s">
        <v>83</v>
      </c>
      <c r="AY131" s="263" t="s">
        <v>313</v>
      </c>
    </row>
    <row r="132" s="2" customFormat="1" ht="16.5" customHeight="1">
      <c r="A132" s="39"/>
      <c r="B132" s="40"/>
      <c r="C132" s="229" t="s">
        <v>320</v>
      </c>
      <c r="D132" s="229" t="s">
        <v>315</v>
      </c>
      <c r="E132" s="230" t="s">
        <v>358</v>
      </c>
      <c r="F132" s="231" t="s">
        <v>359</v>
      </c>
      <c r="G132" s="232" t="s">
        <v>334</v>
      </c>
      <c r="H132" s="233">
        <v>23.25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2665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85</v>
      </c>
      <c r="F133" s="227" t="s">
        <v>1004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38.952206799999999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313</v>
      </c>
      <c r="BK133" s="226">
        <f>SUM(BK134:BK140)</f>
        <v>0</v>
      </c>
    </row>
    <row r="134" s="2" customFormat="1" ht="33" customHeight="1">
      <c r="A134" s="39"/>
      <c r="B134" s="40"/>
      <c r="C134" s="229" t="s">
        <v>343</v>
      </c>
      <c r="D134" s="229" t="s">
        <v>315</v>
      </c>
      <c r="E134" s="230" t="s">
        <v>2666</v>
      </c>
      <c r="F134" s="231" t="s">
        <v>2667</v>
      </c>
      <c r="G134" s="232" t="s">
        <v>334</v>
      </c>
      <c r="H134" s="233">
        <v>23.25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1.665</v>
      </c>
      <c r="R134" s="238">
        <f>Q134*H134</f>
        <v>38.71125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2668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2661</v>
      </c>
      <c r="G135" s="254"/>
      <c r="H135" s="257">
        <v>23.25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33" customHeight="1">
      <c r="A136" s="39"/>
      <c r="B136" s="40"/>
      <c r="C136" s="229" t="s">
        <v>347</v>
      </c>
      <c r="D136" s="229" t="s">
        <v>315</v>
      </c>
      <c r="E136" s="230" t="s">
        <v>2669</v>
      </c>
      <c r="F136" s="231" t="s">
        <v>2670</v>
      </c>
      <c r="G136" s="232" t="s">
        <v>318</v>
      </c>
      <c r="H136" s="233">
        <v>248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0.00031</v>
      </c>
      <c r="R136" s="238">
        <f>Q136*H136</f>
        <v>0.076880000000000004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2671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2672</v>
      </c>
      <c r="G137" s="254"/>
      <c r="H137" s="257">
        <v>248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24.15" customHeight="1">
      <c r="A138" s="39"/>
      <c r="B138" s="40"/>
      <c r="C138" s="283" t="s">
        <v>351</v>
      </c>
      <c r="D138" s="283" t="s">
        <v>732</v>
      </c>
      <c r="E138" s="284" t="s">
        <v>1027</v>
      </c>
      <c r="F138" s="285" t="s">
        <v>1028</v>
      </c>
      <c r="G138" s="286" t="s">
        <v>318</v>
      </c>
      <c r="H138" s="287">
        <v>293.75599999999997</v>
      </c>
      <c r="I138" s="288"/>
      <c r="J138" s="289">
        <f>ROUND(I138*H138,2)</f>
        <v>0</v>
      </c>
      <c r="K138" s="285" t="s">
        <v>319</v>
      </c>
      <c r="L138" s="290"/>
      <c r="M138" s="291" t="s">
        <v>1</v>
      </c>
      <c r="N138" s="292" t="s">
        <v>41</v>
      </c>
      <c r="O138" s="92"/>
      <c r="P138" s="238">
        <f>O138*H138</f>
        <v>0</v>
      </c>
      <c r="Q138" s="238">
        <v>0.00029999999999999997</v>
      </c>
      <c r="R138" s="238">
        <f>Q138*H138</f>
        <v>0.088126799999999977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357</v>
      </c>
      <c r="AT138" s="240" t="s">
        <v>732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2673</v>
      </c>
    </row>
    <row r="139" s="14" customFormat="1">
      <c r="A139" s="14"/>
      <c r="B139" s="253"/>
      <c r="C139" s="254"/>
      <c r="D139" s="244" t="s">
        <v>326</v>
      </c>
      <c r="E139" s="254"/>
      <c r="F139" s="256" t="s">
        <v>2674</v>
      </c>
      <c r="G139" s="254"/>
      <c r="H139" s="257">
        <v>293.75599999999997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4</v>
      </c>
      <c r="AX139" s="14" t="s">
        <v>83</v>
      </c>
      <c r="AY139" s="263" t="s">
        <v>313</v>
      </c>
    </row>
    <row r="140" s="2" customFormat="1" ht="24.15" customHeight="1">
      <c r="A140" s="39"/>
      <c r="B140" s="40"/>
      <c r="C140" s="229" t="s">
        <v>357</v>
      </c>
      <c r="D140" s="229" t="s">
        <v>315</v>
      </c>
      <c r="E140" s="230" t="s">
        <v>2675</v>
      </c>
      <c r="F140" s="231" t="s">
        <v>2676</v>
      </c>
      <c r="G140" s="232" t="s">
        <v>324</v>
      </c>
      <c r="H140" s="233">
        <v>155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0.00048999999999999998</v>
      </c>
      <c r="R140" s="238">
        <f>Q140*H140</f>
        <v>0.075950000000000004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2677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767</v>
      </c>
      <c r="F141" s="227" t="s">
        <v>768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BK142</f>
        <v>0</v>
      </c>
    </row>
    <row r="142" s="2" customFormat="1" ht="24.15" customHeight="1">
      <c r="A142" s="39"/>
      <c r="B142" s="40"/>
      <c r="C142" s="229" t="s">
        <v>364</v>
      </c>
      <c r="D142" s="229" t="s">
        <v>315</v>
      </c>
      <c r="E142" s="230" t="s">
        <v>769</v>
      </c>
      <c r="F142" s="231" t="s">
        <v>770</v>
      </c>
      <c r="G142" s="232" t="s">
        <v>354</v>
      </c>
      <c r="H142" s="233">
        <v>38.951999999999998</v>
      </c>
      <c r="I142" s="234"/>
      <c r="J142" s="235">
        <f>ROUND(I142*H142,2)</f>
        <v>0</v>
      </c>
      <c r="K142" s="231" t="s">
        <v>319</v>
      </c>
      <c r="L142" s="45"/>
      <c r="M142" s="278" t="s">
        <v>1</v>
      </c>
      <c r="N142" s="279" t="s">
        <v>41</v>
      </c>
      <c r="O142" s="280"/>
      <c r="P142" s="281">
        <f>O142*H142</f>
        <v>0</v>
      </c>
      <c r="Q142" s="281">
        <v>0</v>
      </c>
      <c r="R142" s="281">
        <f>Q142*H142</f>
        <v>0</v>
      </c>
      <c r="S142" s="281">
        <v>0</v>
      </c>
      <c r="T142" s="28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2678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4mbcDjYXC9QjsjijcePYM62k16WumCtkLoJQUJAvazyPwoc0zRkPWCAFpDRyHWZ0wBYQg2BWgTHxCM0jmDNy2g==" hashValue="5vei2ixPK1XiCjpb7GtNAksTjdKpgA6FTvlsemhWihBTTrex5MNJkBPn/GQVZJ6dLuLWUust/UQcRKDJq3SMcw==" algorithmName="SHA-512" password="CC35"/>
  <autoFilter ref="C123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2679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ROUND((SUM(BE124:BE142)),  2)</f>
        <v>0</v>
      </c>
      <c r="G35" s="39"/>
      <c r="H35" s="39"/>
      <c r="I35" s="166">
        <v>0.20999999999999999</v>
      </c>
      <c r="J35" s="165">
        <f>ROUND(((SUM(BE124:BE142))*I35),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ROUND((SUM(BF124:BF142)),  2)</f>
        <v>0</v>
      </c>
      <c r="G36" s="39"/>
      <c r="H36" s="39"/>
      <c r="I36" s="166">
        <v>0.14999999999999999</v>
      </c>
      <c r="J36" s="165">
        <f>ROUND(((SUM(BF124:BF142))*I36),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110b - Trativod - svod ze střech napojených  do dešťové kanalizace - do ulice E.Beneše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J133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699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 xml:space="preserve">Revitalizace  Masarykova náměstí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286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30" customHeight="1">
      <c r="A116" s="39"/>
      <c r="B116" s="40"/>
      <c r="C116" s="41"/>
      <c r="D116" s="41"/>
      <c r="E116" s="77" t="str">
        <f>E11</f>
        <v xml:space="preserve">SO 110b - Trativod - svod ze střech napojených  do dešťové kanalizace - do ulice E.Beneše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Konice</v>
      </c>
      <c r="G118" s="41"/>
      <c r="H118" s="41"/>
      <c r="I118" s="33" t="s">
        <v>22</v>
      </c>
      <c r="J118" s="80" t="str">
        <f>IF(J14="","",J14)</f>
        <v>14. 12. 2023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město  Konice</v>
      </c>
      <c r="G120" s="41"/>
      <c r="H120" s="41"/>
      <c r="I120" s="33" t="s">
        <v>30</v>
      </c>
      <c r="J120" s="37" t="str">
        <f>E23</f>
        <v xml:space="preserve">Ing.Zdeněk 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Martin 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299</v>
      </c>
      <c r="D123" s="205" t="s">
        <v>61</v>
      </c>
      <c r="E123" s="205" t="s">
        <v>57</v>
      </c>
      <c r="F123" s="205" t="s">
        <v>58</v>
      </c>
      <c r="G123" s="205" t="s">
        <v>300</v>
      </c>
      <c r="H123" s="205" t="s">
        <v>301</v>
      </c>
      <c r="I123" s="205" t="s">
        <v>302</v>
      </c>
      <c r="J123" s="205" t="s">
        <v>292</v>
      </c>
      <c r="K123" s="206" t="s">
        <v>303</v>
      </c>
      <c r="L123" s="207"/>
      <c r="M123" s="101" t="s">
        <v>1</v>
      </c>
      <c r="N123" s="102" t="s">
        <v>40</v>
      </c>
      <c r="O123" s="102" t="s">
        <v>304</v>
      </c>
      <c r="P123" s="102" t="s">
        <v>305</v>
      </c>
      <c r="Q123" s="102" t="s">
        <v>306</v>
      </c>
      <c r="R123" s="102" t="s">
        <v>307</v>
      </c>
      <c r="S123" s="102" t="s">
        <v>308</v>
      </c>
      <c r="T123" s="103" t="s">
        <v>309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310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12.565228000000001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294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311</v>
      </c>
      <c r="F125" s="216" t="s">
        <v>312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P126+P133+P141</f>
        <v>0</v>
      </c>
      <c r="Q125" s="221"/>
      <c r="R125" s="222">
        <f>R126+R133+R141</f>
        <v>12.565228000000001</v>
      </c>
      <c r="S125" s="221"/>
      <c r="T125" s="223">
        <f>T126+T133+T141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313</v>
      </c>
      <c r="BK125" s="226">
        <f>BK126+BK133+BK141</f>
        <v>0</v>
      </c>
    </row>
    <row r="126" s="12" customFormat="1" ht="22.8" customHeight="1">
      <c r="A126" s="12"/>
      <c r="B126" s="213"/>
      <c r="C126" s="214"/>
      <c r="D126" s="215" t="s">
        <v>75</v>
      </c>
      <c r="E126" s="227" t="s">
        <v>83</v>
      </c>
      <c r="F126" s="227" t="s">
        <v>314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SUM(P127:P132)</f>
        <v>0</v>
      </c>
      <c r="Q126" s="221"/>
      <c r="R126" s="222">
        <f>SUM(R127:R132)</f>
        <v>0</v>
      </c>
      <c r="S126" s="221"/>
      <c r="T126" s="223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83</v>
      </c>
      <c r="AY126" s="224" t="s">
        <v>313</v>
      </c>
      <c r="BK126" s="226">
        <f>SUM(BK127:BK132)</f>
        <v>0</v>
      </c>
    </row>
    <row r="127" s="2" customFormat="1" ht="33" customHeight="1">
      <c r="A127" s="39"/>
      <c r="B127" s="40"/>
      <c r="C127" s="229" t="s">
        <v>83</v>
      </c>
      <c r="D127" s="229" t="s">
        <v>315</v>
      </c>
      <c r="E127" s="230" t="s">
        <v>940</v>
      </c>
      <c r="F127" s="231" t="s">
        <v>941</v>
      </c>
      <c r="G127" s="232" t="s">
        <v>334</v>
      </c>
      <c r="H127" s="233">
        <v>7.5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2680</v>
      </c>
    </row>
    <row r="128" s="14" customFormat="1">
      <c r="A128" s="14"/>
      <c r="B128" s="253"/>
      <c r="C128" s="254"/>
      <c r="D128" s="244" t="s">
        <v>326</v>
      </c>
      <c r="E128" s="255" t="s">
        <v>1</v>
      </c>
      <c r="F128" s="256" t="s">
        <v>2681</v>
      </c>
      <c r="G128" s="254"/>
      <c r="H128" s="257">
        <v>7.5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326</v>
      </c>
      <c r="AU128" s="263" t="s">
        <v>85</v>
      </c>
      <c r="AV128" s="14" t="s">
        <v>85</v>
      </c>
      <c r="AW128" s="14" t="s">
        <v>32</v>
      </c>
      <c r="AX128" s="14" t="s">
        <v>83</v>
      </c>
      <c r="AY128" s="263" t="s">
        <v>313</v>
      </c>
    </row>
    <row r="129" s="2" customFormat="1" ht="37.8" customHeight="1">
      <c r="A129" s="39"/>
      <c r="B129" s="40"/>
      <c r="C129" s="229" t="s">
        <v>85</v>
      </c>
      <c r="D129" s="229" t="s">
        <v>315</v>
      </c>
      <c r="E129" s="230" t="s">
        <v>344</v>
      </c>
      <c r="F129" s="231" t="s">
        <v>345</v>
      </c>
      <c r="G129" s="232" t="s">
        <v>334</v>
      </c>
      <c r="H129" s="233">
        <v>7.5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2682</v>
      </c>
    </row>
    <row r="130" s="2" customFormat="1" ht="33" customHeight="1">
      <c r="A130" s="39"/>
      <c r="B130" s="40"/>
      <c r="C130" s="229" t="s">
        <v>93</v>
      </c>
      <c r="D130" s="229" t="s">
        <v>315</v>
      </c>
      <c r="E130" s="230" t="s">
        <v>352</v>
      </c>
      <c r="F130" s="231" t="s">
        <v>353</v>
      </c>
      <c r="G130" s="232" t="s">
        <v>354</v>
      </c>
      <c r="H130" s="233">
        <v>14.25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2683</v>
      </c>
    </row>
    <row r="131" s="14" customFormat="1">
      <c r="A131" s="14"/>
      <c r="B131" s="253"/>
      <c r="C131" s="254"/>
      <c r="D131" s="244" t="s">
        <v>326</v>
      </c>
      <c r="E131" s="254"/>
      <c r="F131" s="256" t="s">
        <v>2684</v>
      </c>
      <c r="G131" s="254"/>
      <c r="H131" s="257">
        <v>14.25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4</v>
      </c>
      <c r="AX131" s="14" t="s">
        <v>83</v>
      </c>
      <c r="AY131" s="263" t="s">
        <v>313</v>
      </c>
    </row>
    <row r="132" s="2" customFormat="1" ht="16.5" customHeight="1">
      <c r="A132" s="39"/>
      <c r="B132" s="40"/>
      <c r="C132" s="229" t="s">
        <v>320</v>
      </c>
      <c r="D132" s="229" t="s">
        <v>315</v>
      </c>
      <c r="E132" s="230" t="s">
        <v>358</v>
      </c>
      <c r="F132" s="231" t="s">
        <v>359</v>
      </c>
      <c r="G132" s="232" t="s">
        <v>334</v>
      </c>
      <c r="H132" s="233">
        <v>7.5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2685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85</v>
      </c>
      <c r="F133" s="227" t="s">
        <v>1004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12.565228000000001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313</v>
      </c>
      <c r="BK133" s="226">
        <f>SUM(BK134:BK140)</f>
        <v>0</v>
      </c>
    </row>
    <row r="134" s="2" customFormat="1" ht="33" customHeight="1">
      <c r="A134" s="39"/>
      <c r="B134" s="40"/>
      <c r="C134" s="229" t="s">
        <v>343</v>
      </c>
      <c r="D134" s="229" t="s">
        <v>315</v>
      </c>
      <c r="E134" s="230" t="s">
        <v>2666</v>
      </c>
      <c r="F134" s="231" t="s">
        <v>2667</v>
      </c>
      <c r="G134" s="232" t="s">
        <v>334</v>
      </c>
      <c r="H134" s="233">
        <v>7.5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1.665</v>
      </c>
      <c r="R134" s="238">
        <f>Q134*H134</f>
        <v>12.487500000000001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2686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2681</v>
      </c>
      <c r="G135" s="254"/>
      <c r="H135" s="257">
        <v>7.5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33" customHeight="1">
      <c r="A136" s="39"/>
      <c r="B136" s="40"/>
      <c r="C136" s="229" t="s">
        <v>347</v>
      </c>
      <c r="D136" s="229" t="s">
        <v>315</v>
      </c>
      <c r="E136" s="230" t="s">
        <v>2669</v>
      </c>
      <c r="F136" s="231" t="s">
        <v>2670</v>
      </c>
      <c r="G136" s="232" t="s">
        <v>318</v>
      </c>
      <c r="H136" s="233">
        <v>80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0.00031</v>
      </c>
      <c r="R136" s="238">
        <f>Q136*H136</f>
        <v>0.024799999999999999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2687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2688</v>
      </c>
      <c r="G137" s="254"/>
      <c r="H137" s="257">
        <v>80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24.15" customHeight="1">
      <c r="A138" s="39"/>
      <c r="B138" s="40"/>
      <c r="C138" s="283" t="s">
        <v>351</v>
      </c>
      <c r="D138" s="283" t="s">
        <v>732</v>
      </c>
      <c r="E138" s="284" t="s">
        <v>1027</v>
      </c>
      <c r="F138" s="285" t="s">
        <v>1028</v>
      </c>
      <c r="G138" s="286" t="s">
        <v>318</v>
      </c>
      <c r="H138" s="287">
        <v>94.760000000000005</v>
      </c>
      <c r="I138" s="288"/>
      <c r="J138" s="289">
        <f>ROUND(I138*H138,2)</f>
        <v>0</v>
      </c>
      <c r="K138" s="285" t="s">
        <v>319</v>
      </c>
      <c r="L138" s="290"/>
      <c r="M138" s="291" t="s">
        <v>1</v>
      </c>
      <c r="N138" s="292" t="s">
        <v>41</v>
      </c>
      <c r="O138" s="92"/>
      <c r="P138" s="238">
        <f>O138*H138</f>
        <v>0</v>
      </c>
      <c r="Q138" s="238">
        <v>0.00029999999999999997</v>
      </c>
      <c r="R138" s="238">
        <f>Q138*H138</f>
        <v>0.028427999999999998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357</v>
      </c>
      <c r="AT138" s="240" t="s">
        <v>732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2689</v>
      </c>
    </row>
    <row r="139" s="14" customFormat="1">
      <c r="A139" s="14"/>
      <c r="B139" s="253"/>
      <c r="C139" s="254"/>
      <c r="D139" s="244" t="s">
        <v>326</v>
      </c>
      <c r="E139" s="254"/>
      <c r="F139" s="256" t="s">
        <v>2690</v>
      </c>
      <c r="G139" s="254"/>
      <c r="H139" s="257">
        <v>94.760000000000005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4</v>
      </c>
      <c r="AX139" s="14" t="s">
        <v>83</v>
      </c>
      <c r="AY139" s="263" t="s">
        <v>313</v>
      </c>
    </row>
    <row r="140" s="2" customFormat="1" ht="24.15" customHeight="1">
      <c r="A140" s="39"/>
      <c r="B140" s="40"/>
      <c r="C140" s="229" t="s">
        <v>357</v>
      </c>
      <c r="D140" s="229" t="s">
        <v>315</v>
      </c>
      <c r="E140" s="230" t="s">
        <v>2675</v>
      </c>
      <c r="F140" s="231" t="s">
        <v>2676</v>
      </c>
      <c r="G140" s="232" t="s">
        <v>324</v>
      </c>
      <c r="H140" s="233">
        <v>50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0.00048999999999999998</v>
      </c>
      <c r="R140" s="238">
        <f>Q140*H140</f>
        <v>0.024500000000000001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2691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767</v>
      </c>
      <c r="F141" s="227" t="s">
        <v>768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BK142</f>
        <v>0</v>
      </c>
    </row>
    <row r="142" s="2" customFormat="1" ht="24.15" customHeight="1">
      <c r="A142" s="39"/>
      <c r="B142" s="40"/>
      <c r="C142" s="229" t="s">
        <v>364</v>
      </c>
      <c r="D142" s="229" t="s">
        <v>315</v>
      </c>
      <c r="E142" s="230" t="s">
        <v>769</v>
      </c>
      <c r="F142" s="231" t="s">
        <v>770</v>
      </c>
      <c r="G142" s="232" t="s">
        <v>354</v>
      </c>
      <c r="H142" s="233">
        <v>12.565</v>
      </c>
      <c r="I142" s="234"/>
      <c r="J142" s="235">
        <f>ROUND(I142*H142,2)</f>
        <v>0</v>
      </c>
      <c r="K142" s="231" t="s">
        <v>319</v>
      </c>
      <c r="L142" s="45"/>
      <c r="M142" s="278" t="s">
        <v>1</v>
      </c>
      <c r="N142" s="279" t="s">
        <v>41</v>
      </c>
      <c r="O142" s="280"/>
      <c r="P142" s="281">
        <f>O142*H142</f>
        <v>0</v>
      </c>
      <c r="Q142" s="281">
        <v>0</v>
      </c>
      <c r="R142" s="281">
        <f>Q142*H142</f>
        <v>0</v>
      </c>
      <c r="S142" s="281">
        <v>0</v>
      </c>
      <c r="T142" s="28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2692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Y1/DPVdRK2tr0xBpVhFU1flkvHvgsx5ndvXLNC4+YOFqmvd/yOkCUxw3gky1LXR9rWfgHbIcAv3vqAEgRBNqog==" hashValue="XB8QQsx/ErlVRw1iXb0xojNhB4+T0YE1Pt4AgLolvVi6ecJIiNAHnQulKjcePNVUcd0ASf/vkKaaGhalax6KZQ==" algorithmName="SHA-512" password="CC35"/>
  <autoFilter ref="C123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2693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ROUND((SUM(BE127:BE182)),  2)</f>
        <v>0</v>
      </c>
      <c r="G35" s="39"/>
      <c r="H35" s="39"/>
      <c r="I35" s="166">
        <v>0.20999999999999999</v>
      </c>
      <c r="J35" s="165">
        <f>ROUND(((SUM(BE127:BE182))*I35),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ROUND((SUM(BF127:BF182)),  2)</f>
        <v>0</v>
      </c>
      <c r="G36" s="39"/>
      <c r="H36" s="39"/>
      <c r="I36" s="166">
        <v>0.14999999999999999</v>
      </c>
      <c r="J36" s="165">
        <f>ROUND(((SUM(BF127:BF182))*I36),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ROUND((SUM(BG127:BG182)),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ROUND((SUM(BH127:BH182)),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ROUND((SUM(BI127:BI182)),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111 - Sítě technické infrastruktury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J129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698</v>
      </c>
      <c r="E101" s="199"/>
      <c r="F101" s="199"/>
      <c r="G101" s="199"/>
      <c r="H101" s="199"/>
      <c r="I101" s="199"/>
      <c r="J101" s="200">
        <f>J150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297</v>
      </c>
      <c r="E102" s="199"/>
      <c r="F102" s="199"/>
      <c r="G102" s="199"/>
      <c r="H102" s="199"/>
      <c r="I102" s="199"/>
      <c r="J102" s="200">
        <f>J161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J167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664</v>
      </c>
      <c r="E104" s="194"/>
      <c r="F104" s="194"/>
      <c r="G104" s="194"/>
      <c r="H104" s="194"/>
      <c r="I104" s="194"/>
      <c r="J104" s="195">
        <f>J169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1558</v>
      </c>
      <c r="E105" s="199"/>
      <c r="F105" s="199"/>
      <c r="G105" s="199"/>
      <c r="H105" s="199"/>
      <c r="I105" s="199"/>
      <c r="J105" s="200">
        <f>J170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 xml:space="preserve">Revitalizace  Masarykova náměstí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2380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111 - Sítě technické infrastruktury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Konice</v>
      </c>
      <c r="G121" s="41"/>
      <c r="H121" s="41"/>
      <c r="I121" s="33" t="s">
        <v>22</v>
      </c>
      <c r="J121" s="80" t="str">
        <f>IF(J14="","",J14)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město  Konice</v>
      </c>
      <c r="G123" s="41"/>
      <c r="H123" s="41"/>
      <c r="I123" s="33" t="s">
        <v>30</v>
      </c>
      <c r="J123" s="37" t="str">
        <f>E23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P128+P169</f>
        <v>0</v>
      </c>
      <c r="Q127" s="105"/>
      <c r="R127" s="210">
        <f>R128+R169</f>
        <v>174.85234500000001</v>
      </c>
      <c r="S127" s="105"/>
      <c r="T127" s="211">
        <f>T128+T169</f>
        <v>23.235840000000003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BK128+BK169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P129+P150+P161+P167</f>
        <v>0</v>
      </c>
      <c r="Q128" s="221"/>
      <c r="R128" s="222">
        <f>R129+R150+R161+R167</f>
        <v>174.63720000000001</v>
      </c>
      <c r="S128" s="221"/>
      <c r="T128" s="223">
        <f>T129+T150+T161+T167</f>
        <v>23.235840000000003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BK129+BK150+BK161+BK167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SUM(P130:P149)</f>
        <v>0</v>
      </c>
      <c r="Q129" s="221"/>
      <c r="R129" s="222">
        <f>SUM(R130:R149)</f>
        <v>168</v>
      </c>
      <c r="S129" s="221"/>
      <c r="T129" s="223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SUM(BK130:BK149)</f>
        <v>0</v>
      </c>
    </row>
    <row r="130" s="2" customFormat="1" ht="37.8" customHeight="1">
      <c r="A130" s="39"/>
      <c r="B130" s="40"/>
      <c r="C130" s="229" t="s">
        <v>83</v>
      </c>
      <c r="D130" s="229" t="s">
        <v>315</v>
      </c>
      <c r="E130" s="230" t="s">
        <v>2694</v>
      </c>
      <c r="F130" s="231" t="s">
        <v>2695</v>
      </c>
      <c r="G130" s="232" t="s">
        <v>334</v>
      </c>
      <c r="H130" s="233">
        <v>23.399999999999999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2696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2697</v>
      </c>
      <c r="G131" s="254"/>
      <c r="H131" s="257">
        <v>23.399999999999999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83</v>
      </c>
      <c r="AY131" s="263" t="s">
        <v>313</v>
      </c>
    </row>
    <row r="132" s="2" customFormat="1" ht="33" customHeight="1">
      <c r="A132" s="39"/>
      <c r="B132" s="40"/>
      <c r="C132" s="229" t="s">
        <v>85</v>
      </c>
      <c r="D132" s="229" t="s">
        <v>315</v>
      </c>
      <c r="E132" s="230" t="s">
        <v>940</v>
      </c>
      <c r="F132" s="231" t="s">
        <v>941</v>
      </c>
      <c r="G132" s="232" t="s">
        <v>334</v>
      </c>
      <c r="H132" s="233">
        <v>87.599999999999994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2698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2699</v>
      </c>
      <c r="G133" s="254"/>
      <c r="H133" s="257">
        <v>72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76</v>
      </c>
      <c r="AY133" s="263" t="s">
        <v>313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2700</v>
      </c>
      <c r="G134" s="254"/>
      <c r="H134" s="257">
        <v>15.6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85</v>
      </c>
      <c r="AV134" s="14" t="s">
        <v>85</v>
      </c>
      <c r="AW134" s="14" t="s">
        <v>32</v>
      </c>
      <c r="AX134" s="14" t="s">
        <v>76</v>
      </c>
      <c r="AY134" s="263" t="s">
        <v>313</v>
      </c>
    </row>
    <row r="135" s="15" customFormat="1">
      <c r="A135" s="15"/>
      <c r="B135" s="264"/>
      <c r="C135" s="265"/>
      <c r="D135" s="244" t="s">
        <v>326</v>
      </c>
      <c r="E135" s="266" t="s">
        <v>1</v>
      </c>
      <c r="F135" s="267" t="s">
        <v>331</v>
      </c>
      <c r="G135" s="265"/>
      <c r="H135" s="268">
        <v>87.599999999999994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4" t="s">
        <v>326</v>
      </c>
      <c r="AU135" s="274" t="s">
        <v>85</v>
      </c>
      <c r="AV135" s="15" t="s">
        <v>320</v>
      </c>
      <c r="AW135" s="15" t="s">
        <v>32</v>
      </c>
      <c r="AX135" s="15" t="s">
        <v>83</v>
      </c>
      <c r="AY135" s="274" t="s">
        <v>313</v>
      </c>
    </row>
    <row r="136" s="2" customFormat="1" ht="24.15" customHeight="1">
      <c r="A136" s="39"/>
      <c r="B136" s="40"/>
      <c r="C136" s="229" t="s">
        <v>93</v>
      </c>
      <c r="D136" s="229" t="s">
        <v>315</v>
      </c>
      <c r="E136" s="230" t="s">
        <v>1165</v>
      </c>
      <c r="F136" s="231" t="s">
        <v>1166</v>
      </c>
      <c r="G136" s="232" t="s">
        <v>334</v>
      </c>
      <c r="H136" s="233">
        <v>39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2701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2702</v>
      </c>
      <c r="G137" s="254"/>
      <c r="H137" s="257">
        <v>39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37.8" customHeight="1">
      <c r="A138" s="39"/>
      <c r="B138" s="40"/>
      <c r="C138" s="229" t="s">
        <v>320</v>
      </c>
      <c r="D138" s="229" t="s">
        <v>315</v>
      </c>
      <c r="E138" s="230" t="s">
        <v>344</v>
      </c>
      <c r="F138" s="231" t="s">
        <v>345</v>
      </c>
      <c r="G138" s="232" t="s">
        <v>334</v>
      </c>
      <c r="H138" s="233">
        <v>111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2703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2704</v>
      </c>
      <c r="G139" s="254"/>
      <c r="H139" s="257">
        <v>111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2" customFormat="1" ht="24.15" customHeight="1">
      <c r="A140" s="39"/>
      <c r="B140" s="40"/>
      <c r="C140" s="229" t="s">
        <v>343</v>
      </c>
      <c r="D140" s="229" t="s">
        <v>315</v>
      </c>
      <c r="E140" s="230" t="s">
        <v>958</v>
      </c>
      <c r="F140" s="231" t="s">
        <v>959</v>
      </c>
      <c r="G140" s="232" t="s">
        <v>334</v>
      </c>
      <c r="H140" s="233">
        <v>111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2705</v>
      </c>
    </row>
    <row r="141" s="2" customFormat="1" ht="33" customHeight="1">
      <c r="A141" s="39"/>
      <c r="B141" s="40"/>
      <c r="C141" s="229" t="s">
        <v>347</v>
      </c>
      <c r="D141" s="229" t="s">
        <v>315</v>
      </c>
      <c r="E141" s="230" t="s">
        <v>352</v>
      </c>
      <c r="F141" s="231" t="s">
        <v>353</v>
      </c>
      <c r="G141" s="232" t="s">
        <v>354</v>
      </c>
      <c r="H141" s="233">
        <v>210.90000000000001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2706</v>
      </c>
    </row>
    <row r="142" s="14" customFormat="1">
      <c r="A142" s="14"/>
      <c r="B142" s="253"/>
      <c r="C142" s="254"/>
      <c r="D142" s="244" t="s">
        <v>326</v>
      </c>
      <c r="E142" s="255" t="s">
        <v>1</v>
      </c>
      <c r="F142" s="256" t="s">
        <v>2707</v>
      </c>
      <c r="G142" s="254"/>
      <c r="H142" s="257">
        <v>210.90000000000001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326</v>
      </c>
      <c r="AU142" s="263" t="s">
        <v>85</v>
      </c>
      <c r="AV142" s="14" t="s">
        <v>85</v>
      </c>
      <c r="AW142" s="14" t="s">
        <v>32</v>
      </c>
      <c r="AX142" s="14" t="s">
        <v>83</v>
      </c>
      <c r="AY142" s="263" t="s">
        <v>313</v>
      </c>
    </row>
    <row r="143" s="2" customFormat="1" ht="16.5" customHeight="1">
      <c r="A143" s="39"/>
      <c r="B143" s="40"/>
      <c r="C143" s="229" t="s">
        <v>351</v>
      </c>
      <c r="D143" s="229" t="s">
        <v>315</v>
      </c>
      <c r="E143" s="230" t="s">
        <v>358</v>
      </c>
      <c r="F143" s="231" t="s">
        <v>359</v>
      </c>
      <c r="G143" s="232" t="s">
        <v>334</v>
      </c>
      <c r="H143" s="233">
        <v>111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2708</v>
      </c>
    </row>
    <row r="144" s="2" customFormat="1" ht="24.15" customHeight="1">
      <c r="A144" s="39"/>
      <c r="B144" s="40"/>
      <c r="C144" s="229" t="s">
        <v>357</v>
      </c>
      <c r="D144" s="229" t="s">
        <v>315</v>
      </c>
      <c r="E144" s="230" t="s">
        <v>989</v>
      </c>
      <c r="F144" s="231" t="s">
        <v>990</v>
      </c>
      <c r="G144" s="232" t="s">
        <v>334</v>
      </c>
      <c r="H144" s="233">
        <v>84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2709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2710</v>
      </c>
      <c r="G145" s="254"/>
      <c r="H145" s="257">
        <v>84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313</v>
      </c>
    </row>
    <row r="146" s="2" customFormat="1" ht="16.5" customHeight="1">
      <c r="A146" s="39"/>
      <c r="B146" s="40"/>
      <c r="C146" s="283" t="s">
        <v>364</v>
      </c>
      <c r="D146" s="283" t="s">
        <v>732</v>
      </c>
      <c r="E146" s="284" t="s">
        <v>994</v>
      </c>
      <c r="F146" s="285" t="s">
        <v>995</v>
      </c>
      <c r="G146" s="286" t="s">
        <v>354</v>
      </c>
      <c r="H146" s="287">
        <v>168</v>
      </c>
      <c r="I146" s="288"/>
      <c r="J146" s="289">
        <f>ROUND(I146*H146,2)</f>
        <v>0</v>
      </c>
      <c r="K146" s="285" t="s">
        <v>319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1</v>
      </c>
      <c r="R146" s="238">
        <f>Q146*H146</f>
        <v>168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2711</v>
      </c>
    </row>
    <row r="147" s="14" customFormat="1">
      <c r="A147" s="14"/>
      <c r="B147" s="253"/>
      <c r="C147" s="254"/>
      <c r="D147" s="244" t="s">
        <v>326</v>
      </c>
      <c r="E147" s="254"/>
      <c r="F147" s="256" t="s">
        <v>2712</v>
      </c>
      <c r="G147" s="254"/>
      <c r="H147" s="257">
        <v>168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4</v>
      </c>
      <c r="AX147" s="14" t="s">
        <v>83</v>
      </c>
      <c r="AY147" s="263" t="s">
        <v>313</v>
      </c>
    </row>
    <row r="148" s="2" customFormat="1" ht="24.15" customHeight="1">
      <c r="A148" s="39"/>
      <c r="B148" s="40"/>
      <c r="C148" s="229" t="s">
        <v>368</v>
      </c>
      <c r="D148" s="229" t="s">
        <v>315</v>
      </c>
      <c r="E148" s="230" t="s">
        <v>989</v>
      </c>
      <c r="F148" s="231" t="s">
        <v>990</v>
      </c>
      <c r="G148" s="232" t="s">
        <v>334</v>
      </c>
      <c r="H148" s="233">
        <v>27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320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320</v>
      </c>
      <c r="BM148" s="240" t="s">
        <v>2713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2714</v>
      </c>
      <c r="G149" s="254"/>
      <c r="H149" s="257">
        <v>27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313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357</v>
      </c>
      <c r="F150" s="227" t="s">
        <v>720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SUM(P151:P160)</f>
        <v>0</v>
      </c>
      <c r="Q150" s="221"/>
      <c r="R150" s="222">
        <f>SUM(R151:R160)</f>
        <v>6.6372</v>
      </c>
      <c r="S150" s="221"/>
      <c r="T150" s="223">
        <f>SUM(T151:T160)</f>
        <v>23.235840000000003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83</v>
      </c>
      <c r="AY150" s="224" t="s">
        <v>313</v>
      </c>
      <c r="BK150" s="226">
        <f>SUM(BK151:BK160)</f>
        <v>0</v>
      </c>
    </row>
    <row r="151" s="2" customFormat="1" ht="24.15" customHeight="1">
      <c r="A151" s="39"/>
      <c r="B151" s="40"/>
      <c r="C151" s="229" t="s">
        <v>373</v>
      </c>
      <c r="D151" s="229" t="s">
        <v>315</v>
      </c>
      <c r="E151" s="230" t="s">
        <v>2538</v>
      </c>
      <c r="F151" s="231" t="s">
        <v>2539</v>
      </c>
      <c r="G151" s="232" t="s">
        <v>334</v>
      </c>
      <c r="H151" s="233">
        <v>10.852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1.9199999999999999</v>
      </c>
      <c r="T151" s="239">
        <f>S151*H151</f>
        <v>20.835840000000001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2715</v>
      </c>
    </row>
    <row r="152" s="13" customFormat="1">
      <c r="A152" s="13"/>
      <c r="B152" s="242"/>
      <c r="C152" s="243"/>
      <c r="D152" s="244" t="s">
        <v>326</v>
      </c>
      <c r="E152" s="245" t="s">
        <v>1</v>
      </c>
      <c r="F152" s="246" t="s">
        <v>2716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326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313</v>
      </c>
    </row>
    <row r="153" s="14" customFormat="1">
      <c r="A153" s="14"/>
      <c r="B153" s="253"/>
      <c r="C153" s="254"/>
      <c r="D153" s="244" t="s">
        <v>326</v>
      </c>
      <c r="E153" s="255" t="s">
        <v>1</v>
      </c>
      <c r="F153" s="256" t="s">
        <v>2717</v>
      </c>
      <c r="G153" s="254"/>
      <c r="H153" s="257">
        <v>10.852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326</v>
      </c>
      <c r="AU153" s="263" t="s">
        <v>85</v>
      </c>
      <c r="AV153" s="14" t="s">
        <v>85</v>
      </c>
      <c r="AW153" s="14" t="s">
        <v>32</v>
      </c>
      <c r="AX153" s="14" t="s">
        <v>83</v>
      </c>
      <c r="AY153" s="263" t="s">
        <v>313</v>
      </c>
    </row>
    <row r="154" s="2" customFormat="1" ht="24.15" customHeight="1">
      <c r="A154" s="39"/>
      <c r="B154" s="40"/>
      <c r="C154" s="229" t="s">
        <v>377</v>
      </c>
      <c r="D154" s="229" t="s">
        <v>315</v>
      </c>
      <c r="E154" s="230" t="s">
        <v>2718</v>
      </c>
      <c r="F154" s="231" t="s">
        <v>2719</v>
      </c>
      <c r="G154" s="232" t="s">
        <v>723</v>
      </c>
      <c r="H154" s="233">
        <v>12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0.1056</v>
      </c>
      <c r="R154" s="238">
        <f>Q154*H154</f>
        <v>1.2671999999999999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2720</v>
      </c>
    </row>
    <row r="155" s="2" customFormat="1" ht="24.15" customHeight="1">
      <c r="A155" s="39"/>
      <c r="B155" s="40"/>
      <c r="C155" s="229" t="s">
        <v>427</v>
      </c>
      <c r="D155" s="229" t="s">
        <v>315</v>
      </c>
      <c r="E155" s="230" t="s">
        <v>2721</v>
      </c>
      <c r="F155" s="231" t="s">
        <v>2722</v>
      </c>
      <c r="G155" s="232" t="s">
        <v>723</v>
      </c>
      <c r="H155" s="233">
        <v>12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0.024240000000000001</v>
      </c>
      <c r="R155" s="238">
        <f>Q155*H155</f>
        <v>0.29088000000000003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320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2723</v>
      </c>
    </row>
    <row r="156" s="2" customFormat="1" ht="24.15" customHeight="1">
      <c r="A156" s="39"/>
      <c r="B156" s="40"/>
      <c r="C156" s="229" t="s">
        <v>430</v>
      </c>
      <c r="D156" s="229" t="s">
        <v>315</v>
      </c>
      <c r="E156" s="230" t="s">
        <v>2724</v>
      </c>
      <c r="F156" s="231" t="s">
        <v>2725</v>
      </c>
      <c r="G156" s="232" t="s">
        <v>723</v>
      </c>
      <c r="H156" s="233">
        <v>12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320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2726</v>
      </c>
    </row>
    <row r="157" s="2" customFormat="1" ht="33" customHeight="1">
      <c r="A157" s="39"/>
      <c r="B157" s="40"/>
      <c r="C157" s="229" t="s">
        <v>8</v>
      </c>
      <c r="D157" s="229" t="s">
        <v>315</v>
      </c>
      <c r="E157" s="230" t="s">
        <v>2727</v>
      </c>
      <c r="F157" s="231" t="s">
        <v>2728</v>
      </c>
      <c r="G157" s="232" t="s">
        <v>723</v>
      </c>
      <c r="H157" s="233">
        <v>12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0.42115999999999998</v>
      </c>
      <c r="R157" s="238">
        <f>Q157*H157</f>
        <v>5.0539199999999997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2729</v>
      </c>
    </row>
    <row r="158" s="2" customFormat="1" ht="24.15" customHeight="1">
      <c r="A158" s="39"/>
      <c r="B158" s="40"/>
      <c r="C158" s="229" t="s">
        <v>434</v>
      </c>
      <c r="D158" s="229" t="s">
        <v>315</v>
      </c>
      <c r="E158" s="230" t="s">
        <v>2730</v>
      </c>
      <c r="F158" s="231" t="s">
        <v>2731</v>
      </c>
      <c r="G158" s="232" t="s">
        <v>723</v>
      </c>
      <c r="H158" s="233">
        <v>12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0.20000000000000001</v>
      </c>
      <c r="T158" s="239">
        <f>S158*H158</f>
        <v>2.4000000000000004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2732</v>
      </c>
    </row>
    <row r="159" s="2" customFormat="1" ht="21.75" customHeight="1">
      <c r="A159" s="39"/>
      <c r="B159" s="40"/>
      <c r="C159" s="229" t="s">
        <v>436</v>
      </c>
      <c r="D159" s="229" t="s">
        <v>315</v>
      </c>
      <c r="E159" s="230" t="s">
        <v>1129</v>
      </c>
      <c r="F159" s="231" t="s">
        <v>1130</v>
      </c>
      <c r="G159" s="232" t="s">
        <v>324</v>
      </c>
      <c r="H159" s="233">
        <v>280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9.0000000000000006E-05</v>
      </c>
      <c r="R159" s="238">
        <f>Q159*H159</f>
        <v>0.0252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320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2733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2734</v>
      </c>
      <c r="G160" s="254"/>
      <c r="H160" s="257">
        <v>280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362</v>
      </c>
      <c r="F161" s="227" t="s">
        <v>363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SUM(P162:P166)</f>
        <v>0</v>
      </c>
      <c r="Q161" s="221"/>
      <c r="R161" s="222">
        <f>SUM(R162:R166)</f>
        <v>0</v>
      </c>
      <c r="S161" s="221"/>
      <c r="T161" s="223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313</v>
      </c>
      <c r="BK161" s="226">
        <f>SUM(BK162:BK166)</f>
        <v>0</v>
      </c>
    </row>
    <row r="162" s="2" customFormat="1" ht="16.5" customHeight="1">
      <c r="A162" s="39"/>
      <c r="B162" s="40"/>
      <c r="C162" s="229" t="s">
        <v>762</v>
      </c>
      <c r="D162" s="229" t="s">
        <v>315</v>
      </c>
      <c r="E162" s="230" t="s">
        <v>2581</v>
      </c>
      <c r="F162" s="231" t="s">
        <v>2582</v>
      </c>
      <c r="G162" s="232" t="s">
        <v>354</v>
      </c>
      <c r="H162" s="233">
        <v>23.236000000000001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2735</v>
      </c>
    </row>
    <row r="163" s="2" customFormat="1" ht="24.15" customHeight="1">
      <c r="A163" s="39"/>
      <c r="B163" s="40"/>
      <c r="C163" s="229" t="s">
        <v>765</v>
      </c>
      <c r="D163" s="229" t="s">
        <v>315</v>
      </c>
      <c r="E163" s="230" t="s">
        <v>2584</v>
      </c>
      <c r="F163" s="231" t="s">
        <v>2585</v>
      </c>
      <c r="G163" s="232" t="s">
        <v>354</v>
      </c>
      <c r="H163" s="233">
        <v>209.124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2736</v>
      </c>
    </row>
    <row r="164" s="14" customFormat="1">
      <c r="A164" s="14"/>
      <c r="B164" s="253"/>
      <c r="C164" s="254"/>
      <c r="D164" s="244" t="s">
        <v>326</v>
      </c>
      <c r="E164" s="254"/>
      <c r="F164" s="256" t="s">
        <v>2737</v>
      </c>
      <c r="G164" s="254"/>
      <c r="H164" s="257">
        <v>209.124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4</v>
      </c>
      <c r="AX164" s="14" t="s">
        <v>83</v>
      </c>
      <c r="AY164" s="263" t="s">
        <v>313</v>
      </c>
    </row>
    <row r="165" s="2" customFormat="1" ht="24.15" customHeight="1">
      <c r="A165" s="39"/>
      <c r="B165" s="40"/>
      <c r="C165" s="229" t="s">
        <v>554</v>
      </c>
      <c r="D165" s="229" t="s">
        <v>315</v>
      </c>
      <c r="E165" s="230" t="s">
        <v>2588</v>
      </c>
      <c r="F165" s="231" t="s">
        <v>2589</v>
      </c>
      <c r="G165" s="232" t="s">
        <v>354</v>
      </c>
      <c r="H165" s="233">
        <v>23.236000000000001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320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320</v>
      </c>
      <c r="BM165" s="240" t="s">
        <v>2738</v>
      </c>
    </row>
    <row r="166" s="2" customFormat="1" ht="37.8" customHeight="1">
      <c r="A166" s="39"/>
      <c r="B166" s="40"/>
      <c r="C166" s="229" t="s">
        <v>7</v>
      </c>
      <c r="D166" s="229" t="s">
        <v>315</v>
      </c>
      <c r="E166" s="230" t="s">
        <v>378</v>
      </c>
      <c r="F166" s="231" t="s">
        <v>379</v>
      </c>
      <c r="G166" s="232" t="s">
        <v>354</v>
      </c>
      <c r="H166" s="233">
        <v>23.236000000000001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2739</v>
      </c>
    </row>
    <row r="167" s="12" customFormat="1" ht="22.8" customHeight="1">
      <c r="A167" s="12"/>
      <c r="B167" s="213"/>
      <c r="C167" s="214"/>
      <c r="D167" s="215" t="s">
        <v>75</v>
      </c>
      <c r="E167" s="227" t="s">
        <v>767</v>
      </c>
      <c r="F167" s="227" t="s">
        <v>768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P168</f>
        <v>0</v>
      </c>
      <c r="Q167" s="221"/>
      <c r="R167" s="222">
        <f>R168</f>
        <v>0</v>
      </c>
      <c r="S167" s="221"/>
      <c r="T167" s="22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83</v>
      </c>
      <c r="AT167" s="225" t="s">
        <v>75</v>
      </c>
      <c r="AU167" s="225" t="s">
        <v>83</v>
      </c>
      <c r="AY167" s="224" t="s">
        <v>313</v>
      </c>
      <c r="BK167" s="226">
        <f>BK168</f>
        <v>0</v>
      </c>
    </row>
    <row r="168" s="2" customFormat="1" ht="24.15" customHeight="1">
      <c r="A168" s="39"/>
      <c r="B168" s="40"/>
      <c r="C168" s="229" t="s">
        <v>1018</v>
      </c>
      <c r="D168" s="229" t="s">
        <v>315</v>
      </c>
      <c r="E168" s="230" t="s">
        <v>769</v>
      </c>
      <c r="F168" s="231" t="s">
        <v>770</v>
      </c>
      <c r="G168" s="232" t="s">
        <v>354</v>
      </c>
      <c r="H168" s="233">
        <v>174.637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320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320</v>
      </c>
      <c r="BM168" s="240" t="s">
        <v>2740</v>
      </c>
    </row>
    <row r="169" s="12" customFormat="1" ht="25.92" customHeight="1">
      <c r="A169" s="12"/>
      <c r="B169" s="213"/>
      <c r="C169" s="214"/>
      <c r="D169" s="215" t="s">
        <v>75</v>
      </c>
      <c r="E169" s="216" t="s">
        <v>683</v>
      </c>
      <c r="F169" s="216" t="s">
        <v>684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P170</f>
        <v>0</v>
      </c>
      <c r="Q169" s="221"/>
      <c r="R169" s="222">
        <f>R170</f>
        <v>0.21514499999999998</v>
      </c>
      <c r="S169" s="221"/>
      <c r="T169" s="223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85</v>
      </c>
      <c r="AT169" s="225" t="s">
        <v>75</v>
      </c>
      <c r="AU169" s="225" t="s">
        <v>76</v>
      </c>
      <c r="AY169" s="224" t="s">
        <v>313</v>
      </c>
      <c r="BK169" s="226">
        <f>BK170</f>
        <v>0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1571</v>
      </c>
      <c r="F170" s="227" t="s">
        <v>1572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SUM(P171:P182)</f>
        <v>0</v>
      </c>
      <c r="Q170" s="221"/>
      <c r="R170" s="222">
        <f>SUM(R171:R182)</f>
        <v>0.21514499999999998</v>
      </c>
      <c r="S170" s="221"/>
      <c r="T170" s="223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85</v>
      </c>
      <c r="AT170" s="225" t="s">
        <v>75</v>
      </c>
      <c r="AU170" s="225" t="s">
        <v>83</v>
      </c>
      <c r="AY170" s="224" t="s">
        <v>313</v>
      </c>
      <c r="BK170" s="226">
        <f>SUM(BK171:BK182)</f>
        <v>0</v>
      </c>
    </row>
    <row r="171" s="2" customFormat="1" ht="24.15" customHeight="1">
      <c r="A171" s="39"/>
      <c r="B171" s="40"/>
      <c r="C171" s="229" t="s">
        <v>1026</v>
      </c>
      <c r="D171" s="229" t="s">
        <v>315</v>
      </c>
      <c r="E171" s="230" t="s">
        <v>2741</v>
      </c>
      <c r="F171" s="231" t="s">
        <v>2742</v>
      </c>
      <c r="G171" s="232" t="s">
        <v>324</v>
      </c>
      <c r="H171" s="233">
        <v>150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434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434</v>
      </c>
      <c r="BM171" s="240" t="s">
        <v>2743</v>
      </c>
    </row>
    <row r="172" s="2" customFormat="1" ht="33" customHeight="1">
      <c r="A172" s="39"/>
      <c r="B172" s="40"/>
      <c r="C172" s="283" t="s">
        <v>1032</v>
      </c>
      <c r="D172" s="283" t="s">
        <v>732</v>
      </c>
      <c r="E172" s="284" t="s">
        <v>2744</v>
      </c>
      <c r="F172" s="285" t="s">
        <v>2745</v>
      </c>
      <c r="G172" s="286" t="s">
        <v>324</v>
      </c>
      <c r="H172" s="287">
        <v>157.5</v>
      </c>
      <c r="I172" s="288"/>
      <c r="J172" s="289">
        <f>ROUND(I172*H172,2)</f>
        <v>0</v>
      </c>
      <c r="K172" s="285" t="s">
        <v>319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0.00068999999999999997</v>
      </c>
      <c r="R172" s="238">
        <f>Q172*H172</f>
        <v>0.10867499999999999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1067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434</v>
      </c>
      <c r="BM172" s="240" t="s">
        <v>2746</v>
      </c>
    </row>
    <row r="173" s="14" customFormat="1">
      <c r="A173" s="14"/>
      <c r="B173" s="253"/>
      <c r="C173" s="254"/>
      <c r="D173" s="244" t="s">
        <v>326</v>
      </c>
      <c r="E173" s="254"/>
      <c r="F173" s="256" t="s">
        <v>2747</v>
      </c>
      <c r="G173" s="254"/>
      <c r="H173" s="257">
        <v>157.5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4</v>
      </c>
      <c r="AX173" s="14" t="s">
        <v>83</v>
      </c>
      <c r="AY173" s="263" t="s">
        <v>313</v>
      </c>
    </row>
    <row r="174" s="2" customFormat="1" ht="24.15" customHeight="1">
      <c r="A174" s="39"/>
      <c r="B174" s="40"/>
      <c r="C174" s="229" t="s">
        <v>582</v>
      </c>
      <c r="D174" s="229" t="s">
        <v>315</v>
      </c>
      <c r="E174" s="230" t="s">
        <v>2741</v>
      </c>
      <c r="F174" s="231" t="s">
        <v>2742</v>
      </c>
      <c r="G174" s="232" t="s">
        <v>324</v>
      </c>
      <c r="H174" s="233">
        <v>260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434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434</v>
      </c>
      <c r="BM174" s="240" t="s">
        <v>2748</v>
      </c>
    </row>
    <row r="175" s="13" customFormat="1">
      <c r="A175" s="13"/>
      <c r="B175" s="242"/>
      <c r="C175" s="243"/>
      <c r="D175" s="244" t="s">
        <v>326</v>
      </c>
      <c r="E175" s="245" t="s">
        <v>1</v>
      </c>
      <c r="F175" s="246" t="s">
        <v>2749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326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313</v>
      </c>
    </row>
    <row r="176" s="14" customFormat="1">
      <c r="A176" s="14"/>
      <c r="B176" s="253"/>
      <c r="C176" s="254"/>
      <c r="D176" s="244" t="s">
        <v>326</v>
      </c>
      <c r="E176" s="255" t="s">
        <v>1</v>
      </c>
      <c r="F176" s="256" t="s">
        <v>2750</v>
      </c>
      <c r="G176" s="254"/>
      <c r="H176" s="257">
        <v>260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326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313</v>
      </c>
    </row>
    <row r="177" s="2" customFormat="1" ht="24.15" customHeight="1">
      <c r="A177" s="39"/>
      <c r="B177" s="40"/>
      <c r="C177" s="283" t="s">
        <v>1042</v>
      </c>
      <c r="D177" s="283" t="s">
        <v>732</v>
      </c>
      <c r="E177" s="284" t="s">
        <v>2751</v>
      </c>
      <c r="F177" s="285" t="s">
        <v>2752</v>
      </c>
      <c r="G177" s="286" t="s">
        <v>324</v>
      </c>
      <c r="H177" s="287">
        <v>136.5</v>
      </c>
      <c r="I177" s="288"/>
      <c r="J177" s="289">
        <f>ROUND(I177*H177,2)</f>
        <v>0</v>
      </c>
      <c r="K177" s="285" t="s">
        <v>319</v>
      </c>
      <c r="L177" s="290"/>
      <c r="M177" s="291" t="s">
        <v>1</v>
      </c>
      <c r="N177" s="292" t="s">
        <v>41</v>
      </c>
      <c r="O177" s="92"/>
      <c r="P177" s="238">
        <f>O177*H177</f>
        <v>0</v>
      </c>
      <c r="Q177" s="238">
        <v>0.00077999999999999999</v>
      </c>
      <c r="R177" s="238">
        <f>Q177*H177</f>
        <v>0.10647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1067</v>
      </c>
      <c r="AT177" s="240" t="s">
        <v>732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434</v>
      </c>
      <c r="BM177" s="240" t="s">
        <v>2753</v>
      </c>
    </row>
    <row r="178" s="14" customFormat="1">
      <c r="A178" s="14"/>
      <c r="B178" s="253"/>
      <c r="C178" s="254"/>
      <c r="D178" s="244" t="s">
        <v>326</v>
      </c>
      <c r="E178" s="254"/>
      <c r="F178" s="256" t="s">
        <v>2754</v>
      </c>
      <c r="G178" s="254"/>
      <c r="H178" s="257">
        <v>136.5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326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313</v>
      </c>
    </row>
    <row r="179" s="2" customFormat="1" ht="24.15" customHeight="1">
      <c r="A179" s="39"/>
      <c r="B179" s="40"/>
      <c r="C179" s="229" t="s">
        <v>1046</v>
      </c>
      <c r="D179" s="229" t="s">
        <v>315</v>
      </c>
      <c r="E179" s="230" t="s">
        <v>2755</v>
      </c>
      <c r="F179" s="231" t="s">
        <v>2756</v>
      </c>
      <c r="G179" s="232" t="s">
        <v>324</v>
      </c>
      <c r="H179" s="233">
        <v>130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434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434</v>
      </c>
      <c r="BM179" s="240" t="s">
        <v>2757</v>
      </c>
    </row>
    <row r="180" s="2" customFormat="1" ht="24.15" customHeight="1">
      <c r="A180" s="39"/>
      <c r="B180" s="40"/>
      <c r="C180" s="229" t="s">
        <v>1051</v>
      </c>
      <c r="D180" s="229" t="s">
        <v>315</v>
      </c>
      <c r="E180" s="230" t="s">
        <v>2758</v>
      </c>
      <c r="F180" s="231" t="s">
        <v>2759</v>
      </c>
      <c r="G180" s="232" t="s">
        <v>354</v>
      </c>
      <c r="H180" s="233">
        <v>0.215</v>
      </c>
      <c r="I180" s="234"/>
      <c r="J180" s="235">
        <f>ROUND(I180*H180,2)</f>
        <v>0</v>
      </c>
      <c r="K180" s="231" t="s">
        <v>319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434</v>
      </c>
      <c r="AT180" s="240" t="s">
        <v>315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434</v>
      </c>
      <c r="BM180" s="240" t="s">
        <v>2760</v>
      </c>
    </row>
    <row r="181" s="2" customFormat="1" ht="24.15" customHeight="1">
      <c r="A181" s="39"/>
      <c r="B181" s="40"/>
      <c r="C181" s="229" t="s">
        <v>1055</v>
      </c>
      <c r="D181" s="229" t="s">
        <v>315</v>
      </c>
      <c r="E181" s="230" t="s">
        <v>2761</v>
      </c>
      <c r="F181" s="231" t="s">
        <v>2762</v>
      </c>
      <c r="G181" s="232" t="s">
        <v>354</v>
      </c>
      <c r="H181" s="233">
        <v>0.215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434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434</v>
      </c>
      <c r="BM181" s="240" t="s">
        <v>2763</v>
      </c>
    </row>
    <row r="182" s="2" customFormat="1" ht="24.15" customHeight="1">
      <c r="A182" s="39"/>
      <c r="B182" s="40"/>
      <c r="C182" s="229" t="s">
        <v>1059</v>
      </c>
      <c r="D182" s="229" t="s">
        <v>315</v>
      </c>
      <c r="E182" s="230" t="s">
        <v>2764</v>
      </c>
      <c r="F182" s="231" t="s">
        <v>2765</v>
      </c>
      <c r="G182" s="232" t="s">
        <v>354</v>
      </c>
      <c r="H182" s="233">
        <v>0.215</v>
      </c>
      <c r="I182" s="234"/>
      <c r="J182" s="235">
        <f>ROUND(I182*H182,2)</f>
        <v>0</v>
      </c>
      <c r="K182" s="231" t="s">
        <v>319</v>
      </c>
      <c r="L182" s="45"/>
      <c r="M182" s="278" t="s">
        <v>1</v>
      </c>
      <c r="N182" s="279" t="s">
        <v>41</v>
      </c>
      <c r="O182" s="280"/>
      <c r="P182" s="281">
        <f>O182*H182</f>
        <v>0</v>
      </c>
      <c r="Q182" s="281">
        <v>0</v>
      </c>
      <c r="R182" s="281">
        <f>Q182*H182</f>
        <v>0</v>
      </c>
      <c r="S182" s="281">
        <v>0</v>
      </c>
      <c r="T182" s="28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434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434</v>
      </c>
      <c r="BM182" s="240" t="s">
        <v>2766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2UG0WVM2REme25oYWjuZhfH2p+exVS2hVYyBSaYFrPGWbZMrPzl+eo4wqSqpJWSNaL4dykpGuq17CC9Z8EBl1g==" hashValue="sceTPPXaWwBfCPorkrTdDC+QuaPbox6KQCXxfZDLHg78GsYAwHzpghVMiLrpCoT+bY/PLu90nZhu+HSmrxoKmw==" algorithmName="SHA-512" password="CC35"/>
  <autoFilter ref="C126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2767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ROUND((SUM(BE125:BE204)),  2)</f>
        <v>0</v>
      </c>
      <c r="G35" s="39"/>
      <c r="H35" s="39"/>
      <c r="I35" s="166">
        <v>0.20999999999999999</v>
      </c>
      <c r="J35" s="165">
        <f>ROUND(((SUM(BE125:BE204))*I35),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ROUND((SUM(BF125:BF204)),  2)</f>
        <v>0</v>
      </c>
      <c r="G36" s="39"/>
      <c r="H36" s="39"/>
      <c r="I36" s="166">
        <v>0.14999999999999999</v>
      </c>
      <c r="J36" s="165">
        <f>ROUND(((SUM(BF125:BF204))*I36),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ROUND((SUM(BG125:BG204)),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ROUND((SUM(BH125:BH204)),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ROUND((SUM(BI125:BI204)),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191 - Dopravní značení trvalé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663</v>
      </c>
      <c r="E101" s="199"/>
      <c r="F101" s="199"/>
      <c r="G101" s="199"/>
      <c r="H101" s="199"/>
      <c r="I101" s="199"/>
      <c r="J101" s="200">
        <f>J146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297</v>
      </c>
      <c r="E102" s="199"/>
      <c r="F102" s="199"/>
      <c r="G102" s="199"/>
      <c r="H102" s="199"/>
      <c r="I102" s="199"/>
      <c r="J102" s="200">
        <f>J197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J203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191 - Dopravní značení trvalé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2.95905</v>
      </c>
      <c r="S125" s="105"/>
      <c r="T125" s="211">
        <f>T126</f>
        <v>4.0380000000000003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P127+P146+P197+P203</f>
        <v>0</v>
      </c>
      <c r="Q126" s="221"/>
      <c r="R126" s="222">
        <f>R127+R146+R197+R203</f>
        <v>2.95905</v>
      </c>
      <c r="S126" s="221"/>
      <c r="T126" s="223">
        <f>T127+T146+T197+T203</f>
        <v>4.0380000000000003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BK127+BK146+BK197+BK203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SUM(P128:P145)</f>
        <v>0</v>
      </c>
      <c r="Q127" s="221"/>
      <c r="R127" s="222">
        <f>SUM(R128:R145)</f>
        <v>0</v>
      </c>
      <c r="S127" s="221"/>
      <c r="T127" s="223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SUM(BK128:BK145)</f>
        <v>0</v>
      </c>
    </row>
    <row r="128" s="2" customFormat="1" ht="24.15" customHeight="1">
      <c r="A128" s="39"/>
      <c r="B128" s="40"/>
      <c r="C128" s="229" t="s">
        <v>83</v>
      </c>
      <c r="D128" s="229" t="s">
        <v>315</v>
      </c>
      <c r="E128" s="230" t="s">
        <v>2768</v>
      </c>
      <c r="F128" s="231" t="s">
        <v>2769</v>
      </c>
      <c r="G128" s="232" t="s">
        <v>324</v>
      </c>
      <c r="H128" s="233">
        <v>14.4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2770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2771</v>
      </c>
      <c r="G129" s="254"/>
      <c r="H129" s="257">
        <v>7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76</v>
      </c>
      <c r="AY129" s="263" t="s">
        <v>313</v>
      </c>
    </row>
    <row r="130" s="14" customFormat="1">
      <c r="A130" s="14"/>
      <c r="B130" s="253"/>
      <c r="C130" s="254"/>
      <c r="D130" s="244" t="s">
        <v>326</v>
      </c>
      <c r="E130" s="255" t="s">
        <v>1</v>
      </c>
      <c r="F130" s="256" t="s">
        <v>2772</v>
      </c>
      <c r="G130" s="254"/>
      <c r="H130" s="257">
        <v>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326</v>
      </c>
      <c r="AU130" s="263" t="s">
        <v>85</v>
      </c>
      <c r="AV130" s="14" t="s">
        <v>85</v>
      </c>
      <c r="AW130" s="14" t="s">
        <v>32</v>
      </c>
      <c r="AX130" s="14" t="s">
        <v>76</v>
      </c>
      <c r="AY130" s="263" t="s">
        <v>313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2773</v>
      </c>
      <c r="G131" s="254"/>
      <c r="H131" s="257">
        <v>4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76</v>
      </c>
      <c r="AY131" s="263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2774</v>
      </c>
      <c r="G132" s="254"/>
      <c r="H132" s="257">
        <v>4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76</v>
      </c>
      <c r="AY132" s="263" t="s">
        <v>313</v>
      </c>
    </row>
    <row r="133" s="15" customFormat="1">
      <c r="A133" s="15"/>
      <c r="B133" s="264"/>
      <c r="C133" s="265"/>
      <c r="D133" s="244" t="s">
        <v>326</v>
      </c>
      <c r="E133" s="266" t="s">
        <v>1</v>
      </c>
      <c r="F133" s="267" t="s">
        <v>331</v>
      </c>
      <c r="G133" s="265"/>
      <c r="H133" s="268">
        <v>16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4" t="s">
        <v>326</v>
      </c>
      <c r="AU133" s="274" t="s">
        <v>85</v>
      </c>
      <c r="AV133" s="15" t="s">
        <v>320</v>
      </c>
      <c r="AW133" s="15" t="s">
        <v>32</v>
      </c>
      <c r="AX133" s="15" t="s">
        <v>76</v>
      </c>
      <c r="AY133" s="274" t="s">
        <v>313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2775</v>
      </c>
      <c r="G134" s="254"/>
      <c r="H134" s="257">
        <v>14.4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313</v>
      </c>
    </row>
    <row r="135" s="2" customFormat="1" ht="24.15" customHeight="1">
      <c r="A135" s="39"/>
      <c r="B135" s="40"/>
      <c r="C135" s="229" t="s">
        <v>85</v>
      </c>
      <c r="D135" s="229" t="s">
        <v>315</v>
      </c>
      <c r="E135" s="230" t="s">
        <v>2768</v>
      </c>
      <c r="F135" s="231" t="s">
        <v>2769</v>
      </c>
      <c r="G135" s="232" t="s">
        <v>324</v>
      </c>
      <c r="H135" s="233">
        <v>8.0999999999999996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2776</v>
      </c>
    </row>
    <row r="136" s="13" customFormat="1">
      <c r="A136" s="13"/>
      <c r="B136" s="242"/>
      <c r="C136" s="243"/>
      <c r="D136" s="244" t="s">
        <v>326</v>
      </c>
      <c r="E136" s="245" t="s">
        <v>1</v>
      </c>
      <c r="F136" s="246" t="s">
        <v>2777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326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313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2778</v>
      </c>
      <c r="G137" s="254"/>
      <c r="H137" s="257">
        <v>8.0999999999999996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313</v>
      </c>
    </row>
    <row r="138" s="2" customFormat="1" ht="24.15" customHeight="1">
      <c r="A138" s="39"/>
      <c r="B138" s="40"/>
      <c r="C138" s="229" t="s">
        <v>93</v>
      </c>
      <c r="D138" s="229" t="s">
        <v>315</v>
      </c>
      <c r="E138" s="230" t="s">
        <v>2779</v>
      </c>
      <c r="F138" s="231" t="s">
        <v>2780</v>
      </c>
      <c r="G138" s="232" t="s">
        <v>324</v>
      </c>
      <c r="H138" s="233">
        <v>22.5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2781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2782</v>
      </c>
      <c r="G139" s="254"/>
      <c r="H139" s="257">
        <v>22.5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2" customFormat="1" ht="37.8" customHeight="1">
      <c r="A140" s="39"/>
      <c r="B140" s="40"/>
      <c r="C140" s="229" t="s">
        <v>320</v>
      </c>
      <c r="D140" s="229" t="s">
        <v>315</v>
      </c>
      <c r="E140" s="230" t="s">
        <v>344</v>
      </c>
      <c r="F140" s="231" t="s">
        <v>345</v>
      </c>
      <c r="G140" s="232" t="s">
        <v>334</v>
      </c>
      <c r="H140" s="233">
        <v>1.5900000000000001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2783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2784</v>
      </c>
      <c r="G141" s="254"/>
      <c r="H141" s="257">
        <v>1.5900000000000001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24.15" customHeight="1">
      <c r="A142" s="39"/>
      <c r="B142" s="40"/>
      <c r="C142" s="229" t="s">
        <v>343</v>
      </c>
      <c r="D142" s="229" t="s">
        <v>315</v>
      </c>
      <c r="E142" s="230" t="s">
        <v>656</v>
      </c>
      <c r="F142" s="231" t="s">
        <v>657</v>
      </c>
      <c r="G142" s="232" t="s">
        <v>334</v>
      </c>
      <c r="H142" s="233">
        <v>1.5900000000000001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2785</v>
      </c>
    </row>
    <row r="143" s="2" customFormat="1" ht="33" customHeight="1">
      <c r="A143" s="39"/>
      <c r="B143" s="40"/>
      <c r="C143" s="229" t="s">
        <v>347</v>
      </c>
      <c r="D143" s="229" t="s">
        <v>315</v>
      </c>
      <c r="E143" s="230" t="s">
        <v>352</v>
      </c>
      <c r="F143" s="231" t="s">
        <v>353</v>
      </c>
      <c r="G143" s="232" t="s">
        <v>354</v>
      </c>
      <c r="H143" s="233">
        <v>3.1800000000000002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2786</v>
      </c>
    </row>
    <row r="144" s="14" customFormat="1">
      <c r="A144" s="14"/>
      <c r="B144" s="253"/>
      <c r="C144" s="254"/>
      <c r="D144" s="244" t="s">
        <v>326</v>
      </c>
      <c r="E144" s="254"/>
      <c r="F144" s="256" t="s">
        <v>2787</v>
      </c>
      <c r="G144" s="254"/>
      <c r="H144" s="257">
        <v>3.1800000000000002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4</v>
      </c>
      <c r="AX144" s="14" t="s">
        <v>83</v>
      </c>
      <c r="AY144" s="263" t="s">
        <v>313</v>
      </c>
    </row>
    <row r="145" s="2" customFormat="1" ht="16.5" customHeight="1">
      <c r="A145" s="39"/>
      <c r="B145" s="40"/>
      <c r="C145" s="229" t="s">
        <v>351</v>
      </c>
      <c r="D145" s="229" t="s">
        <v>315</v>
      </c>
      <c r="E145" s="230" t="s">
        <v>358</v>
      </c>
      <c r="F145" s="231" t="s">
        <v>359</v>
      </c>
      <c r="G145" s="232" t="s">
        <v>334</v>
      </c>
      <c r="H145" s="233">
        <v>1.5900000000000001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2788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364</v>
      </c>
      <c r="F146" s="227" t="s">
        <v>666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SUM(P147:P196)</f>
        <v>0</v>
      </c>
      <c r="Q146" s="221"/>
      <c r="R146" s="222">
        <f>SUM(R147:R196)</f>
        <v>2.95905</v>
      </c>
      <c r="S146" s="221"/>
      <c r="T146" s="223">
        <f>SUM(T147:T196)</f>
        <v>4.0380000000000003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313</v>
      </c>
      <c r="BK146" s="226">
        <f>SUM(BK147:BK196)</f>
        <v>0</v>
      </c>
    </row>
    <row r="147" s="2" customFormat="1" ht="24.15" customHeight="1">
      <c r="A147" s="39"/>
      <c r="B147" s="40"/>
      <c r="C147" s="229" t="s">
        <v>357</v>
      </c>
      <c r="D147" s="229" t="s">
        <v>315</v>
      </c>
      <c r="E147" s="230" t="s">
        <v>2789</v>
      </c>
      <c r="F147" s="231" t="s">
        <v>2790</v>
      </c>
      <c r="G147" s="232" t="s">
        <v>723</v>
      </c>
      <c r="H147" s="233">
        <v>24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0.00069999999999999999</v>
      </c>
      <c r="R147" s="238">
        <f>Q147*H147</f>
        <v>0.016799999999999999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2791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2792</v>
      </c>
      <c r="G148" s="254"/>
      <c r="H148" s="257">
        <v>14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2793</v>
      </c>
      <c r="G149" s="254"/>
      <c r="H149" s="257">
        <v>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313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2773</v>
      </c>
      <c r="G150" s="254"/>
      <c r="H150" s="257">
        <v>4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313</v>
      </c>
    </row>
    <row r="151" s="14" customFormat="1">
      <c r="A151" s="14"/>
      <c r="B151" s="253"/>
      <c r="C151" s="254"/>
      <c r="D151" s="244" t="s">
        <v>326</v>
      </c>
      <c r="E151" s="255" t="s">
        <v>1</v>
      </c>
      <c r="F151" s="256" t="s">
        <v>2774</v>
      </c>
      <c r="G151" s="254"/>
      <c r="H151" s="257">
        <v>4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326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313</v>
      </c>
    </row>
    <row r="152" s="15" customFormat="1">
      <c r="A152" s="15"/>
      <c r="B152" s="264"/>
      <c r="C152" s="265"/>
      <c r="D152" s="244" t="s">
        <v>326</v>
      </c>
      <c r="E152" s="266" t="s">
        <v>1</v>
      </c>
      <c r="F152" s="267" t="s">
        <v>331</v>
      </c>
      <c r="G152" s="265"/>
      <c r="H152" s="268">
        <v>24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4" t="s">
        <v>326</v>
      </c>
      <c r="AU152" s="274" t="s">
        <v>85</v>
      </c>
      <c r="AV152" s="15" t="s">
        <v>320</v>
      </c>
      <c r="AW152" s="15" t="s">
        <v>32</v>
      </c>
      <c r="AX152" s="15" t="s">
        <v>83</v>
      </c>
      <c r="AY152" s="274" t="s">
        <v>313</v>
      </c>
    </row>
    <row r="153" s="2" customFormat="1" ht="24.15" customHeight="1">
      <c r="A153" s="39"/>
      <c r="B153" s="40"/>
      <c r="C153" s="283" t="s">
        <v>364</v>
      </c>
      <c r="D153" s="283" t="s">
        <v>732</v>
      </c>
      <c r="E153" s="284" t="s">
        <v>2794</v>
      </c>
      <c r="F153" s="285" t="s">
        <v>2795</v>
      </c>
      <c r="G153" s="286" t="s">
        <v>723</v>
      </c>
      <c r="H153" s="287">
        <v>16</v>
      </c>
      <c r="I153" s="288"/>
      <c r="J153" s="289">
        <f>ROUND(I153*H153,2)</f>
        <v>0</v>
      </c>
      <c r="K153" s="285" t="s">
        <v>319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0.0035000000000000001</v>
      </c>
      <c r="R153" s="238">
        <f>Q153*H153</f>
        <v>0.056000000000000001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2796</v>
      </c>
    </row>
    <row r="154" s="14" customFormat="1">
      <c r="A154" s="14"/>
      <c r="B154" s="253"/>
      <c r="C154" s="254"/>
      <c r="D154" s="244" t="s">
        <v>326</v>
      </c>
      <c r="E154" s="255" t="s">
        <v>1</v>
      </c>
      <c r="F154" s="256" t="s">
        <v>2771</v>
      </c>
      <c r="G154" s="254"/>
      <c r="H154" s="257">
        <v>7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326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313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2772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313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2773</v>
      </c>
      <c r="G156" s="254"/>
      <c r="H156" s="257">
        <v>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313</v>
      </c>
    </row>
    <row r="157" s="14" customFormat="1">
      <c r="A157" s="14"/>
      <c r="B157" s="253"/>
      <c r="C157" s="254"/>
      <c r="D157" s="244" t="s">
        <v>326</v>
      </c>
      <c r="E157" s="255" t="s">
        <v>1</v>
      </c>
      <c r="F157" s="256" t="s">
        <v>2774</v>
      </c>
      <c r="G157" s="254"/>
      <c r="H157" s="257">
        <v>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313</v>
      </c>
    </row>
    <row r="158" s="15" customFormat="1">
      <c r="A158" s="15"/>
      <c r="B158" s="264"/>
      <c r="C158" s="265"/>
      <c r="D158" s="244" t="s">
        <v>326</v>
      </c>
      <c r="E158" s="266" t="s">
        <v>1</v>
      </c>
      <c r="F158" s="267" t="s">
        <v>331</v>
      </c>
      <c r="G158" s="265"/>
      <c r="H158" s="268">
        <v>16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326</v>
      </c>
      <c r="AU158" s="274" t="s">
        <v>85</v>
      </c>
      <c r="AV158" s="15" t="s">
        <v>320</v>
      </c>
      <c r="AW158" s="15" t="s">
        <v>32</v>
      </c>
      <c r="AX158" s="15" t="s">
        <v>83</v>
      </c>
      <c r="AY158" s="274" t="s">
        <v>313</v>
      </c>
    </row>
    <row r="159" s="2" customFormat="1" ht="16.5" customHeight="1">
      <c r="A159" s="39"/>
      <c r="B159" s="40"/>
      <c r="C159" s="283" t="s">
        <v>368</v>
      </c>
      <c r="D159" s="283" t="s">
        <v>732</v>
      </c>
      <c r="E159" s="284" t="s">
        <v>2797</v>
      </c>
      <c r="F159" s="285" t="s">
        <v>2798</v>
      </c>
      <c r="G159" s="286" t="s">
        <v>723</v>
      </c>
      <c r="H159" s="287">
        <v>1</v>
      </c>
      <c r="I159" s="288"/>
      <c r="J159" s="289">
        <f>ROUND(I159*H159,2)</f>
        <v>0</v>
      </c>
      <c r="K159" s="285" t="s">
        <v>319</v>
      </c>
      <c r="L159" s="290"/>
      <c r="M159" s="291" t="s">
        <v>1</v>
      </c>
      <c r="N159" s="292" t="s">
        <v>41</v>
      </c>
      <c r="O159" s="92"/>
      <c r="P159" s="238">
        <f>O159*H159</f>
        <v>0</v>
      </c>
      <c r="Q159" s="238">
        <v>0.0016999999999999999</v>
      </c>
      <c r="R159" s="238">
        <f>Q159*H159</f>
        <v>0.0016999999999999999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357</v>
      </c>
      <c r="AT159" s="240" t="s">
        <v>732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320</v>
      </c>
      <c r="BM159" s="240" t="s">
        <v>2799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2772</v>
      </c>
      <c r="G160" s="254"/>
      <c r="H160" s="257">
        <v>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2" customFormat="1" ht="24.15" customHeight="1">
      <c r="A161" s="39"/>
      <c r="B161" s="40"/>
      <c r="C161" s="229" t="s">
        <v>373</v>
      </c>
      <c r="D161" s="229" t="s">
        <v>315</v>
      </c>
      <c r="E161" s="230" t="s">
        <v>2789</v>
      </c>
      <c r="F161" s="231" t="s">
        <v>2790</v>
      </c>
      <c r="G161" s="232" t="s">
        <v>723</v>
      </c>
      <c r="H161" s="233">
        <v>13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0.00069999999999999999</v>
      </c>
      <c r="R161" s="238">
        <f>Q161*H161</f>
        <v>0.0091000000000000004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2800</v>
      </c>
    </row>
    <row r="162" s="13" customFormat="1">
      <c r="A162" s="13"/>
      <c r="B162" s="242"/>
      <c r="C162" s="243"/>
      <c r="D162" s="244" t="s">
        <v>326</v>
      </c>
      <c r="E162" s="245" t="s">
        <v>1</v>
      </c>
      <c r="F162" s="246" t="s">
        <v>2777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326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313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2801</v>
      </c>
      <c r="G163" s="254"/>
      <c r="H163" s="257">
        <v>13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313</v>
      </c>
    </row>
    <row r="164" s="2" customFormat="1" ht="24.15" customHeight="1">
      <c r="A164" s="39"/>
      <c r="B164" s="40"/>
      <c r="C164" s="229" t="s">
        <v>377</v>
      </c>
      <c r="D164" s="229" t="s">
        <v>315</v>
      </c>
      <c r="E164" s="230" t="s">
        <v>2802</v>
      </c>
      <c r="F164" s="231" t="s">
        <v>2803</v>
      </c>
      <c r="G164" s="232" t="s">
        <v>723</v>
      </c>
      <c r="H164" s="233">
        <v>16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0.10940999999999999</v>
      </c>
      <c r="R164" s="238">
        <f>Q164*H164</f>
        <v>1.7505599999999999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320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2804</v>
      </c>
    </row>
    <row r="165" s="14" customFormat="1">
      <c r="A165" s="14"/>
      <c r="B165" s="253"/>
      <c r="C165" s="254"/>
      <c r="D165" s="244" t="s">
        <v>326</v>
      </c>
      <c r="E165" s="255" t="s">
        <v>1</v>
      </c>
      <c r="F165" s="256" t="s">
        <v>2771</v>
      </c>
      <c r="G165" s="254"/>
      <c r="H165" s="257">
        <v>7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326</v>
      </c>
      <c r="AU165" s="263" t="s">
        <v>85</v>
      </c>
      <c r="AV165" s="14" t="s">
        <v>85</v>
      </c>
      <c r="AW165" s="14" t="s">
        <v>32</v>
      </c>
      <c r="AX165" s="14" t="s">
        <v>76</v>
      </c>
      <c r="AY165" s="263" t="s">
        <v>313</v>
      </c>
    </row>
    <row r="166" s="14" customFormat="1">
      <c r="A166" s="14"/>
      <c r="B166" s="253"/>
      <c r="C166" s="254"/>
      <c r="D166" s="244" t="s">
        <v>326</v>
      </c>
      <c r="E166" s="255" t="s">
        <v>1</v>
      </c>
      <c r="F166" s="256" t="s">
        <v>2772</v>
      </c>
      <c r="G166" s="254"/>
      <c r="H166" s="257">
        <v>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326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313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2773</v>
      </c>
      <c r="G167" s="254"/>
      <c r="H167" s="257">
        <v>4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313</v>
      </c>
    </row>
    <row r="168" s="14" customFormat="1">
      <c r="A168" s="14"/>
      <c r="B168" s="253"/>
      <c r="C168" s="254"/>
      <c r="D168" s="244" t="s">
        <v>326</v>
      </c>
      <c r="E168" s="255" t="s">
        <v>1</v>
      </c>
      <c r="F168" s="256" t="s">
        <v>2774</v>
      </c>
      <c r="G168" s="254"/>
      <c r="H168" s="257">
        <v>4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326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313</v>
      </c>
    </row>
    <row r="169" s="15" customFormat="1">
      <c r="A169" s="15"/>
      <c r="B169" s="264"/>
      <c r="C169" s="265"/>
      <c r="D169" s="244" t="s">
        <v>326</v>
      </c>
      <c r="E169" s="266" t="s">
        <v>1</v>
      </c>
      <c r="F169" s="267" t="s">
        <v>331</v>
      </c>
      <c r="G169" s="265"/>
      <c r="H169" s="268">
        <v>16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326</v>
      </c>
      <c r="AU169" s="274" t="s">
        <v>85</v>
      </c>
      <c r="AV169" s="15" t="s">
        <v>320</v>
      </c>
      <c r="AW169" s="15" t="s">
        <v>32</v>
      </c>
      <c r="AX169" s="15" t="s">
        <v>83</v>
      </c>
      <c r="AY169" s="274" t="s">
        <v>313</v>
      </c>
    </row>
    <row r="170" s="2" customFormat="1" ht="21.75" customHeight="1">
      <c r="A170" s="39"/>
      <c r="B170" s="40"/>
      <c r="C170" s="283" t="s">
        <v>427</v>
      </c>
      <c r="D170" s="283" t="s">
        <v>732</v>
      </c>
      <c r="E170" s="284" t="s">
        <v>2805</v>
      </c>
      <c r="F170" s="285" t="s">
        <v>2806</v>
      </c>
      <c r="G170" s="286" t="s">
        <v>723</v>
      </c>
      <c r="H170" s="287">
        <v>16</v>
      </c>
      <c r="I170" s="288"/>
      <c r="J170" s="289">
        <f>ROUND(I170*H170,2)</f>
        <v>0</v>
      </c>
      <c r="K170" s="285" t="s">
        <v>319</v>
      </c>
      <c r="L170" s="290"/>
      <c r="M170" s="291" t="s">
        <v>1</v>
      </c>
      <c r="N170" s="292" t="s">
        <v>41</v>
      </c>
      <c r="O170" s="92"/>
      <c r="P170" s="238">
        <f>O170*H170</f>
        <v>0</v>
      </c>
      <c r="Q170" s="238">
        <v>0.0061000000000000004</v>
      </c>
      <c r="R170" s="238">
        <f>Q170*H170</f>
        <v>0.097600000000000006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357</v>
      </c>
      <c r="AT170" s="240" t="s">
        <v>732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320</v>
      </c>
      <c r="BM170" s="240" t="s">
        <v>2807</v>
      </c>
    </row>
    <row r="171" s="2" customFormat="1" ht="16.5" customHeight="1">
      <c r="A171" s="39"/>
      <c r="B171" s="40"/>
      <c r="C171" s="283" t="s">
        <v>430</v>
      </c>
      <c r="D171" s="283" t="s">
        <v>732</v>
      </c>
      <c r="E171" s="284" t="s">
        <v>2808</v>
      </c>
      <c r="F171" s="285" t="s">
        <v>2809</v>
      </c>
      <c r="G171" s="286" t="s">
        <v>723</v>
      </c>
      <c r="H171" s="287">
        <v>16</v>
      </c>
      <c r="I171" s="288"/>
      <c r="J171" s="289">
        <f>ROUND(I171*H171,2)</f>
        <v>0</v>
      </c>
      <c r="K171" s="285" t="s">
        <v>319</v>
      </c>
      <c r="L171" s="290"/>
      <c r="M171" s="291" t="s">
        <v>1</v>
      </c>
      <c r="N171" s="292" t="s">
        <v>41</v>
      </c>
      <c r="O171" s="92"/>
      <c r="P171" s="238">
        <f>O171*H171</f>
        <v>0</v>
      </c>
      <c r="Q171" s="238">
        <v>0.00010000000000000001</v>
      </c>
      <c r="R171" s="238">
        <f>Q171*H171</f>
        <v>0.0016000000000000001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357</v>
      </c>
      <c r="AT171" s="240" t="s">
        <v>732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2810</v>
      </c>
    </row>
    <row r="172" s="2" customFormat="1" ht="24.15" customHeight="1">
      <c r="A172" s="39"/>
      <c r="B172" s="40"/>
      <c r="C172" s="229" t="s">
        <v>8</v>
      </c>
      <c r="D172" s="229" t="s">
        <v>315</v>
      </c>
      <c r="E172" s="230" t="s">
        <v>2802</v>
      </c>
      <c r="F172" s="231" t="s">
        <v>2803</v>
      </c>
      <c r="G172" s="232" t="s">
        <v>723</v>
      </c>
      <c r="H172" s="233">
        <v>9</v>
      </c>
      <c r="I172" s="234"/>
      <c r="J172" s="235">
        <f>ROUND(I172*H172,2)</f>
        <v>0</v>
      </c>
      <c r="K172" s="231" t="s">
        <v>319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0.10940999999999999</v>
      </c>
      <c r="R172" s="238">
        <f>Q172*H172</f>
        <v>0.98468999999999995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320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320</v>
      </c>
      <c r="BM172" s="240" t="s">
        <v>2811</v>
      </c>
    </row>
    <row r="173" s="13" customFormat="1">
      <c r="A173" s="13"/>
      <c r="B173" s="242"/>
      <c r="C173" s="243"/>
      <c r="D173" s="244" t="s">
        <v>326</v>
      </c>
      <c r="E173" s="245" t="s">
        <v>1</v>
      </c>
      <c r="F173" s="246" t="s">
        <v>2777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326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313</v>
      </c>
    </row>
    <row r="174" s="14" customFormat="1">
      <c r="A174" s="14"/>
      <c r="B174" s="253"/>
      <c r="C174" s="254"/>
      <c r="D174" s="244" t="s">
        <v>326</v>
      </c>
      <c r="E174" s="255" t="s">
        <v>1</v>
      </c>
      <c r="F174" s="256" t="s">
        <v>2812</v>
      </c>
      <c r="G174" s="254"/>
      <c r="H174" s="257">
        <v>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326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313</v>
      </c>
    </row>
    <row r="175" s="2" customFormat="1" ht="24.15" customHeight="1">
      <c r="A175" s="39"/>
      <c r="B175" s="40"/>
      <c r="C175" s="229" t="s">
        <v>434</v>
      </c>
      <c r="D175" s="229" t="s">
        <v>315</v>
      </c>
      <c r="E175" s="230" t="s">
        <v>2813</v>
      </c>
      <c r="F175" s="231" t="s">
        <v>2814</v>
      </c>
      <c r="G175" s="232" t="s">
        <v>324</v>
      </c>
      <c r="H175" s="233">
        <v>90</v>
      </c>
      <c r="I175" s="234"/>
      <c r="J175" s="235">
        <f>ROUND(I175*H175,2)</f>
        <v>0</v>
      </c>
      <c r="K175" s="231" t="s">
        <v>319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0.00010000000000000001</v>
      </c>
      <c r="R175" s="238">
        <f>Q175*H175</f>
        <v>0.0090000000000000011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320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320</v>
      </c>
      <c r="BM175" s="240" t="s">
        <v>2815</v>
      </c>
    </row>
    <row r="176" s="14" customFormat="1">
      <c r="A176" s="14"/>
      <c r="B176" s="253"/>
      <c r="C176" s="254"/>
      <c r="D176" s="244" t="s">
        <v>326</v>
      </c>
      <c r="E176" s="255" t="s">
        <v>1</v>
      </c>
      <c r="F176" s="256" t="s">
        <v>2816</v>
      </c>
      <c r="G176" s="254"/>
      <c r="H176" s="257">
        <v>90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326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313</v>
      </c>
    </row>
    <row r="177" s="2" customFormat="1" ht="24.15" customHeight="1">
      <c r="A177" s="39"/>
      <c r="B177" s="40"/>
      <c r="C177" s="229" t="s">
        <v>436</v>
      </c>
      <c r="D177" s="229" t="s">
        <v>315</v>
      </c>
      <c r="E177" s="230" t="s">
        <v>2817</v>
      </c>
      <c r="F177" s="231" t="s">
        <v>2818</v>
      </c>
      <c r="G177" s="232" t="s">
        <v>324</v>
      </c>
      <c r="H177" s="233">
        <v>56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0.00010000000000000001</v>
      </c>
      <c r="R177" s="238">
        <f>Q177*H177</f>
        <v>0.0055999999999999999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320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320</v>
      </c>
      <c r="BM177" s="240" t="s">
        <v>2819</v>
      </c>
    </row>
    <row r="178" s="14" customFormat="1">
      <c r="A178" s="14"/>
      <c r="B178" s="253"/>
      <c r="C178" s="254"/>
      <c r="D178" s="244" t="s">
        <v>326</v>
      </c>
      <c r="E178" s="255" t="s">
        <v>1</v>
      </c>
      <c r="F178" s="256" t="s">
        <v>2820</v>
      </c>
      <c r="G178" s="254"/>
      <c r="H178" s="257">
        <v>56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326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313</v>
      </c>
    </row>
    <row r="179" s="2" customFormat="1" ht="24.15" customHeight="1">
      <c r="A179" s="39"/>
      <c r="B179" s="40"/>
      <c r="C179" s="229" t="s">
        <v>762</v>
      </c>
      <c r="D179" s="229" t="s">
        <v>315</v>
      </c>
      <c r="E179" s="230" t="s">
        <v>2821</v>
      </c>
      <c r="F179" s="231" t="s">
        <v>2822</v>
      </c>
      <c r="G179" s="232" t="s">
        <v>318</v>
      </c>
      <c r="H179" s="233">
        <v>22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0.0011999999999999999</v>
      </c>
      <c r="R179" s="238">
        <f>Q179*H179</f>
        <v>0.026399999999999996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320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320</v>
      </c>
      <c r="BM179" s="240" t="s">
        <v>2823</v>
      </c>
    </row>
    <row r="180" s="14" customFormat="1">
      <c r="A180" s="14"/>
      <c r="B180" s="253"/>
      <c r="C180" s="254"/>
      <c r="D180" s="244" t="s">
        <v>326</v>
      </c>
      <c r="E180" s="255" t="s">
        <v>1</v>
      </c>
      <c r="F180" s="256" t="s">
        <v>2824</v>
      </c>
      <c r="G180" s="254"/>
      <c r="H180" s="257">
        <v>22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326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313</v>
      </c>
    </row>
    <row r="181" s="2" customFormat="1" ht="16.5" customHeight="1">
      <c r="A181" s="39"/>
      <c r="B181" s="40"/>
      <c r="C181" s="229" t="s">
        <v>765</v>
      </c>
      <c r="D181" s="229" t="s">
        <v>315</v>
      </c>
      <c r="E181" s="230" t="s">
        <v>2825</v>
      </c>
      <c r="F181" s="231" t="s">
        <v>2826</v>
      </c>
      <c r="G181" s="232" t="s">
        <v>324</v>
      </c>
      <c r="H181" s="233">
        <v>391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320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320</v>
      </c>
      <c r="BM181" s="240" t="s">
        <v>2827</v>
      </c>
    </row>
    <row r="182" s="14" customFormat="1">
      <c r="A182" s="14"/>
      <c r="B182" s="253"/>
      <c r="C182" s="254"/>
      <c r="D182" s="244" t="s">
        <v>326</v>
      </c>
      <c r="E182" s="255" t="s">
        <v>1</v>
      </c>
      <c r="F182" s="256" t="s">
        <v>2828</v>
      </c>
      <c r="G182" s="254"/>
      <c r="H182" s="257">
        <v>180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326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313</v>
      </c>
    </row>
    <row r="183" s="14" customFormat="1">
      <c r="A183" s="14"/>
      <c r="B183" s="253"/>
      <c r="C183" s="254"/>
      <c r="D183" s="244" t="s">
        <v>326</v>
      </c>
      <c r="E183" s="255" t="s">
        <v>1</v>
      </c>
      <c r="F183" s="256" t="s">
        <v>2829</v>
      </c>
      <c r="G183" s="254"/>
      <c r="H183" s="257">
        <v>112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326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313</v>
      </c>
    </row>
    <row r="184" s="14" customFormat="1">
      <c r="A184" s="14"/>
      <c r="B184" s="253"/>
      <c r="C184" s="254"/>
      <c r="D184" s="244" t="s">
        <v>326</v>
      </c>
      <c r="E184" s="255" t="s">
        <v>1</v>
      </c>
      <c r="F184" s="256" t="s">
        <v>2830</v>
      </c>
      <c r="G184" s="254"/>
      <c r="H184" s="257">
        <v>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326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313</v>
      </c>
    </row>
    <row r="185" s="15" customFormat="1">
      <c r="A185" s="15"/>
      <c r="B185" s="264"/>
      <c r="C185" s="265"/>
      <c r="D185" s="244" t="s">
        <v>326</v>
      </c>
      <c r="E185" s="266" t="s">
        <v>1</v>
      </c>
      <c r="F185" s="267" t="s">
        <v>331</v>
      </c>
      <c r="G185" s="265"/>
      <c r="H185" s="268">
        <v>391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326</v>
      </c>
      <c r="AU185" s="274" t="s">
        <v>85</v>
      </c>
      <c r="AV185" s="15" t="s">
        <v>320</v>
      </c>
      <c r="AW185" s="15" t="s">
        <v>32</v>
      </c>
      <c r="AX185" s="15" t="s">
        <v>83</v>
      </c>
      <c r="AY185" s="274" t="s">
        <v>313</v>
      </c>
    </row>
    <row r="186" s="2" customFormat="1" ht="16.5" customHeight="1">
      <c r="A186" s="39"/>
      <c r="B186" s="40"/>
      <c r="C186" s="229" t="s">
        <v>554</v>
      </c>
      <c r="D186" s="229" t="s">
        <v>315</v>
      </c>
      <c r="E186" s="230" t="s">
        <v>2831</v>
      </c>
      <c r="F186" s="231" t="s">
        <v>2832</v>
      </c>
      <c r="G186" s="232" t="s">
        <v>334</v>
      </c>
      <c r="H186" s="233">
        <v>1.296</v>
      </c>
      <c r="I186" s="234"/>
      <c r="J186" s="235">
        <f>ROUND(I186*H186,2)</f>
        <v>0</v>
      </c>
      <c r="K186" s="231" t="s">
        <v>319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2</v>
      </c>
      <c r="T186" s="239">
        <f>S186*H186</f>
        <v>2.5920000000000001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320</v>
      </c>
      <c r="AT186" s="240" t="s">
        <v>315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320</v>
      </c>
      <c r="BM186" s="240" t="s">
        <v>2833</v>
      </c>
    </row>
    <row r="187" s="13" customFormat="1">
      <c r="A187" s="13"/>
      <c r="B187" s="242"/>
      <c r="C187" s="243"/>
      <c r="D187" s="244" t="s">
        <v>326</v>
      </c>
      <c r="E187" s="245" t="s">
        <v>1</v>
      </c>
      <c r="F187" s="246" t="s">
        <v>2834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326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313</v>
      </c>
    </row>
    <row r="188" s="14" customFormat="1">
      <c r="A188" s="14"/>
      <c r="B188" s="253"/>
      <c r="C188" s="254"/>
      <c r="D188" s="244" t="s">
        <v>326</v>
      </c>
      <c r="E188" s="255" t="s">
        <v>1</v>
      </c>
      <c r="F188" s="256" t="s">
        <v>2835</v>
      </c>
      <c r="G188" s="254"/>
      <c r="H188" s="257">
        <v>1.296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326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313</v>
      </c>
    </row>
    <row r="189" s="2" customFormat="1" ht="24.15" customHeight="1">
      <c r="A189" s="39"/>
      <c r="B189" s="40"/>
      <c r="C189" s="229" t="s">
        <v>7</v>
      </c>
      <c r="D189" s="229" t="s">
        <v>315</v>
      </c>
      <c r="E189" s="230" t="s">
        <v>2836</v>
      </c>
      <c r="F189" s="231" t="s">
        <v>2837</v>
      </c>
      <c r="G189" s="232" t="s">
        <v>723</v>
      </c>
      <c r="H189" s="233">
        <v>8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0.082000000000000003</v>
      </c>
      <c r="T189" s="239">
        <f>S189*H189</f>
        <v>0.65600000000000003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320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320</v>
      </c>
      <c r="BM189" s="240" t="s">
        <v>2838</v>
      </c>
    </row>
    <row r="190" s="14" customFormat="1">
      <c r="A190" s="14"/>
      <c r="B190" s="253"/>
      <c r="C190" s="254"/>
      <c r="D190" s="244" t="s">
        <v>326</v>
      </c>
      <c r="E190" s="255" t="s">
        <v>1</v>
      </c>
      <c r="F190" s="256" t="s">
        <v>2839</v>
      </c>
      <c r="G190" s="254"/>
      <c r="H190" s="257">
        <v>8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326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313</v>
      </c>
    </row>
    <row r="191" s="2" customFormat="1" ht="24.15" customHeight="1">
      <c r="A191" s="39"/>
      <c r="B191" s="40"/>
      <c r="C191" s="229" t="s">
        <v>1018</v>
      </c>
      <c r="D191" s="229" t="s">
        <v>315</v>
      </c>
      <c r="E191" s="230" t="s">
        <v>2836</v>
      </c>
      <c r="F191" s="231" t="s">
        <v>2837</v>
      </c>
      <c r="G191" s="232" t="s">
        <v>723</v>
      </c>
      <c r="H191" s="233">
        <v>9</v>
      </c>
      <c r="I191" s="234"/>
      <c r="J191" s="235">
        <f>ROUND(I191*H191,2)</f>
        <v>0</v>
      </c>
      <c r="K191" s="231" t="s">
        <v>319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0.082000000000000003</v>
      </c>
      <c r="T191" s="239">
        <f>S191*H191</f>
        <v>0.73799999999999999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320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320</v>
      </c>
      <c r="BM191" s="240" t="s">
        <v>2840</v>
      </c>
    </row>
    <row r="192" s="13" customFormat="1">
      <c r="A192" s="13"/>
      <c r="B192" s="242"/>
      <c r="C192" s="243"/>
      <c r="D192" s="244" t="s">
        <v>326</v>
      </c>
      <c r="E192" s="245" t="s">
        <v>1</v>
      </c>
      <c r="F192" s="246" t="s">
        <v>2777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326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313</v>
      </c>
    </row>
    <row r="193" s="14" customFormat="1">
      <c r="A193" s="14"/>
      <c r="B193" s="253"/>
      <c r="C193" s="254"/>
      <c r="D193" s="244" t="s">
        <v>326</v>
      </c>
      <c r="E193" s="255" t="s">
        <v>1</v>
      </c>
      <c r="F193" s="256" t="s">
        <v>2812</v>
      </c>
      <c r="G193" s="254"/>
      <c r="H193" s="257">
        <v>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326</v>
      </c>
      <c r="AU193" s="263" t="s">
        <v>85</v>
      </c>
      <c r="AV193" s="14" t="s">
        <v>85</v>
      </c>
      <c r="AW193" s="14" t="s">
        <v>32</v>
      </c>
      <c r="AX193" s="14" t="s">
        <v>83</v>
      </c>
      <c r="AY193" s="263" t="s">
        <v>313</v>
      </c>
    </row>
    <row r="194" s="2" customFormat="1" ht="24.15" customHeight="1">
      <c r="A194" s="39"/>
      <c r="B194" s="40"/>
      <c r="C194" s="229" t="s">
        <v>1026</v>
      </c>
      <c r="D194" s="229" t="s">
        <v>315</v>
      </c>
      <c r="E194" s="230" t="s">
        <v>2841</v>
      </c>
      <c r="F194" s="231" t="s">
        <v>2842</v>
      </c>
      <c r="G194" s="232" t="s">
        <v>723</v>
      </c>
      <c r="H194" s="233">
        <v>13</v>
      </c>
      <c r="I194" s="234"/>
      <c r="J194" s="235">
        <f>ROUND(I194*H194,2)</f>
        <v>0</v>
      </c>
      <c r="K194" s="231" t="s">
        <v>319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0.0040000000000000001</v>
      </c>
      <c r="T194" s="239">
        <f>S194*H194</f>
        <v>0.052000000000000005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320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320</v>
      </c>
      <c r="BM194" s="240" t="s">
        <v>2843</v>
      </c>
    </row>
    <row r="195" s="13" customFormat="1">
      <c r="A195" s="13"/>
      <c r="B195" s="242"/>
      <c r="C195" s="243"/>
      <c r="D195" s="244" t="s">
        <v>326</v>
      </c>
      <c r="E195" s="245" t="s">
        <v>1</v>
      </c>
      <c r="F195" s="246" t="s">
        <v>2777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326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313</v>
      </c>
    </row>
    <row r="196" s="14" customFormat="1">
      <c r="A196" s="14"/>
      <c r="B196" s="253"/>
      <c r="C196" s="254"/>
      <c r="D196" s="244" t="s">
        <v>326</v>
      </c>
      <c r="E196" s="255" t="s">
        <v>1</v>
      </c>
      <c r="F196" s="256" t="s">
        <v>2801</v>
      </c>
      <c r="G196" s="254"/>
      <c r="H196" s="257">
        <v>13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326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313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362</v>
      </c>
      <c r="F197" s="227" t="s">
        <v>363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SUM(P198:P202)</f>
        <v>0</v>
      </c>
      <c r="Q197" s="221"/>
      <c r="R197" s="222">
        <f>SUM(R198:R202)</f>
        <v>0</v>
      </c>
      <c r="S197" s="221"/>
      <c r="T197" s="22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313</v>
      </c>
      <c r="BK197" s="226">
        <f>SUM(BK198:BK202)</f>
        <v>0</v>
      </c>
    </row>
    <row r="198" s="2" customFormat="1" ht="21.75" customHeight="1">
      <c r="A198" s="39"/>
      <c r="B198" s="40"/>
      <c r="C198" s="229" t="s">
        <v>1032</v>
      </c>
      <c r="D198" s="229" t="s">
        <v>315</v>
      </c>
      <c r="E198" s="230" t="s">
        <v>365</v>
      </c>
      <c r="F198" s="231" t="s">
        <v>366</v>
      </c>
      <c r="G198" s="232" t="s">
        <v>354</v>
      </c>
      <c r="H198" s="233">
        <v>4.0380000000000003</v>
      </c>
      <c r="I198" s="234"/>
      <c r="J198" s="235">
        <f>ROUND(I198*H198,2)</f>
        <v>0</v>
      </c>
      <c r="K198" s="231" t="s">
        <v>319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320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320</v>
      </c>
      <c r="BM198" s="240" t="s">
        <v>2844</v>
      </c>
    </row>
    <row r="199" s="2" customFormat="1" ht="24.15" customHeight="1">
      <c r="A199" s="39"/>
      <c r="B199" s="40"/>
      <c r="C199" s="229" t="s">
        <v>582</v>
      </c>
      <c r="D199" s="229" t="s">
        <v>315</v>
      </c>
      <c r="E199" s="230" t="s">
        <v>369</v>
      </c>
      <c r="F199" s="231" t="s">
        <v>370</v>
      </c>
      <c r="G199" s="232" t="s">
        <v>354</v>
      </c>
      <c r="H199" s="233">
        <v>36.341999999999999</v>
      </c>
      <c r="I199" s="234"/>
      <c r="J199" s="235">
        <f>ROUND(I199*H199,2)</f>
        <v>0</v>
      </c>
      <c r="K199" s="231" t="s">
        <v>319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320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320</v>
      </c>
      <c r="BM199" s="240" t="s">
        <v>2845</v>
      </c>
    </row>
    <row r="200" s="14" customFormat="1">
      <c r="A200" s="14"/>
      <c r="B200" s="253"/>
      <c r="C200" s="254"/>
      <c r="D200" s="244" t="s">
        <v>326</v>
      </c>
      <c r="E200" s="254"/>
      <c r="F200" s="256" t="s">
        <v>2846</v>
      </c>
      <c r="G200" s="254"/>
      <c r="H200" s="257">
        <v>36.341999999999999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326</v>
      </c>
      <c r="AU200" s="263" t="s">
        <v>85</v>
      </c>
      <c r="AV200" s="14" t="s">
        <v>85</v>
      </c>
      <c r="AW200" s="14" t="s">
        <v>4</v>
      </c>
      <c r="AX200" s="14" t="s">
        <v>83</v>
      </c>
      <c r="AY200" s="263" t="s">
        <v>313</v>
      </c>
    </row>
    <row r="201" s="2" customFormat="1" ht="24.15" customHeight="1">
      <c r="A201" s="39"/>
      <c r="B201" s="40"/>
      <c r="C201" s="229" t="s">
        <v>1042</v>
      </c>
      <c r="D201" s="229" t="s">
        <v>315</v>
      </c>
      <c r="E201" s="230" t="s">
        <v>374</v>
      </c>
      <c r="F201" s="231" t="s">
        <v>375</v>
      </c>
      <c r="G201" s="232" t="s">
        <v>354</v>
      </c>
      <c r="H201" s="233">
        <v>4.0380000000000003</v>
      </c>
      <c r="I201" s="234"/>
      <c r="J201" s="235">
        <f>ROUND(I201*H201,2)</f>
        <v>0</v>
      </c>
      <c r="K201" s="231" t="s">
        <v>319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320</v>
      </c>
      <c r="AT201" s="240" t="s">
        <v>315</v>
      </c>
      <c r="AU201" s="240" t="s">
        <v>85</v>
      </c>
      <c r="AY201" s="18" t="s">
        <v>313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320</v>
      </c>
      <c r="BM201" s="240" t="s">
        <v>2847</v>
      </c>
    </row>
    <row r="202" s="2" customFormat="1" ht="37.8" customHeight="1">
      <c r="A202" s="39"/>
      <c r="B202" s="40"/>
      <c r="C202" s="229" t="s">
        <v>1046</v>
      </c>
      <c r="D202" s="229" t="s">
        <v>315</v>
      </c>
      <c r="E202" s="230" t="s">
        <v>378</v>
      </c>
      <c r="F202" s="231" t="s">
        <v>379</v>
      </c>
      <c r="G202" s="232" t="s">
        <v>354</v>
      </c>
      <c r="H202" s="233">
        <v>4.0380000000000003</v>
      </c>
      <c r="I202" s="234"/>
      <c r="J202" s="235">
        <f>ROUND(I202*H202,2)</f>
        <v>0</v>
      </c>
      <c r="K202" s="231" t="s">
        <v>319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320</v>
      </c>
      <c r="AT202" s="240" t="s">
        <v>315</v>
      </c>
      <c r="AU202" s="240" t="s">
        <v>85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320</v>
      </c>
      <c r="BM202" s="240" t="s">
        <v>2848</v>
      </c>
    </row>
    <row r="203" s="12" customFormat="1" ht="22.8" customHeight="1">
      <c r="A203" s="12"/>
      <c r="B203" s="213"/>
      <c r="C203" s="214"/>
      <c r="D203" s="215" t="s">
        <v>75</v>
      </c>
      <c r="E203" s="227" t="s">
        <v>767</v>
      </c>
      <c r="F203" s="227" t="s">
        <v>768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P204</f>
        <v>0</v>
      </c>
      <c r="Q203" s="221"/>
      <c r="R203" s="222">
        <f>R204</f>
        <v>0</v>
      </c>
      <c r="S203" s="221"/>
      <c r="T203" s="223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83</v>
      </c>
      <c r="AY203" s="224" t="s">
        <v>313</v>
      </c>
      <c r="BK203" s="226">
        <f>BK204</f>
        <v>0</v>
      </c>
    </row>
    <row r="204" s="2" customFormat="1" ht="24.15" customHeight="1">
      <c r="A204" s="39"/>
      <c r="B204" s="40"/>
      <c r="C204" s="229" t="s">
        <v>1051</v>
      </c>
      <c r="D204" s="229" t="s">
        <v>315</v>
      </c>
      <c r="E204" s="230" t="s">
        <v>769</v>
      </c>
      <c r="F204" s="231" t="s">
        <v>770</v>
      </c>
      <c r="G204" s="232" t="s">
        <v>354</v>
      </c>
      <c r="H204" s="233">
        <v>2.9590000000000001</v>
      </c>
      <c r="I204" s="234"/>
      <c r="J204" s="235">
        <f>ROUND(I204*H204,2)</f>
        <v>0</v>
      </c>
      <c r="K204" s="231" t="s">
        <v>319</v>
      </c>
      <c r="L204" s="45"/>
      <c r="M204" s="278" t="s">
        <v>1</v>
      </c>
      <c r="N204" s="279" t="s">
        <v>41</v>
      </c>
      <c r="O204" s="280"/>
      <c r="P204" s="281">
        <f>O204*H204</f>
        <v>0</v>
      </c>
      <c r="Q204" s="281">
        <v>0</v>
      </c>
      <c r="R204" s="281">
        <f>Q204*H204</f>
        <v>0</v>
      </c>
      <c r="S204" s="281">
        <v>0</v>
      </c>
      <c r="T204" s="28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320</v>
      </c>
      <c r="AT204" s="240" t="s">
        <v>315</v>
      </c>
      <c r="AU204" s="240" t="s">
        <v>85</v>
      </c>
      <c r="AY204" s="18" t="s">
        <v>313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320</v>
      </c>
      <c r="BM204" s="240" t="s">
        <v>2849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quIx3ivn0T9Kf60GoJB5o1gCsM7zRmFKAx5FmO5tfREC087ydjF2RmD1Cs1F/cn/qrlMZ0FBq2+yBnQ2jAaxFg==" hashValue="v+0PSPDxswjJI3V6OULUZuQ09YWDv3L5Eris+O4fDpNNzrFd1Dh1UnMfjwvyt99XBY6IOhdNlM4gXXZKdzgYew==" algorithmName="SHA-512" password="CC35"/>
  <autoFilter ref="C124:K2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2850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ROUND((SUM(BE122:BE160)),  2)</f>
        <v>0</v>
      </c>
      <c r="G35" s="39"/>
      <c r="H35" s="39"/>
      <c r="I35" s="166">
        <v>0.20999999999999999</v>
      </c>
      <c r="J35" s="165">
        <f>ROUND(((SUM(BE122:BE160))*I35),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ROUND((SUM(BF122:BF160)),  2)</f>
        <v>0</v>
      </c>
      <c r="G36" s="39"/>
      <c r="H36" s="39"/>
      <c r="I36" s="166">
        <v>0.14999999999999999</v>
      </c>
      <c r="J36" s="165">
        <f>ROUND(((SUM(BF122:BF160))*I36),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ROUND((SUM(BG122:BG160)),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ROUND((SUM(BH122:BH160)),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ROUND((SUM(BI122:BI160)),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192 - Dopravní značení dočasné - DIO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663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2380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192 - Dopravní značení dočasné - DIO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311</v>
      </c>
      <c r="F123" s="216" t="s">
        <v>312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364</v>
      </c>
      <c r="F124" s="227" t="s">
        <v>666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SUM(P125:P160)</f>
        <v>0</v>
      </c>
      <c r="Q124" s="221"/>
      <c r="R124" s="222">
        <f>SUM(R125:R160)</f>
        <v>0</v>
      </c>
      <c r="S124" s="221"/>
      <c r="T124" s="223">
        <f>SUM(T125:T160)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313</v>
      </c>
      <c r="BK124" s="226">
        <f>SUM(BK125:BK160)</f>
        <v>0</v>
      </c>
    </row>
    <row r="125" s="2" customFormat="1" ht="24.15" customHeight="1">
      <c r="A125" s="39"/>
      <c r="B125" s="40"/>
      <c r="C125" s="229" t="s">
        <v>83</v>
      </c>
      <c r="D125" s="229" t="s">
        <v>315</v>
      </c>
      <c r="E125" s="230" t="s">
        <v>2851</v>
      </c>
      <c r="F125" s="231" t="s">
        <v>2852</v>
      </c>
      <c r="G125" s="232" t="s">
        <v>723</v>
      </c>
      <c r="H125" s="233">
        <v>20</v>
      </c>
      <c r="I125" s="234"/>
      <c r="J125" s="235">
        <f>ROUND(I125*H125,2)</f>
        <v>0</v>
      </c>
      <c r="K125" s="231" t="s">
        <v>319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320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320</v>
      </c>
      <c r="BM125" s="240" t="s">
        <v>2853</v>
      </c>
    </row>
    <row r="126" s="14" customFormat="1">
      <c r="A126" s="14"/>
      <c r="B126" s="253"/>
      <c r="C126" s="254"/>
      <c r="D126" s="244" t="s">
        <v>326</v>
      </c>
      <c r="E126" s="255" t="s">
        <v>1</v>
      </c>
      <c r="F126" s="256" t="s">
        <v>2854</v>
      </c>
      <c r="G126" s="254"/>
      <c r="H126" s="257">
        <v>20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326</v>
      </c>
      <c r="AU126" s="263" t="s">
        <v>85</v>
      </c>
      <c r="AV126" s="14" t="s">
        <v>85</v>
      </c>
      <c r="AW126" s="14" t="s">
        <v>32</v>
      </c>
      <c r="AX126" s="14" t="s">
        <v>83</v>
      </c>
      <c r="AY126" s="263" t="s">
        <v>313</v>
      </c>
    </row>
    <row r="127" s="2" customFormat="1" ht="24.15" customHeight="1">
      <c r="A127" s="39"/>
      <c r="B127" s="40"/>
      <c r="C127" s="229" t="s">
        <v>85</v>
      </c>
      <c r="D127" s="229" t="s">
        <v>315</v>
      </c>
      <c r="E127" s="230" t="s">
        <v>2855</v>
      </c>
      <c r="F127" s="231" t="s">
        <v>2856</v>
      </c>
      <c r="G127" s="232" t="s">
        <v>723</v>
      </c>
      <c r="H127" s="233">
        <v>8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2857</v>
      </c>
    </row>
    <row r="128" s="14" customFormat="1">
      <c r="A128" s="14"/>
      <c r="B128" s="253"/>
      <c r="C128" s="254"/>
      <c r="D128" s="244" t="s">
        <v>326</v>
      </c>
      <c r="E128" s="255" t="s">
        <v>1</v>
      </c>
      <c r="F128" s="256" t="s">
        <v>2858</v>
      </c>
      <c r="G128" s="254"/>
      <c r="H128" s="257">
        <v>4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326</v>
      </c>
      <c r="AU128" s="263" t="s">
        <v>85</v>
      </c>
      <c r="AV128" s="14" t="s">
        <v>85</v>
      </c>
      <c r="AW128" s="14" t="s">
        <v>32</v>
      </c>
      <c r="AX128" s="14" t="s">
        <v>76</v>
      </c>
      <c r="AY128" s="263" t="s">
        <v>313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2859</v>
      </c>
      <c r="G129" s="254"/>
      <c r="H129" s="257">
        <v>4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76</v>
      </c>
      <c r="AY129" s="263" t="s">
        <v>313</v>
      </c>
    </row>
    <row r="130" s="15" customFormat="1">
      <c r="A130" s="15"/>
      <c r="B130" s="264"/>
      <c r="C130" s="265"/>
      <c r="D130" s="244" t="s">
        <v>326</v>
      </c>
      <c r="E130" s="266" t="s">
        <v>1</v>
      </c>
      <c r="F130" s="267" t="s">
        <v>331</v>
      </c>
      <c r="G130" s="265"/>
      <c r="H130" s="268">
        <v>8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326</v>
      </c>
      <c r="AU130" s="274" t="s">
        <v>85</v>
      </c>
      <c r="AV130" s="15" t="s">
        <v>320</v>
      </c>
      <c r="AW130" s="15" t="s">
        <v>32</v>
      </c>
      <c r="AX130" s="15" t="s">
        <v>83</v>
      </c>
      <c r="AY130" s="274" t="s">
        <v>313</v>
      </c>
    </row>
    <row r="131" s="2" customFormat="1" ht="24.15" customHeight="1">
      <c r="A131" s="39"/>
      <c r="B131" s="40"/>
      <c r="C131" s="229" t="s">
        <v>93</v>
      </c>
      <c r="D131" s="229" t="s">
        <v>315</v>
      </c>
      <c r="E131" s="230" t="s">
        <v>2860</v>
      </c>
      <c r="F131" s="231" t="s">
        <v>2861</v>
      </c>
      <c r="G131" s="232" t="s">
        <v>723</v>
      </c>
      <c r="H131" s="233">
        <v>2240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2862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2863</v>
      </c>
      <c r="G132" s="254"/>
      <c r="H132" s="257">
        <v>2240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24.15" customHeight="1">
      <c r="A133" s="39"/>
      <c r="B133" s="40"/>
      <c r="C133" s="229" t="s">
        <v>320</v>
      </c>
      <c r="D133" s="229" t="s">
        <v>315</v>
      </c>
      <c r="E133" s="230" t="s">
        <v>2864</v>
      </c>
      <c r="F133" s="231" t="s">
        <v>2865</v>
      </c>
      <c r="G133" s="232" t="s">
        <v>723</v>
      </c>
      <c r="H133" s="233">
        <v>784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2866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2867</v>
      </c>
      <c r="G134" s="254"/>
      <c r="H134" s="257">
        <v>448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85</v>
      </c>
      <c r="AV134" s="14" t="s">
        <v>85</v>
      </c>
      <c r="AW134" s="14" t="s">
        <v>32</v>
      </c>
      <c r="AX134" s="14" t="s">
        <v>76</v>
      </c>
      <c r="AY134" s="263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2868</v>
      </c>
      <c r="G135" s="254"/>
      <c r="H135" s="257">
        <v>336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313</v>
      </c>
    </row>
    <row r="136" s="15" customFormat="1">
      <c r="A136" s="15"/>
      <c r="B136" s="264"/>
      <c r="C136" s="265"/>
      <c r="D136" s="244" t="s">
        <v>326</v>
      </c>
      <c r="E136" s="266" t="s">
        <v>1</v>
      </c>
      <c r="F136" s="267" t="s">
        <v>331</v>
      </c>
      <c r="G136" s="265"/>
      <c r="H136" s="268">
        <v>784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326</v>
      </c>
      <c r="AU136" s="274" t="s">
        <v>85</v>
      </c>
      <c r="AV136" s="15" t="s">
        <v>320</v>
      </c>
      <c r="AW136" s="15" t="s">
        <v>32</v>
      </c>
      <c r="AX136" s="15" t="s">
        <v>83</v>
      </c>
      <c r="AY136" s="274" t="s">
        <v>313</v>
      </c>
    </row>
    <row r="137" s="2" customFormat="1" ht="24.15" customHeight="1">
      <c r="A137" s="39"/>
      <c r="B137" s="40"/>
      <c r="C137" s="229" t="s">
        <v>343</v>
      </c>
      <c r="D137" s="229" t="s">
        <v>315</v>
      </c>
      <c r="E137" s="230" t="s">
        <v>2869</v>
      </c>
      <c r="F137" s="231" t="s">
        <v>2870</v>
      </c>
      <c r="G137" s="232" t="s">
        <v>723</v>
      </c>
      <c r="H137" s="233">
        <v>12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2871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2872</v>
      </c>
      <c r="G138" s="254"/>
      <c r="H138" s="257">
        <v>4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2873</v>
      </c>
      <c r="G139" s="254"/>
      <c r="H139" s="257">
        <v>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2874</v>
      </c>
      <c r="G140" s="254"/>
      <c r="H140" s="257">
        <v>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313</v>
      </c>
    </row>
    <row r="141" s="15" customFormat="1">
      <c r="A141" s="15"/>
      <c r="B141" s="264"/>
      <c r="C141" s="265"/>
      <c r="D141" s="244" t="s">
        <v>326</v>
      </c>
      <c r="E141" s="266" t="s">
        <v>1</v>
      </c>
      <c r="F141" s="267" t="s">
        <v>331</v>
      </c>
      <c r="G141" s="265"/>
      <c r="H141" s="268">
        <v>12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326</v>
      </c>
      <c r="AU141" s="274" t="s">
        <v>85</v>
      </c>
      <c r="AV141" s="15" t="s">
        <v>320</v>
      </c>
      <c r="AW141" s="15" t="s">
        <v>32</v>
      </c>
      <c r="AX141" s="15" t="s">
        <v>83</v>
      </c>
      <c r="AY141" s="274" t="s">
        <v>313</v>
      </c>
    </row>
    <row r="142" s="2" customFormat="1" ht="24.15" customHeight="1">
      <c r="A142" s="39"/>
      <c r="B142" s="40"/>
      <c r="C142" s="229" t="s">
        <v>347</v>
      </c>
      <c r="D142" s="229" t="s">
        <v>315</v>
      </c>
      <c r="E142" s="230" t="s">
        <v>2875</v>
      </c>
      <c r="F142" s="231" t="s">
        <v>2876</v>
      </c>
      <c r="G142" s="232" t="s">
        <v>723</v>
      </c>
      <c r="H142" s="233">
        <v>1232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2877</v>
      </c>
    </row>
    <row r="143" s="14" customFormat="1">
      <c r="A143" s="14"/>
      <c r="B143" s="253"/>
      <c r="C143" s="254"/>
      <c r="D143" s="244" t="s">
        <v>326</v>
      </c>
      <c r="E143" s="255" t="s">
        <v>1</v>
      </c>
      <c r="F143" s="256" t="s">
        <v>2878</v>
      </c>
      <c r="G143" s="254"/>
      <c r="H143" s="257">
        <v>448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313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2879</v>
      </c>
      <c r="G144" s="254"/>
      <c r="H144" s="257">
        <v>448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2880</v>
      </c>
      <c r="G145" s="254"/>
      <c r="H145" s="257">
        <v>336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313</v>
      </c>
    </row>
    <row r="146" s="15" customFormat="1">
      <c r="A146" s="15"/>
      <c r="B146" s="264"/>
      <c r="C146" s="265"/>
      <c r="D146" s="244" t="s">
        <v>326</v>
      </c>
      <c r="E146" s="266" t="s">
        <v>1</v>
      </c>
      <c r="F146" s="267" t="s">
        <v>331</v>
      </c>
      <c r="G146" s="265"/>
      <c r="H146" s="268">
        <v>1232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326</v>
      </c>
      <c r="AU146" s="274" t="s">
        <v>85</v>
      </c>
      <c r="AV146" s="15" t="s">
        <v>320</v>
      </c>
      <c r="AW146" s="15" t="s">
        <v>32</v>
      </c>
      <c r="AX146" s="15" t="s">
        <v>83</v>
      </c>
      <c r="AY146" s="274" t="s">
        <v>313</v>
      </c>
    </row>
    <row r="147" s="2" customFormat="1" ht="24.15" customHeight="1">
      <c r="A147" s="39"/>
      <c r="B147" s="40"/>
      <c r="C147" s="229" t="s">
        <v>351</v>
      </c>
      <c r="D147" s="229" t="s">
        <v>315</v>
      </c>
      <c r="E147" s="230" t="s">
        <v>2881</v>
      </c>
      <c r="F147" s="231" t="s">
        <v>2882</v>
      </c>
      <c r="G147" s="232" t="s">
        <v>723</v>
      </c>
      <c r="H147" s="233">
        <v>4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2883</v>
      </c>
    </row>
    <row r="148" s="13" customFormat="1">
      <c r="A148" s="13"/>
      <c r="B148" s="242"/>
      <c r="C148" s="243"/>
      <c r="D148" s="244" t="s">
        <v>326</v>
      </c>
      <c r="E148" s="245" t="s">
        <v>1</v>
      </c>
      <c r="F148" s="246" t="s">
        <v>2884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326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320</v>
      </c>
      <c r="G149" s="254"/>
      <c r="H149" s="257">
        <v>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313</v>
      </c>
    </row>
    <row r="150" s="2" customFormat="1" ht="33" customHeight="1">
      <c r="A150" s="39"/>
      <c r="B150" s="40"/>
      <c r="C150" s="229" t="s">
        <v>357</v>
      </c>
      <c r="D150" s="229" t="s">
        <v>315</v>
      </c>
      <c r="E150" s="230" t="s">
        <v>2885</v>
      </c>
      <c r="F150" s="231" t="s">
        <v>2886</v>
      </c>
      <c r="G150" s="232" t="s">
        <v>723</v>
      </c>
      <c r="H150" s="233">
        <v>336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2887</v>
      </c>
    </row>
    <row r="151" s="13" customFormat="1">
      <c r="A151" s="13"/>
      <c r="B151" s="242"/>
      <c r="C151" s="243"/>
      <c r="D151" s="244" t="s">
        <v>326</v>
      </c>
      <c r="E151" s="245" t="s">
        <v>1</v>
      </c>
      <c r="F151" s="246" t="s">
        <v>2888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326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2889</v>
      </c>
      <c r="G152" s="254"/>
      <c r="H152" s="257">
        <v>336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2" customFormat="1" ht="24.15" customHeight="1">
      <c r="A153" s="39"/>
      <c r="B153" s="40"/>
      <c r="C153" s="229" t="s">
        <v>364</v>
      </c>
      <c r="D153" s="229" t="s">
        <v>315</v>
      </c>
      <c r="E153" s="230" t="s">
        <v>2890</v>
      </c>
      <c r="F153" s="231" t="s">
        <v>2891</v>
      </c>
      <c r="G153" s="232" t="s">
        <v>723</v>
      </c>
      <c r="H153" s="233">
        <v>20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2892</v>
      </c>
    </row>
    <row r="154" s="14" customFormat="1">
      <c r="A154" s="14"/>
      <c r="B154" s="253"/>
      <c r="C154" s="254"/>
      <c r="D154" s="244" t="s">
        <v>326</v>
      </c>
      <c r="E154" s="255" t="s">
        <v>1</v>
      </c>
      <c r="F154" s="256" t="s">
        <v>2854</v>
      </c>
      <c r="G154" s="254"/>
      <c r="H154" s="257">
        <v>20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326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313</v>
      </c>
    </row>
    <row r="155" s="2" customFormat="1" ht="24.15" customHeight="1">
      <c r="A155" s="39"/>
      <c r="B155" s="40"/>
      <c r="C155" s="229" t="s">
        <v>368</v>
      </c>
      <c r="D155" s="229" t="s">
        <v>315</v>
      </c>
      <c r="E155" s="230" t="s">
        <v>2893</v>
      </c>
      <c r="F155" s="231" t="s">
        <v>2894</v>
      </c>
      <c r="G155" s="232" t="s">
        <v>723</v>
      </c>
      <c r="H155" s="233">
        <v>2240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320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2895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2863</v>
      </c>
      <c r="G156" s="254"/>
      <c r="H156" s="257">
        <v>2240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83</v>
      </c>
      <c r="AY156" s="263" t="s">
        <v>313</v>
      </c>
    </row>
    <row r="157" s="2" customFormat="1" ht="24.15" customHeight="1">
      <c r="A157" s="39"/>
      <c r="B157" s="40"/>
      <c r="C157" s="229" t="s">
        <v>373</v>
      </c>
      <c r="D157" s="229" t="s">
        <v>315</v>
      </c>
      <c r="E157" s="230" t="s">
        <v>2896</v>
      </c>
      <c r="F157" s="231" t="s">
        <v>2897</v>
      </c>
      <c r="G157" s="232" t="s">
        <v>723</v>
      </c>
      <c r="H157" s="233">
        <v>4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2898</v>
      </c>
    </row>
    <row r="158" s="2" customFormat="1" ht="24.15" customHeight="1">
      <c r="A158" s="39"/>
      <c r="B158" s="40"/>
      <c r="C158" s="229" t="s">
        <v>377</v>
      </c>
      <c r="D158" s="229" t="s">
        <v>315</v>
      </c>
      <c r="E158" s="230" t="s">
        <v>2899</v>
      </c>
      <c r="F158" s="231" t="s">
        <v>2900</v>
      </c>
      <c r="G158" s="232" t="s">
        <v>723</v>
      </c>
      <c r="H158" s="233">
        <v>336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2901</v>
      </c>
    </row>
    <row r="159" s="13" customFormat="1">
      <c r="A159" s="13"/>
      <c r="B159" s="242"/>
      <c r="C159" s="243"/>
      <c r="D159" s="244" t="s">
        <v>326</v>
      </c>
      <c r="E159" s="245" t="s">
        <v>1</v>
      </c>
      <c r="F159" s="246" t="s">
        <v>2888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326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313</v>
      </c>
    </row>
    <row r="160" s="14" customFormat="1">
      <c r="A160" s="14"/>
      <c r="B160" s="253"/>
      <c r="C160" s="254"/>
      <c r="D160" s="244" t="s">
        <v>326</v>
      </c>
      <c r="E160" s="255" t="s">
        <v>1</v>
      </c>
      <c r="F160" s="256" t="s">
        <v>2889</v>
      </c>
      <c r="G160" s="254"/>
      <c r="H160" s="257">
        <v>336</v>
      </c>
      <c r="I160" s="258"/>
      <c r="J160" s="254"/>
      <c r="K160" s="254"/>
      <c r="L160" s="259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326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313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2SU2+bOsZu7gIX7mXkgBgn2LVp5CxBdZFmMxb1Xt0LjGFD/fnJMKGq037DdGzXx6kVqZsTPuL5rYcCHH+a7NLw==" hashValue="rdVH4zE0e/1UNingVUgkOACnqeD5HsyKH1EHvc31fEhUV3WRijR1Q/fOYw8T6zOkBJU8TKpMfBYqP555Rx8hWw==" algorithmName="SHA-512" password="CC35"/>
  <autoFilter ref="C121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2380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2902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2903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ROUND((SUM(BE142:BE255)),  2)</f>
        <v>0</v>
      </c>
      <c r="G37" s="39"/>
      <c r="H37" s="39"/>
      <c r="I37" s="166">
        <v>0.20999999999999999</v>
      </c>
      <c r="J37" s="165">
        <f>ROUND(((SUM(BE142:BE255))*I37),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ROUND((SUM(BF142:BF255)),  2)</f>
        <v>0</v>
      </c>
      <c r="G38" s="39"/>
      <c r="H38" s="39"/>
      <c r="I38" s="166">
        <v>0.14999999999999999</v>
      </c>
      <c r="J38" s="165">
        <f>ROUND(((SUM(BF142:BF255))*I38),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ROUND((SUM(BG142:BG255)),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ROUND((SUM(BH142:BH255)),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ROUND((SUM(BI142:BI255)),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 xml:space="preserve">SO 401a -  Osvětlení komunikace, parkoviště a chodníků a SO402e - Prípojka pro automaty a úřední desku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295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664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3"/>
      <c r="D104" s="198" t="s">
        <v>1558</v>
      </c>
      <c r="E104" s="199"/>
      <c r="F104" s="199"/>
      <c r="G104" s="199"/>
      <c r="H104" s="199"/>
      <c r="I104" s="199"/>
      <c r="J104" s="200">
        <f>J147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1559</v>
      </c>
      <c r="E105" s="199"/>
      <c r="F105" s="199"/>
      <c r="G105" s="199"/>
      <c r="H105" s="199"/>
      <c r="I105" s="199"/>
      <c r="J105" s="200">
        <f>J176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1560</v>
      </c>
      <c r="E106" s="194"/>
      <c r="F106" s="194"/>
      <c r="G106" s="194"/>
      <c r="H106" s="194"/>
      <c r="I106" s="194"/>
      <c r="J106" s="195">
        <f>J179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1727</v>
      </c>
      <c r="E107" s="199"/>
      <c r="F107" s="199"/>
      <c r="G107" s="199"/>
      <c r="H107" s="199"/>
      <c r="I107" s="199"/>
      <c r="J107" s="200">
        <f>J180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1561</v>
      </c>
      <c r="E108" s="199"/>
      <c r="F108" s="199"/>
      <c r="G108" s="199"/>
      <c r="H108" s="199"/>
      <c r="I108" s="199"/>
      <c r="J108" s="200">
        <f>J191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1541</v>
      </c>
      <c r="E109" s="194"/>
      <c r="F109" s="194"/>
      <c r="G109" s="194"/>
      <c r="H109" s="194"/>
      <c r="I109" s="194"/>
      <c r="J109" s="195">
        <f>J230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1562</v>
      </c>
      <c r="E110" s="194"/>
      <c r="F110" s="194"/>
      <c r="G110" s="194"/>
      <c r="H110" s="194"/>
      <c r="I110" s="194"/>
      <c r="J110" s="195">
        <f>J233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1563</v>
      </c>
      <c r="E111" s="199"/>
      <c r="F111" s="199"/>
      <c r="G111" s="199"/>
      <c r="H111" s="199"/>
      <c r="I111" s="199"/>
      <c r="J111" s="200">
        <f>J234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1564</v>
      </c>
      <c r="E112" s="194"/>
      <c r="F112" s="194"/>
      <c r="G112" s="194"/>
      <c r="H112" s="194"/>
      <c r="I112" s="194"/>
      <c r="J112" s="195">
        <f>J238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1565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7"/>
      <c r="C114" s="133"/>
      <c r="D114" s="198" t="s">
        <v>1566</v>
      </c>
      <c r="E114" s="199"/>
      <c r="F114" s="199"/>
      <c r="G114" s="199"/>
      <c r="H114" s="199"/>
      <c r="I114" s="199"/>
      <c r="J114" s="200">
        <f>J241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1567</v>
      </c>
      <c r="E115" s="199"/>
      <c r="F115" s="199"/>
      <c r="G115" s="199"/>
      <c r="H115" s="199"/>
      <c r="I115" s="199"/>
      <c r="J115" s="200">
        <f>J246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1568</v>
      </c>
      <c r="E116" s="199"/>
      <c r="F116" s="199"/>
      <c r="G116" s="199"/>
      <c r="H116" s="199"/>
      <c r="I116" s="199"/>
      <c r="J116" s="200">
        <f>J248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1569</v>
      </c>
      <c r="E117" s="199"/>
      <c r="F117" s="199"/>
      <c r="G117" s="199"/>
      <c r="H117" s="199"/>
      <c r="I117" s="199"/>
      <c r="J117" s="200">
        <f>J251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1570</v>
      </c>
      <c r="E118" s="199"/>
      <c r="F118" s="199"/>
      <c r="G118" s="199"/>
      <c r="H118" s="199"/>
      <c r="I118" s="199"/>
      <c r="J118" s="200">
        <f>J254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298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 xml:space="preserve">Revitalizace  Masarykova náměstí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284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2380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286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6" t="s">
        <v>2902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288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30" customHeight="1">
      <c r="A134" s="39"/>
      <c r="B134" s="40"/>
      <c r="C134" s="41"/>
      <c r="D134" s="41"/>
      <c r="E134" s="77" t="str">
        <f>E13</f>
        <v xml:space="preserve">SO 401a -  Osvětlení komunikace, parkoviště a chodníků a SO402e - Prípojka pro automaty a úřední desku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>Konice</v>
      </c>
      <c r="G136" s="41"/>
      <c r="H136" s="41"/>
      <c r="I136" s="33" t="s">
        <v>22</v>
      </c>
      <c r="J136" s="80" t="str">
        <f>IF(J16="","",J16)</f>
        <v>14. 12. 2023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E19</f>
        <v xml:space="preserve">město  Konice</v>
      </c>
      <c r="G138" s="41"/>
      <c r="H138" s="41"/>
      <c r="I138" s="33" t="s">
        <v>30</v>
      </c>
      <c r="J138" s="37" t="str">
        <f>E25</f>
        <v>Milan Vician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>Milan Vician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2"/>
      <c r="B141" s="203"/>
      <c r="C141" s="204" t="s">
        <v>299</v>
      </c>
      <c r="D141" s="205" t="s">
        <v>61</v>
      </c>
      <c r="E141" s="205" t="s">
        <v>57</v>
      </c>
      <c r="F141" s="205" t="s">
        <v>58</v>
      </c>
      <c r="G141" s="205" t="s">
        <v>300</v>
      </c>
      <c r="H141" s="205" t="s">
        <v>301</v>
      </c>
      <c r="I141" s="205" t="s">
        <v>302</v>
      </c>
      <c r="J141" s="205" t="s">
        <v>292</v>
      </c>
      <c r="K141" s="206" t="s">
        <v>303</v>
      </c>
      <c r="L141" s="207"/>
      <c r="M141" s="101" t="s">
        <v>1</v>
      </c>
      <c r="N141" s="102" t="s">
        <v>40</v>
      </c>
      <c r="O141" s="102" t="s">
        <v>304</v>
      </c>
      <c r="P141" s="102" t="s">
        <v>305</v>
      </c>
      <c r="Q141" s="102" t="s">
        <v>306</v>
      </c>
      <c r="R141" s="102" t="s">
        <v>307</v>
      </c>
      <c r="S141" s="102" t="s">
        <v>308</v>
      </c>
      <c r="T141" s="103" t="s">
        <v>309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39"/>
      <c r="B142" s="40"/>
      <c r="C142" s="108" t="s">
        <v>310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P143+P146+P179+P230+P233+P238+P240</f>
        <v>0</v>
      </c>
      <c r="Q142" s="105"/>
      <c r="R142" s="210">
        <f>R143+R146+R179+R230+R233+R238+R240</f>
        <v>122.03673829999998</v>
      </c>
      <c r="S142" s="105"/>
      <c r="T142" s="211">
        <f>T143+T146+T179+T230+T233+T238+T240</f>
        <v>9.8599999999999994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294</v>
      </c>
      <c r="BK142" s="212">
        <f>BK143+BK146+BK179+BK230+BK233+BK238+BK240</f>
        <v>0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311</v>
      </c>
      <c r="F143" s="216" t="s">
        <v>312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76</v>
      </c>
      <c r="AY143" s="224" t="s">
        <v>313</v>
      </c>
      <c r="BK143" s="226">
        <f>BK144</f>
        <v>0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364</v>
      </c>
      <c r="F144" s="227" t="s">
        <v>666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P145</f>
        <v>0</v>
      </c>
      <c r="Q144" s="221"/>
      <c r="R144" s="222">
        <f>R145</f>
        <v>0</v>
      </c>
      <c r="S144" s="221"/>
      <c r="T144" s="22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313</v>
      </c>
      <c r="BK144" s="226">
        <f>BK145</f>
        <v>0</v>
      </c>
    </row>
    <row r="145" s="2" customFormat="1" ht="24.15" customHeight="1">
      <c r="A145" s="39"/>
      <c r="B145" s="40"/>
      <c r="C145" s="229" t="s">
        <v>83</v>
      </c>
      <c r="D145" s="229" t="s">
        <v>315</v>
      </c>
      <c r="E145" s="230" t="s">
        <v>2904</v>
      </c>
      <c r="F145" s="231" t="s">
        <v>2905</v>
      </c>
      <c r="G145" s="232" t="s">
        <v>2906</v>
      </c>
      <c r="H145" s="233">
        <v>1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2907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683</v>
      </c>
      <c r="F146" s="216" t="s">
        <v>684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P147+P176</f>
        <v>0</v>
      </c>
      <c r="Q146" s="221"/>
      <c r="R146" s="222">
        <f>R147+R176</f>
        <v>1.15997</v>
      </c>
      <c r="S146" s="221"/>
      <c r="T146" s="223">
        <f>T147+T176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75</v>
      </c>
      <c r="AU146" s="225" t="s">
        <v>76</v>
      </c>
      <c r="AY146" s="224" t="s">
        <v>313</v>
      </c>
      <c r="BK146" s="226">
        <f>BK147+BK176</f>
        <v>0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1571</v>
      </c>
      <c r="F147" s="227" t="s">
        <v>1572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SUM(P148:P175)</f>
        <v>0</v>
      </c>
      <c r="Q147" s="221"/>
      <c r="R147" s="222">
        <f>SUM(R148:R175)</f>
        <v>1.15997</v>
      </c>
      <c r="S147" s="221"/>
      <c r="T147" s="223">
        <f>SUM(T148:T175)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83</v>
      </c>
      <c r="AY147" s="224" t="s">
        <v>313</v>
      </c>
      <c r="BK147" s="226">
        <f>SUM(BK148:BK175)</f>
        <v>0</v>
      </c>
    </row>
    <row r="148" s="2" customFormat="1" ht="24.15" customHeight="1">
      <c r="A148" s="39"/>
      <c r="B148" s="40"/>
      <c r="C148" s="283" t="s">
        <v>85</v>
      </c>
      <c r="D148" s="283" t="s">
        <v>732</v>
      </c>
      <c r="E148" s="284" t="s">
        <v>2908</v>
      </c>
      <c r="F148" s="285" t="s">
        <v>2909</v>
      </c>
      <c r="G148" s="286" t="s">
        <v>324</v>
      </c>
      <c r="H148" s="287">
        <v>84</v>
      </c>
      <c r="I148" s="288"/>
      <c r="J148" s="289">
        <f>ROUND(I148*H148,2)</f>
        <v>0</v>
      </c>
      <c r="K148" s="285" t="s">
        <v>1578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1067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2910</v>
      </c>
    </row>
    <row r="149" s="2" customFormat="1" ht="24.15" customHeight="1">
      <c r="A149" s="39"/>
      <c r="B149" s="40"/>
      <c r="C149" s="229" t="s">
        <v>93</v>
      </c>
      <c r="D149" s="229" t="s">
        <v>315</v>
      </c>
      <c r="E149" s="230" t="s">
        <v>2911</v>
      </c>
      <c r="F149" s="231" t="s">
        <v>2912</v>
      </c>
      <c r="G149" s="232" t="s">
        <v>324</v>
      </c>
      <c r="H149" s="233">
        <v>24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434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434</v>
      </c>
      <c r="BM149" s="240" t="s">
        <v>2913</v>
      </c>
    </row>
    <row r="150" s="2" customFormat="1" ht="21.75" customHeight="1">
      <c r="A150" s="39"/>
      <c r="B150" s="40"/>
      <c r="C150" s="283" t="s">
        <v>320</v>
      </c>
      <c r="D150" s="283" t="s">
        <v>732</v>
      </c>
      <c r="E150" s="284" t="s">
        <v>2914</v>
      </c>
      <c r="F150" s="285" t="s">
        <v>2915</v>
      </c>
      <c r="G150" s="286" t="s">
        <v>324</v>
      </c>
      <c r="H150" s="287">
        <v>24</v>
      </c>
      <c r="I150" s="288"/>
      <c r="J150" s="289">
        <f>ROUND(I150*H150,2)</f>
        <v>0</v>
      </c>
      <c r="K150" s="285" t="s">
        <v>319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6.9999999999999994E-05</v>
      </c>
      <c r="R150" s="238">
        <f>Q150*H150</f>
        <v>0.0016799999999999999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1067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2916</v>
      </c>
    </row>
    <row r="151" s="2" customFormat="1" ht="24.15" customHeight="1">
      <c r="A151" s="39"/>
      <c r="B151" s="40"/>
      <c r="C151" s="229" t="s">
        <v>343</v>
      </c>
      <c r="D151" s="229" t="s">
        <v>315</v>
      </c>
      <c r="E151" s="230" t="s">
        <v>1573</v>
      </c>
      <c r="F151" s="231" t="s">
        <v>1574</v>
      </c>
      <c r="G151" s="232" t="s">
        <v>324</v>
      </c>
      <c r="H151" s="233">
        <v>546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434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434</v>
      </c>
      <c r="BM151" s="240" t="s">
        <v>2917</v>
      </c>
    </row>
    <row r="152" s="2" customFormat="1" ht="16.5" customHeight="1">
      <c r="A152" s="39"/>
      <c r="B152" s="40"/>
      <c r="C152" s="283" t="s">
        <v>347</v>
      </c>
      <c r="D152" s="283" t="s">
        <v>732</v>
      </c>
      <c r="E152" s="284" t="s">
        <v>2918</v>
      </c>
      <c r="F152" s="285" t="s">
        <v>2919</v>
      </c>
      <c r="G152" s="286" t="s">
        <v>324</v>
      </c>
      <c r="H152" s="287">
        <v>90</v>
      </c>
      <c r="I152" s="288"/>
      <c r="J152" s="289">
        <f>ROUND(I152*H152,2)</f>
        <v>0</v>
      </c>
      <c r="K152" s="285" t="s">
        <v>1578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1067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2920</v>
      </c>
    </row>
    <row r="153" s="2" customFormat="1" ht="21.75" customHeight="1">
      <c r="A153" s="39"/>
      <c r="B153" s="40"/>
      <c r="C153" s="283" t="s">
        <v>351</v>
      </c>
      <c r="D153" s="283" t="s">
        <v>732</v>
      </c>
      <c r="E153" s="284" t="s">
        <v>1576</v>
      </c>
      <c r="F153" s="285" t="s">
        <v>1577</v>
      </c>
      <c r="G153" s="286" t="s">
        <v>324</v>
      </c>
      <c r="H153" s="287">
        <v>456</v>
      </c>
      <c r="I153" s="288"/>
      <c r="J153" s="289">
        <f>ROUND(I153*H153,2)</f>
        <v>0</v>
      </c>
      <c r="K153" s="285" t="s">
        <v>1578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1067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2921</v>
      </c>
    </row>
    <row r="154" s="2" customFormat="1" ht="24.15" customHeight="1">
      <c r="A154" s="39"/>
      <c r="B154" s="40"/>
      <c r="C154" s="229" t="s">
        <v>357</v>
      </c>
      <c r="D154" s="229" t="s">
        <v>315</v>
      </c>
      <c r="E154" s="230" t="s">
        <v>2922</v>
      </c>
      <c r="F154" s="231" t="s">
        <v>2923</v>
      </c>
      <c r="G154" s="232" t="s">
        <v>324</v>
      </c>
      <c r="H154" s="233">
        <v>799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434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434</v>
      </c>
      <c r="BM154" s="240" t="s">
        <v>2924</v>
      </c>
    </row>
    <row r="155" s="2" customFormat="1" ht="24.15" customHeight="1">
      <c r="A155" s="39"/>
      <c r="B155" s="40"/>
      <c r="C155" s="283" t="s">
        <v>364</v>
      </c>
      <c r="D155" s="283" t="s">
        <v>732</v>
      </c>
      <c r="E155" s="284" t="s">
        <v>2925</v>
      </c>
      <c r="F155" s="285" t="s">
        <v>2926</v>
      </c>
      <c r="G155" s="286" t="s">
        <v>324</v>
      </c>
      <c r="H155" s="287">
        <v>799</v>
      </c>
      <c r="I155" s="288"/>
      <c r="J155" s="289">
        <f>ROUND(I155*H155,2)</f>
        <v>0</v>
      </c>
      <c r="K155" s="285" t="s">
        <v>319</v>
      </c>
      <c r="L155" s="290"/>
      <c r="M155" s="291" t="s">
        <v>1</v>
      </c>
      <c r="N155" s="292" t="s">
        <v>41</v>
      </c>
      <c r="O155" s="92"/>
      <c r="P155" s="238">
        <f>O155*H155</f>
        <v>0</v>
      </c>
      <c r="Q155" s="238">
        <v>0.00089999999999999998</v>
      </c>
      <c r="R155" s="238">
        <f>Q155*H155</f>
        <v>0.71909999999999996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1067</v>
      </c>
      <c r="AT155" s="240" t="s">
        <v>732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434</v>
      </c>
      <c r="BM155" s="240" t="s">
        <v>2927</v>
      </c>
    </row>
    <row r="156" s="2" customFormat="1" ht="24.15" customHeight="1">
      <c r="A156" s="39"/>
      <c r="B156" s="40"/>
      <c r="C156" s="229" t="s">
        <v>368</v>
      </c>
      <c r="D156" s="229" t="s">
        <v>315</v>
      </c>
      <c r="E156" s="230" t="s">
        <v>2928</v>
      </c>
      <c r="F156" s="231" t="s">
        <v>2929</v>
      </c>
      <c r="G156" s="232" t="s">
        <v>324</v>
      </c>
      <c r="H156" s="233">
        <v>149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2930</v>
      </c>
    </row>
    <row r="157" s="2" customFormat="1" ht="24.15" customHeight="1">
      <c r="A157" s="39"/>
      <c r="B157" s="40"/>
      <c r="C157" s="283" t="s">
        <v>373</v>
      </c>
      <c r="D157" s="283" t="s">
        <v>732</v>
      </c>
      <c r="E157" s="284" t="s">
        <v>2931</v>
      </c>
      <c r="F157" s="285" t="s">
        <v>2932</v>
      </c>
      <c r="G157" s="286" t="s">
        <v>324</v>
      </c>
      <c r="H157" s="287">
        <v>149</v>
      </c>
      <c r="I157" s="288"/>
      <c r="J157" s="289">
        <f>ROUND(I157*H157,2)</f>
        <v>0</v>
      </c>
      <c r="K157" s="285" t="s">
        <v>319</v>
      </c>
      <c r="L157" s="290"/>
      <c r="M157" s="291" t="s">
        <v>1</v>
      </c>
      <c r="N157" s="292" t="s">
        <v>41</v>
      </c>
      <c r="O157" s="92"/>
      <c r="P157" s="238">
        <f>O157*H157</f>
        <v>0</v>
      </c>
      <c r="Q157" s="238">
        <v>0.00016000000000000001</v>
      </c>
      <c r="R157" s="238">
        <f>Q157*H157</f>
        <v>0.023840000000000004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1067</v>
      </c>
      <c r="AT157" s="240" t="s">
        <v>732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434</v>
      </c>
      <c r="BM157" s="240" t="s">
        <v>2933</v>
      </c>
    </row>
    <row r="158" s="2" customFormat="1" ht="24.15" customHeight="1">
      <c r="A158" s="39"/>
      <c r="B158" s="40"/>
      <c r="C158" s="229" t="s">
        <v>377</v>
      </c>
      <c r="D158" s="229" t="s">
        <v>315</v>
      </c>
      <c r="E158" s="230" t="s">
        <v>1592</v>
      </c>
      <c r="F158" s="231" t="s">
        <v>1593</v>
      </c>
      <c r="G158" s="232" t="s">
        <v>723</v>
      </c>
      <c r="H158" s="233">
        <v>53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2934</v>
      </c>
    </row>
    <row r="159" s="2" customFormat="1" ht="16.5" customHeight="1">
      <c r="A159" s="39"/>
      <c r="B159" s="40"/>
      <c r="C159" s="283" t="s">
        <v>427</v>
      </c>
      <c r="D159" s="283" t="s">
        <v>732</v>
      </c>
      <c r="E159" s="284" t="s">
        <v>1595</v>
      </c>
      <c r="F159" s="285" t="s">
        <v>1596</v>
      </c>
      <c r="G159" s="286" t="s">
        <v>723</v>
      </c>
      <c r="H159" s="287">
        <v>53</v>
      </c>
      <c r="I159" s="288"/>
      <c r="J159" s="289">
        <f>ROUND(I159*H159,2)</f>
        <v>0</v>
      </c>
      <c r="K159" s="285" t="s">
        <v>1578</v>
      </c>
      <c r="L159" s="290"/>
      <c r="M159" s="291" t="s">
        <v>1</v>
      </c>
      <c r="N159" s="292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1067</v>
      </c>
      <c r="AT159" s="240" t="s">
        <v>732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434</v>
      </c>
      <c r="BM159" s="240" t="s">
        <v>2935</v>
      </c>
    </row>
    <row r="160" s="2" customFormat="1" ht="16.5" customHeight="1">
      <c r="A160" s="39"/>
      <c r="B160" s="40"/>
      <c r="C160" s="283" t="s">
        <v>430</v>
      </c>
      <c r="D160" s="283" t="s">
        <v>732</v>
      </c>
      <c r="E160" s="284" t="s">
        <v>1598</v>
      </c>
      <c r="F160" s="285" t="s">
        <v>1599</v>
      </c>
      <c r="G160" s="286" t="s">
        <v>723</v>
      </c>
      <c r="H160" s="287">
        <v>53</v>
      </c>
      <c r="I160" s="288"/>
      <c r="J160" s="289">
        <f>ROUND(I160*H160,2)</f>
        <v>0</v>
      </c>
      <c r="K160" s="285" t="s">
        <v>1578</v>
      </c>
      <c r="L160" s="290"/>
      <c r="M160" s="291" t="s">
        <v>1</v>
      </c>
      <c r="N160" s="292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1067</v>
      </c>
      <c r="AT160" s="240" t="s">
        <v>732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434</v>
      </c>
      <c r="BM160" s="240" t="s">
        <v>2936</v>
      </c>
    </row>
    <row r="161" s="2" customFormat="1" ht="24.15" customHeight="1">
      <c r="A161" s="39"/>
      <c r="B161" s="40"/>
      <c r="C161" s="229" t="s">
        <v>8</v>
      </c>
      <c r="D161" s="229" t="s">
        <v>315</v>
      </c>
      <c r="E161" s="230" t="s">
        <v>2937</v>
      </c>
      <c r="F161" s="231" t="s">
        <v>2938</v>
      </c>
      <c r="G161" s="232" t="s">
        <v>723</v>
      </c>
      <c r="H161" s="233">
        <v>20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434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434</v>
      </c>
      <c r="BM161" s="240" t="s">
        <v>2939</v>
      </c>
    </row>
    <row r="162" s="2" customFormat="1" ht="33" customHeight="1">
      <c r="A162" s="39"/>
      <c r="B162" s="40"/>
      <c r="C162" s="229" t="s">
        <v>434</v>
      </c>
      <c r="D162" s="229" t="s">
        <v>315</v>
      </c>
      <c r="E162" s="230" t="s">
        <v>2940</v>
      </c>
      <c r="F162" s="231" t="s">
        <v>2941</v>
      </c>
      <c r="G162" s="232" t="s">
        <v>723</v>
      </c>
      <c r="H162" s="233">
        <v>53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434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434</v>
      </c>
      <c r="BM162" s="240" t="s">
        <v>2942</v>
      </c>
    </row>
    <row r="163" s="2" customFormat="1" ht="16.5" customHeight="1">
      <c r="A163" s="39"/>
      <c r="B163" s="40"/>
      <c r="C163" s="229" t="s">
        <v>436</v>
      </c>
      <c r="D163" s="229" t="s">
        <v>315</v>
      </c>
      <c r="E163" s="230" t="s">
        <v>2943</v>
      </c>
      <c r="F163" s="231" t="s">
        <v>2944</v>
      </c>
      <c r="G163" s="232" t="s">
        <v>723</v>
      </c>
      <c r="H163" s="233">
        <v>20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434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434</v>
      </c>
      <c r="BM163" s="240" t="s">
        <v>2945</v>
      </c>
    </row>
    <row r="164" s="2" customFormat="1" ht="24.15" customHeight="1">
      <c r="A164" s="39"/>
      <c r="B164" s="40"/>
      <c r="C164" s="283" t="s">
        <v>762</v>
      </c>
      <c r="D164" s="283" t="s">
        <v>732</v>
      </c>
      <c r="E164" s="284" t="s">
        <v>2946</v>
      </c>
      <c r="F164" s="285" t="s">
        <v>2947</v>
      </c>
      <c r="G164" s="286" t="s">
        <v>723</v>
      </c>
      <c r="H164" s="287">
        <v>20</v>
      </c>
      <c r="I164" s="288"/>
      <c r="J164" s="289">
        <f>ROUND(I164*H164,2)</f>
        <v>0</v>
      </c>
      <c r="K164" s="285" t="s">
        <v>1578</v>
      </c>
      <c r="L164" s="290"/>
      <c r="M164" s="291" t="s">
        <v>1</v>
      </c>
      <c r="N164" s="292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1067</v>
      </c>
      <c r="AT164" s="240" t="s">
        <v>732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434</v>
      </c>
      <c r="BM164" s="240" t="s">
        <v>2948</v>
      </c>
    </row>
    <row r="165" s="2" customFormat="1" ht="16.5" customHeight="1">
      <c r="A165" s="39"/>
      <c r="B165" s="40"/>
      <c r="C165" s="283" t="s">
        <v>765</v>
      </c>
      <c r="D165" s="283" t="s">
        <v>732</v>
      </c>
      <c r="E165" s="284" t="s">
        <v>2949</v>
      </c>
      <c r="F165" s="285" t="s">
        <v>2950</v>
      </c>
      <c r="G165" s="286" t="s">
        <v>723</v>
      </c>
      <c r="H165" s="287">
        <v>20</v>
      </c>
      <c r="I165" s="288"/>
      <c r="J165" s="289">
        <f>ROUND(I165*H165,2)</f>
        <v>0</v>
      </c>
      <c r="K165" s="285" t="s">
        <v>1578</v>
      </c>
      <c r="L165" s="290"/>
      <c r="M165" s="291" t="s">
        <v>1</v>
      </c>
      <c r="N165" s="292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1067</v>
      </c>
      <c r="AT165" s="240" t="s">
        <v>732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434</v>
      </c>
      <c r="BM165" s="240" t="s">
        <v>2951</v>
      </c>
    </row>
    <row r="166" s="2" customFormat="1" ht="16.5" customHeight="1">
      <c r="A166" s="39"/>
      <c r="B166" s="40"/>
      <c r="C166" s="283" t="s">
        <v>554</v>
      </c>
      <c r="D166" s="283" t="s">
        <v>732</v>
      </c>
      <c r="E166" s="284" t="s">
        <v>2952</v>
      </c>
      <c r="F166" s="285" t="s">
        <v>2953</v>
      </c>
      <c r="G166" s="286" t="s">
        <v>723</v>
      </c>
      <c r="H166" s="287">
        <v>20</v>
      </c>
      <c r="I166" s="288"/>
      <c r="J166" s="289">
        <f>ROUND(I166*H166,2)</f>
        <v>0</v>
      </c>
      <c r="K166" s="285" t="s">
        <v>1578</v>
      </c>
      <c r="L166" s="290"/>
      <c r="M166" s="291" t="s">
        <v>1</v>
      </c>
      <c r="N166" s="292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1067</v>
      </c>
      <c r="AT166" s="240" t="s">
        <v>732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434</v>
      </c>
      <c r="BM166" s="240" t="s">
        <v>2954</v>
      </c>
    </row>
    <row r="167" s="2" customFormat="1" ht="24.15" customHeight="1">
      <c r="A167" s="39"/>
      <c r="B167" s="40"/>
      <c r="C167" s="229" t="s">
        <v>7</v>
      </c>
      <c r="D167" s="229" t="s">
        <v>315</v>
      </c>
      <c r="E167" s="230" t="s">
        <v>2955</v>
      </c>
      <c r="F167" s="231" t="s">
        <v>2956</v>
      </c>
      <c r="G167" s="232" t="s">
        <v>324</v>
      </c>
      <c r="H167" s="233">
        <v>417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434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434</v>
      </c>
      <c r="BM167" s="240" t="s">
        <v>2957</v>
      </c>
    </row>
    <row r="168" s="2" customFormat="1" ht="16.5" customHeight="1">
      <c r="A168" s="39"/>
      <c r="B168" s="40"/>
      <c r="C168" s="283" t="s">
        <v>1018</v>
      </c>
      <c r="D168" s="283" t="s">
        <v>732</v>
      </c>
      <c r="E168" s="284" t="s">
        <v>2958</v>
      </c>
      <c r="F168" s="285" t="s">
        <v>2959</v>
      </c>
      <c r="G168" s="286" t="s">
        <v>1758</v>
      </c>
      <c r="H168" s="287">
        <v>396.14999999999998</v>
      </c>
      <c r="I168" s="288"/>
      <c r="J168" s="289">
        <f>ROUND(I168*H168,2)</f>
        <v>0</v>
      </c>
      <c r="K168" s="285" t="s">
        <v>319</v>
      </c>
      <c r="L168" s="290"/>
      <c r="M168" s="291" t="s">
        <v>1</v>
      </c>
      <c r="N168" s="292" t="s">
        <v>41</v>
      </c>
      <c r="O168" s="92"/>
      <c r="P168" s="238">
        <f>O168*H168</f>
        <v>0</v>
      </c>
      <c r="Q168" s="238">
        <v>0.001</v>
      </c>
      <c r="R168" s="238">
        <f>Q168*H168</f>
        <v>0.39615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1067</v>
      </c>
      <c r="AT168" s="240" t="s">
        <v>732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434</v>
      </c>
      <c r="BM168" s="240" t="s">
        <v>2960</v>
      </c>
    </row>
    <row r="169" s="2" customFormat="1" ht="24.15" customHeight="1">
      <c r="A169" s="39"/>
      <c r="B169" s="40"/>
      <c r="C169" s="229" t="s">
        <v>1026</v>
      </c>
      <c r="D169" s="229" t="s">
        <v>315</v>
      </c>
      <c r="E169" s="230" t="s">
        <v>1753</v>
      </c>
      <c r="F169" s="231" t="s">
        <v>1754</v>
      </c>
      <c r="G169" s="232" t="s">
        <v>324</v>
      </c>
      <c r="H169" s="233">
        <v>32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434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434</v>
      </c>
      <c r="BM169" s="240" t="s">
        <v>2961</v>
      </c>
    </row>
    <row r="170" s="2" customFormat="1" ht="16.5" customHeight="1">
      <c r="A170" s="39"/>
      <c r="B170" s="40"/>
      <c r="C170" s="283" t="s">
        <v>1032</v>
      </c>
      <c r="D170" s="283" t="s">
        <v>732</v>
      </c>
      <c r="E170" s="284" t="s">
        <v>1756</v>
      </c>
      <c r="F170" s="285" t="s">
        <v>1757</v>
      </c>
      <c r="G170" s="286" t="s">
        <v>1758</v>
      </c>
      <c r="H170" s="287">
        <v>19.199999999999999</v>
      </c>
      <c r="I170" s="288"/>
      <c r="J170" s="289">
        <f>ROUND(I170*H170,2)</f>
        <v>0</v>
      </c>
      <c r="K170" s="285" t="s">
        <v>319</v>
      </c>
      <c r="L170" s="290"/>
      <c r="M170" s="291" t="s">
        <v>1</v>
      </c>
      <c r="N170" s="292" t="s">
        <v>41</v>
      </c>
      <c r="O170" s="92"/>
      <c r="P170" s="238">
        <f>O170*H170</f>
        <v>0</v>
      </c>
      <c r="Q170" s="238">
        <v>0.001</v>
      </c>
      <c r="R170" s="238">
        <f>Q170*H170</f>
        <v>0.019199999999999998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1067</v>
      </c>
      <c r="AT170" s="240" t="s">
        <v>732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434</v>
      </c>
      <c r="BM170" s="240" t="s">
        <v>2962</v>
      </c>
    </row>
    <row r="171" s="2" customFormat="1" ht="16.5" customHeight="1">
      <c r="A171" s="39"/>
      <c r="B171" s="40"/>
      <c r="C171" s="229" t="s">
        <v>582</v>
      </c>
      <c r="D171" s="229" t="s">
        <v>315</v>
      </c>
      <c r="E171" s="230" t="s">
        <v>1760</v>
      </c>
      <c r="F171" s="231" t="s">
        <v>1761</v>
      </c>
      <c r="G171" s="232" t="s">
        <v>723</v>
      </c>
      <c r="H171" s="233">
        <v>32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434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434</v>
      </c>
      <c r="BM171" s="240" t="s">
        <v>2963</v>
      </c>
    </row>
    <row r="172" s="2" customFormat="1" ht="16.5" customHeight="1">
      <c r="A172" s="39"/>
      <c r="B172" s="40"/>
      <c r="C172" s="283" t="s">
        <v>1042</v>
      </c>
      <c r="D172" s="283" t="s">
        <v>732</v>
      </c>
      <c r="E172" s="284" t="s">
        <v>1763</v>
      </c>
      <c r="F172" s="285" t="s">
        <v>1764</v>
      </c>
      <c r="G172" s="286" t="s">
        <v>723</v>
      </c>
      <c r="H172" s="287">
        <v>32</v>
      </c>
      <c r="I172" s="288"/>
      <c r="J172" s="289">
        <f>ROUND(I172*H172,2)</f>
        <v>0</v>
      </c>
      <c r="K172" s="285" t="s">
        <v>1578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1067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434</v>
      </c>
      <c r="BM172" s="240" t="s">
        <v>2964</v>
      </c>
    </row>
    <row r="173" s="2" customFormat="1" ht="16.5" customHeight="1">
      <c r="A173" s="39"/>
      <c r="B173" s="40"/>
      <c r="C173" s="229" t="s">
        <v>1046</v>
      </c>
      <c r="D173" s="229" t="s">
        <v>315</v>
      </c>
      <c r="E173" s="230" t="s">
        <v>2965</v>
      </c>
      <c r="F173" s="231" t="s">
        <v>2966</v>
      </c>
      <c r="G173" s="232" t="s">
        <v>723</v>
      </c>
      <c r="H173" s="233">
        <v>1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434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434</v>
      </c>
      <c r="BM173" s="240" t="s">
        <v>2967</v>
      </c>
    </row>
    <row r="174" s="2" customFormat="1" ht="16.5" customHeight="1">
      <c r="A174" s="39"/>
      <c r="B174" s="40"/>
      <c r="C174" s="229" t="s">
        <v>1051</v>
      </c>
      <c r="D174" s="229" t="s">
        <v>315</v>
      </c>
      <c r="E174" s="230" t="s">
        <v>2968</v>
      </c>
      <c r="F174" s="231" t="s">
        <v>2969</v>
      </c>
      <c r="G174" s="232" t="s">
        <v>2970</v>
      </c>
      <c r="H174" s="233">
        <v>1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434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434</v>
      </c>
      <c r="BM174" s="240" t="s">
        <v>2971</v>
      </c>
    </row>
    <row r="175" s="2" customFormat="1" ht="16.5" customHeight="1">
      <c r="A175" s="39"/>
      <c r="B175" s="40"/>
      <c r="C175" s="229" t="s">
        <v>1055</v>
      </c>
      <c r="D175" s="229" t="s">
        <v>315</v>
      </c>
      <c r="E175" s="230" t="s">
        <v>2972</v>
      </c>
      <c r="F175" s="231" t="s">
        <v>2973</v>
      </c>
      <c r="G175" s="232" t="s">
        <v>723</v>
      </c>
      <c r="H175" s="233">
        <v>1</v>
      </c>
      <c r="I175" s="234"/>
      <c r="J175" s="235">
        <f>ROUND(I175*H175,2)</f>
        <v>0</v>
      </c>
      <c r="K175" s="231" t="s">
        <v>1578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434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434</v>
      </c>
      <c r="BM175" s="240" t="s">
        <v>2974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1613</v>
      </c>
      <c r="F176" s="227" t="s">
        <v>1614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75</v>
      </c>
      <c r="AU176" s="225" t="s">
        <v>83</v>
      </c>
      <c r="AY176" s="224" t="s">
        <v>313</v>
      </c>
      <c r="BK176" s="226">
        <f>SUM(BK177:BK178)</f>
        <v>0</v>
      </c>
    </row>
    <row r="177" s="2" customFormat="1" ht="16.5" customHeight="1">
      <c r="A177" s="39"/>
      <c r="B177" s="40"/>
      <c r="C177" s="229" t="s">
        <v>1059</v>
      </c>
      <c r="D177" s="229" t="s">
        <v>315</v>
      </c>
      <c r="E177" s="230" t="s">
        <v>1615</v>
      </c>
      <c r="F177" s="231" t="s">
        <v>1616</v>
      </c>
      <c r="G177" s="232" t="s">
        <v>723</v>
      </c>
      <c r="H177" s="233">
        <v>1</v>
      </c>
      <c r="I177" s="234"/>
      <c r="J177" s="235">
        <f>ROUND(I177*H177,2)</f>
        <v>0</v>
      </c>
      <c r="K177" s="231" t="s">
        <v>1578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434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434</v>
      </c>
      <c r="BM177" s="240" t="s">
        <v>2975</v>
      </c>
    </row>
    <row r="178" s="2" customFormat="1" ht="16.5" customHeight="1">
      <c r="A178" s="39"/>
      <c r="B178" s="40"/>
      <c r="C178" s="229" t="s">
        <v>1063</v>
      </c>
      <c r="D178" s="229" t="s">
        <v>315</v>
      </c>
      <c r="E178" s="230" t="s">
        <v>1618</v>
      </c>
      <c r="F178" s="231" t="s">
        <v>1619</v>
      </c>
      <c r="G178" s="232" t="s">
        <v>723</v>
      </c>
      <c r="H178" s="233">
        <v>1</v>
      </c>
      <c r="I178" s="234"/>
      <c r="J178" s="235">
        <f>ROUND(I178*H178,2)</f>
        <v>0</v>
      </c>
      <c r="K178" s="231" t="s">
        <v>1578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434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434</v>
      </c>
      <c r="BM178" s="240" t="s">
        <v>2976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732</v>
      </c>
      <c r="F179" s="216" t="s">
        <v>1621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P180+P191</f>
        <v>0</v>
      </c>
      <c r="Q179" s="221"/>
      <c r="R179" s="222">
        <f>R180+R191</f>
        <v>120.87676829999998</v>
      </c>
      <c r="S179" s="221"/>
      <c r="T179" s="223">
        <f>T180+T191</f>
        <v>9.8599999999999994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93</v>
      </c>
      <c r="AT179" s="225" t="s">
        <v>75</v>
      </c>
      <c r="AU179" s="225" t="s">
        <v>76</v>
      </c>
      <c r="AY179" s="224" t="s">
        <v>313</v>
      </c>
      <c r="BK179" s="226">
        <f>BK180+BK191</f>
        <v>0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1768</v>
      </c>
      <c r="F180" s="227" t="s">
        <v>1769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SUM(P181:P190)</f>
        <v>0</v>
      </c>
      <c r="Q180" s="221"/>
      <c r="R180" s="222">
        <f>SUM(R181:R190)</f>
        <v>0.02</v>
      </c>
      <c r="S180" s="221"/>
      <c r="T180" s="223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93</v>
      </c>
      <c r="AT180" s="225" t="s">
        <v>75</v>
      </c>
      <c r="AU180" s="225" t="s">
        <v>83</v>
      </c>
      <c r="AY180" s="224" t="s">
        <v>313</v>
      </c>
      <c r="BK180" s="226">
        <f>SUM(BK181:BK190)</f>
        <v>0</v>
      </c>
    </row>
    <row r="181" s="2" customFormat="1" ht="24.15" customHeight="1">
      <c r="A181" s="39"/>
      <c r="B181" s="40"/>
      <c r="C181" s="229" t="s">
        <v>1067</v>
      </c>
      <c r="D181" s="229" t="s">
        <v>315</v>
      </c>
      <c r="E181" s="230" t="s">
        <v>1770</v>
      </c>
      <c r="F181" s="231" t="s">
        <v>1771</v>
      </c>
      <c r="G181" s="232" t="s">
        <v>723</v>
      </c>
      <c r="H181" s="233">
        <v>1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1344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1344</v>
      </c>
      <c r="BM181" s="240" t="s">
        <v>2977</v>
      </c>
    </row>
    <row r="182" s="2" customFormat="1" ht="21.75" customHeight="1">
      <c r="A182" s="39"/>
      <c r="B182" s="40"/>
      <c r="C182" s="229" t="s">
        <v>1071</v>
      </c>
      <c r="D182" s="229" t="s">
        <v>315</v>
      </c>
      <c r="E182" s="230" t="s">
        <v>1777</v>
      </c>
      <c r="F182" s="231" t="s">
        <v>1778</v>
      </c>
      <c r="G182" s="232" t="s">
        <v>723</v>
      </c>
      <c r="H182" s="233">
        <v>1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1344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1344</v>
      </c>
      <c r="BM182" s="240" t="s">
        <v>2978</v>
      </c>
    </row>
    <row r="183" s="2" customFormat="1" ht="37.8" customHeight="1">
      <c r="A183" s="39"/>
      <c r="B183" s="40"/>
      <c r="C183" s="283" t="s">
        <v>1075</v>
      </c>
      <c r="D183" s="283" t="s">
        <v>732</v>
      </c>
      <c r="E183" s="284" t="s">
        <v>2979</v>
      </c>
      <c r="F183" s="285" t="s">
        <v>2980</v>
      </c>
      <c r="G183" s="286" t="s">
        <v>723</v>
      </c>
      <c r="H183" s="287">
        <v>1</v>
      </c>
      <c r="I183" s="288"/>
      <c r="J183" s="289">
        <f>ROUND(I183*H183,2)</f>
        <v>0</v>
      </c>
      <c r="K183" s="285" t="s">
        <v>1578</v>
      </c>
      <c r="L183" s="290"/>
      <c r="M183" s="291" t="s">
        <v>1</v>
      </c>
      <c r="N183" s="292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1775</v>
      </c>
      <c r="AT183" s="240" t="s">
        <v>732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1344</v>
      </c>
      <c r="BM183" s="240" t="s">
        <v>2981</v>
      </c>
    </row>
    <row r="184" s="2" customFormat="1" ht="24.15" customHeight="1">
      <c r="A184" s="39"/>
      <c r="B184" s="40"/>
      <c r="C184" s="229" t="s">
        <v>1079</v>
      </c>
      <c r="D184" s="229" t="s">
        <v>315</v>
      </c>
      <c r="E184" s="230" t="s">
        <v>2982</v>
      </c>
      <c r="F184" s="231" t="s">
        <v>2983</v>
      </c>
      <c r="G184" s="232" t="s">
        <v>723</v>
      </c>
      <c r="H184" s="233">
        <v>4</v>
      </c>
      <c r="I184" s="234"/>
      <c r="J184" s="235">
        <f>ROUND(I184*H184,2)</f>
        <v>0</v>
      </c>
      <c r="K184" s="231" t="s">
        <v>319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1344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1344</v>
      </c>
      <c r="BM184" s="240" t="s">
        <v>2984</v>
      </c>
    </row>
    <row r="185" s="2" customFormat="1" ht="37.8" customHeight="1">
      <c r="A185" s="39"/>
      <c r="B185" s="40"/>
      <c r="C185" s="283" t="s">
        <v>1083</v>
      </c>
      <c r="D185" s="283" t="s">
        <v>732</v>
      </c>
      <c r="E185" s="284" t="s">
        <v>2985</v>
      </c>
      <c r="F185" s="285" t="s">
        <v>2986</v>
      </c>
      <c r="G185" s="286" t="s">
        <v>723</v>
      </c>
      <c r="H185" s="287">
        <v>4</v>
      </c>
      <c r="I185" s="288"/>
      <c r="J185" s="289">
        <f>ROUND(I185*H185,2)</f>
        <v>0</v>
      </c>
      <c r="K185" s="285" t="s">
        <v>319</v>
      </c>
      <c r="L185" s="290"/>
      <c r="M185" s="291" t="s">
        <v>1</v>
      </c>
      <c r="N185" s="292" t="s">
        <v>41</v>
      </c>
      <c r="O185" s="92"/>
      <c r="P185" s="238">
        <f>O185*H185</f>
        <v>0</v>
      </c>
      <c r="Q185" s="238">
        <v>0.0050000000000000001</v>
      </c>
      <c r="R185" s="238">
        <f>Q185*H185</f>
        <v>0.02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1663</v>
      </c>
      <c r="AT185" s="240" t="s">
        <v>732</v>
      </c>
      <c r="AU185" s="240" t="s">
        <v>85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1663</v>
      </c>
      <c r="BM185" s="240" t="s">
        <v>2987</v>
      </c>
    </row>
    <row r="186" s="2" customFormat="1" ht="16.5" customHeight="1">
      <c r="A186" s="39"/>
      <c r="B186" s="40"/>
      <c r="C186" s="229" t="s">
        <v>1087</v>
      </c>
      <c r="D186" s="229" t="s">
        <v>315</v>
      </c>
      <c r="E186" s="230" t="s">
        <v>2988</v>
      </c>
      <c r="F186" s="231" t="s">
        <v>2989</v>
      </c>
      <c r="G186" s="232" t="s">
        <v>723</v>
      </c>
      <c r="H186" s="233">
        <v>16</v>
      </c>
      <c r="I186" s="234"/>
      <c r="J186" s="235">
        <f>ROUND(I186*H186,2)</f>
        <v>0</v>
      </c>
      <c r="K186" s="231" t="s">
        <v>319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1344</v>
      </c>
      <c r="AT186" s="240" t="s">
        <v>315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1344</v>
      </c>
      <c r="BM186" s="240" t="s">
        <v>2990</v>
      </c>
    </row>
    <row r="187" s="2" customFormat="1" ht="49.05" customHeight="1">
      <c r="A187" s="39"/>
      <c r="B187" s="40"/>
      <c r="C187" s="283" t="s">
        <v>440</v>
      </c>
      <c r="D187" s="283" t="s">
        <v>732</v>
      </c>
      <c r="E187" s="284" t="s">
        <v>2991</v>
      </c>
      <c r="F187" s="285" t="s">
        <v>2992</v>
      </c>
      <c r="G187" s="286" t="s">
        <v>723</v>
      </c>
      <c r="H187" s="287">
        <v>16</v>
      </c>
      <c r="I187" s="288"/>
      <c r="J187" s="289">
        <f>ROUND(I187*H187,2)</f>
        <v>0</v>
      </c>
      <c r="K187" s="285" t="s">
        <v>1578</v>
      </c>
      <c r="L187" s="290"/>
      <c r="M187" s="291" t="s">
        <v>1</v>
      </c>
      <c r="N187" s="292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1775</v>
      </c>
      <c r="AT187" s="240" t="s">
        <v>732</v>
      </c>
      <c r="AU187" s="240" t="s">
        <v>85</v>
      </c>
      <c r="AY187" s="18" t="s">
        <v>313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1344</v>
      </c>
      <c r="BM187" s="240" t="s">
        <v>2993</v>
      </c>
    </row>
    <row r="188" s="2" customFormat="1" ht="16.5" customHeight="1">
      <c r="A188" s="39"/>
      <c r="B188" s="40"/>
      <c r="C188" s="229" t="s">
        <v>1094</v>
      </c>
      <c r="D188" s="229" t="s">
        <v>315</v>
      </c>
      <c r="E188" s="230" t="s">
        <v>2994</v>
      </c>
      <c r="F188" s="231" t="s">
        <v>2995</v>
      </c>
      <c r="G188" s="232" t="s">
        <v>723</v>
      </c>
      <c r="H188" s="233">
        <v>16</v>
      </c>
      <c r="I188" s="234"/>
      <c r="J188" s="235">
        <f>ROUND(I188*H188,2)</f>
        <v>0</v>
      </c>
      <c r="K188" s="231" t="s">
        <v>319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1344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1344</v>
      </c>
      <c r="BM188" s="240" t="s">
        <v>2996</v>
      </c>
    </row>
    <row r="189" s="2" customFormat="1" ht="16.5" customHeight="1">
      <c r="A189" s="39"/>
      <c r="B189" s="40"/>
      <c r="C189" s="283" t="s">
        <v>1098</v>
      </c>
      <c r="D189" s="283" t="s">
        <v>732</v>
      </c>
      <c r="E189" s="284" t="s">
        <v>2997</v>
      </c>
      <c r="F189" s="285" t="s">
        <v>2998</v>
      </c>
      <c r="G189" s="286" t="s">
        <v>723</v>
      </c>
      <c r="H189" s="287">
        <v>16</v>
      </c>
      <c r="I189" s="288"/>
      <c r="J189" s="289">
        <f>ROUND(I189*H189,2)</f>
        <v>0</v>
      </c>
      <c r="K189" s="285" t="s">
        <v>1578</v>
      </c>
      <c r="L189" s="290"/>
      <c r="M189" s="291" t="s">
        <v>1</v>
      </c>
      <c r="N189" s="292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1067</v>
      </c>
      <c r="AT189" s="240" t="s">
        <v>732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434</v>
      </c>
      <c r="BM189" s="240" t="s">
        <v>2999</v>
      </c>
    </row>
    <row r="190" s="2" customFormat="1" ht="16.5" customHeight="1">
      <c r="A190" s="39"/>
      <c r="B190" s="40"/>
      <c r="C190" s="283" t="s">
        <v>1102</v>
      </c>
      <c r="D190" s="283" t="s">
        <v>732</v>
      </c>
      <c r="E190" s="284" t="s">
        <v>3000</v>
      </c>
      <c r="F190" s="285" t="s">
        <v>3001</v>
      </c>
      <c r="G190" s="286" t="s">
        <v>723</v>
      </c>
      <c r="H190" s="287">
        <v>16</v>
      </c>
      <c r="I190" s="288"/>
      <c r="J190" s="289">
        <f>ROUND(I190*H190,2)</f>
        <v>0</v>
      </c>
      <c r="K190" s="285" t="s">
        <v>1578</v>
      </c>
      <c r="L190" s="290"/>
      <c r="M190" s="291" t="s">
        <v>1</v>
      </c>
      <c r="N190" s="292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1067</v>
      </c>
      <c r="AT190" s="240" t="s">
        <v>732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434</v>
      </c>
      <c r="BM190" s="240" t="s">
        <v>3002</v>
      </c>
    </row>
    <row r="191" s="12" customFormat="1" ht="22.8" customHeight="1">
      <c r="A191" s="12"/>
      <c r="B191" s="213"/>
      <c r="C191" s="214"/>
      <c r="D191" s="215" t="s">
        <v>75</v>
      </c>
      <c r="E191" s="227" t="s">
        <v>1622</v>
      </c>
      <c r="F191" s="227" t="s">
        <v>1623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SUM(P192:P229)</f>
        <v>0</v>
      </c>
      <c r="Q191" s="221"/>
      <c r="R191" s="222">
        <f>SUM(R192:R229)</f>
        <v>120.85676829999999</v>
      </c>
      <c r="S191" s="221"/>
      <c r="T191" s="223">
        <f>SUM(T192:T229)</f>
        <v>9.8599999999999994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93</v>
      </c>
      <c r="AT191" s="225" t="s">
        <v>75</v>
      </c>
      <c r="AU191" s="225" t="s">
        <v>83</v>
      </c>
      <c r="AY191" s="224" t="s">
        <v>313</v>
      </c>
      <c r="BK191" s="226">
        <f>SUM(BK192:BK229)</f>
        <v>0</v>
      </c>
    </row>
    <row r="192" s="2" customFormat="1" ht="24.15" customHeight="1">
      <c r="A192" s="39"/>
      <c r="B192" s="40"/>
      <c r="C192" s="229" t="s">
        <v>1106</v>
      </c>
      <c r="D192" s="229" t="s">
        <v>315</v>
      </c>
      <c r="E192" s="230" t="s">
        <v>1624</v>
      </c>
      <c r="F192" s="231" t="s">
        <v>1625</v>
      </c>
      <c r="G192" s="232" t="s">
        <v>1626</v>
      </c>
      <c r="H192" s="233">
        <v>0.54000000000000004</v>
      </c>
      <c r="I192" s="234"/>
      <c r="J192" s="235">
        <f>ROUND(I192*H192,2)</f>
        <v>0</v>
      </c>
      <c r="K192" s="231" t="s">
        <v>319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0.0088000000000000005</v>
      </c>
      <c r="R192" s="238">
        <f>Q192*H192</f>
        <v>0.004752000000000001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1344</v>
      </c>
      <c r="AT192" s="240" t="s">
        <v>315</v>
      </c>
      <c r="AU192" s="240" t="s">
        <v>85</v>
      </c>
      <c r="AY192" s="18" t="s">
        <v>313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1344</v>
      </c>
      <c r="BM192" s="240" t="s">
        <v>3003</v>
      </c>
    </row>
    <row r="193" s="2" customFormat="1" ht="21.75" customHeight="1">
      <c r="A193" s="39"/>
      <c r="B193" s="40"/>
      <c r="C193" s="229" t="s">
        <v>1110</v>
      </c>
      <c r="D193" s="229" t="s">
        <v>315</v>
      </c>
      <c r="E193" s="230" t="s">
        <v>1628</v>
      </c>
      <c r="F193" s="231" t="s">
        <v>1629</v>
      </c>
      <c r="G193" s="232" t="s">
        <v>1626</v>
      </c>
      <c r="H193" s="233">
        <v>0.54000000000000004</v>
      </c>
      <c r="I193" s="234"/>
      <c r="J193" s="235">
        <f>ROUND(I193*H193,2)</f>
        <v>0</v>
      </c>
      <c r="K193" s="231" t="s">
        <v>319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0.0099000000000000008</v>
      </c>
      <c r="R193" s="238">
        <f>Q193*H193</f>
        <v>0.0053460000000000009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1344</v>
      </c>
      <c r="AT193" s="240" t="s">
        <v>315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1344</v>
      </c>
      <c r="BM193" s="240" t="s">
        <v>3004</v>
      </c>
    </row>
    <row r="194" s="2" customFormat="1" ht="21.75" customHeight="1">
      <c r="A194" s="39"/>
      <c r="B194" s="40"/>
      <c r="C194" s="229" t="s">
        <v>1114</v>
      </c>
      <c r="D194" s="229" t="s">
        <v>315</v>
      </c>
      <c r="E194" s="230" t="s">
        <v>3005</v>
      </c>
      <c r="F194" s="231" t="s">
        <v>3006</v>
      </c>
      <c r="G194" s="232" t="s">
        <v>318</v>
      </c>
      <c r="H194" s="233">
        <v>2.4500000000000002</v>
      </c>
      <c r="I194" s="234"/>
      <c r="J194" s="235">
        <f>ROUND(I194*H194,2)</f>
        <v>0</v>
      </c>
      <c r="K194" s="231" t="s">
        <v>319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1344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1344</v>
      </c>
      <c r="BM194" s="240" t="s">
        <v>3007</v>
      </c>
    </row>
    <row r="195" s="2" customFormat="1" ht="24.15" customHeight="1">
      <c r="A195" s="39"/>
      <c r="B195" s="40"/>
      <c r="C195" s="229" t="s">
        <v>1118</v>
      </c>
      <c r="D195" s="229" t="s">
        <v>315</v>
      </c>
      <c r="E195" s="230" t="s">
        <v>3008</v>
      </c>
      <c r="F195" s="231" t="s">
        <v>3009</v>
      </c>
      <c r="G195" s="232" t="s">
        <v>318</v>
      </c>
      <c r="H195" s="233">
        <v>0.45000000000000001</v>
      </c>
      <c r="I195" s="234"/>
      <c r="J195" s="235">
        <f>ROUND(I195*H195,2)</f>
        <v>0</v>
      </c>
      <c r="K195" s="231" t="s">
        <v>319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1344</v>
      </c>
      <c r="AT195" s="240" t="s">
        <v>315</v>
      </c>
      <c r="AU195" s="240" t="s">
        <v>85</v>
      </c>
      <c r="AY195" s="18" t="s">
        <v>313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1344</v>
      </c>
      <c r="BM195" s="240" t="s">
        <v>3010</v>
      </c>
    </row>
    <row r="196" s="2" customFormat="1" ht="24.15" customHeight="1">
      <c r="A196" s="39"/>
      <c r="B196" s="40"/>
      <c r="C196" s="229" t="s">
        <v>1124</v>
      </c>
      <c r="D196" s="229" t="s">
        <v>315</v>
      </c>
      <c r="E196" s="230" t="s">
        <v>1782</v>
      </c>
      <c r="F196" s="231" t="s">
        <v>1783</v>
      </c>
      <c r="G196" s="232" t="s">
        <v>334</v>
      </c>
      <c r="H196" s="233">
        <v>0.089999999999999997</v>
      </c>
      <c r="I196" s="234"/>
      <c r="J196" s="235">
        <f>ROUND(I196*H196,2)</f>
        <v>0</v>
      </c>
      <c r="K196" s="231" t="s">
        <v>319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1344</v>
      </c>
      <c r="AT196" s="240" t="s">
        <v>315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1344</v>
      </c>
      <c r="BM196" s="240" t="s">
        <v>3011</v>
      </c>
    </row>
    <row r="197" s="2" customFormat="1" ht="24.15" customHeight="1">
      <c r="A197" s="39"/>
      <c r="B197" s="40"/>
      <c r="C197" s="229" t="s">
        <v>1128</v>
      </c>
      <c r="D197" s="229" t="s">
        <v>315</v>
      </c>
      <c r="E197" s="230" t="s">
        <v>1631</v>
      </c>
      <c r="F197" s="231" t="s">
        <v>1632</v>
      </c>
      <c r="G197" s="232" t="s">
        <v>324</v>
      </c>
      <c r="H197" s="233">
        <v>415</v>
      </c>
      <c r="I197" s="234"/>
      <c r="J197" s="235">
        <f>ROUND(I197*H197,2)</f>
        <v>0</v>
      </c>
      <c r="K197" s="231" t="s">
        <v>319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1344</v>
      </c>
      <c r="AT197" s="240" t="s">
        <v>315</v>
      </c>
      <c r="AU197" s="240" t="s">
        <v>85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1344</v>
      </c>
      <c r="BM197" s="240" t="s">
        <v>3012</v>
      </c>
    </row>
    <row r="198" s="2" customFormat="1" ht="24.15" customHeight="1">
      <c r="A198" s="39"/>
      <c r="B198" s="40"/>
      <c r="C198" s="229" t="s">
        <v>1132</v>
      </c>
      <c r="D198" s="229" t="s">
        <v>315</v>
      </c>
      <c r="E198" s="230" t="s">
        <v>3013</v>
      </c>
      <c r="F198" s="231" t="s">
        <v>3014</v>
      </c>
      <c r="G198" s="232" t="s">
        <v>324</v>
      </c>
      <c r="H198" s="233">
        <v>41</v>
      </c>
      <c r="I198" s="234"/>
      <c r="J198" s="235">
        <f>ROUND(I198*H198,2)</f>
        <v>0</v>
      </c>
      <c r="K198" s="231" t="s">
        <v>319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1344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1344</v>
      </c>
      <c r="BM198" s="240" t="s">
        <v>3015</v>
      </c>
    </row>
    <row r="199" s="2" customFormat="1" ht="24.15" customHeight="1">
      <c r="A199" s="39"/>
      <c r="B199" s="40"/>
      <c r="C199" s="229" t="s">
        <v>1293</v>
      </c>
      <c r="D199" s="229" t="s">
        <v>315</v>
      </c>
      <c r="E199" s="230" t="s">
        <v>3016</v>
      </c>
      <c r="F199" s="231" t="s">
        <v>3017</v>
      </c>
      <c r="G199" s="232" t="s">
        <v>324</v>
      </c>
      <c r="H199" s="233">
        <v>84</v>
      </c>
      <c r="I199" s="234"/>
      <c r="J199" s="235">
        <f>ROUND(I199*H199,2)</f>
        <v>0</v>
      </c>
      <c r="K199" s="231" t="s">
        <v>319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1344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1344</v>
      </c>
      <c r="BM199" s="240" t="s">
        <v>3018</v>
      </c>
    </row>
    <row r="200" s="2" customFormat="1" ht="24.15" customHeight="1">
      <c r="A200" s="39"/>
      <c r="B200" s="40"/>
      <c r="C200" s="229" t="s">
        <v>1296</v>
      </c>
      <c r="D200" s="229" t="s">
        <v>315</v>
      </c>
      <c r="E200" s="230" t="s">
        <v>1634</v>
      </c>
      <c r="F200" s="231" t="s">
        <v>1635</v>
      </c>
      <c r="G200" s="232" t="s">
        <v>334</v>
      </c>
      <c r="H200" s="233">
        <v>5</v>
      </c>
      <c r="I200" s="234"/>
      <c r="J200" s="235">
        <f>ROUND(I200*H200,2)</f>
        <v>0</v>
      </c>
      <c r="K200" s="231" t="s">
        <v>319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1344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1344</v>
      </c>
      <c r="BM200" s="240" t="s">
        <v>3019</v>
      </c>
    </row>
    <row r="201" s="2" customFormat="1" ht="21.75" customHeight="1">
      <c r="A201" s="39"/>
      <c r="B201" s="40"/>
      <c r="C201" s="229" t="s">
        <v>1298</v>
      </c>
      <c r="D201" s="229" t="s">
        <v>315</v>
      </c>
      <c r="E201" s="230" t="s">
        <v>1637</v>
      </c>
      <c r="F201" s="231" t="s">
        <v>1638</v>
      </c>
      <c r="G201" s="232" t="s">
        <v>723</v>
      </c>
      <c r="H201" s="233">
        <v>15</v>
      </c>
      <c r="I201" s="234"/>
      <c r="J201" s="235">
        <f>ROUND(I201*H201,2)</f>
        <v>0</v>
      </c>
      <c r="K201" s="231" t="s">
        <v>319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0.0076</v>
      </c>
      <c r="R201" s="238">
        <f>Q201*H201</f>
        <v>0.114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1344</v>
      </c>
      <c r="AT201" s="240" t="s">
        <v>315</v>
      </c>
      <c r="AU201" s="240" t="s">
        <v>85</v>
      </c>
      <c r="AY201" s="18" t="s">
        <v>313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1344</v>
      </c>
      <c r="BM201" s="240" t="s">
        <v>3020</v>
      </c>
    </row>
    <row r="202" s="2" customFormat="1" ht="24.15" customHeight="1">
      <c r="A202" s="39"/>
      <c r="B202" s="40"/>
      <c r="C202" s="229" t="s">
        <v>1302</v>
      </c>
      <c r="D202" s="229" t="s">
        <v>315</v>
      </c>
      <c r="E202" s="230" t="s">
        <v>1640</v>
      </c>
      <c r="F202" s="231" t="s">
        <v>1641</v>
      </c>
      <c r="G202" s="232" t="s">
        <v>324</v>
      </c>
      <c r="H202" s="233">
        <v>10</v>
      </c>
      <c r="I202" s="234"/>
      <c r="J202" s="235">
        <f>ROUND(I202*H202,2)</f>
        <v>0</v>
      </c>
      <c r="K202" s="231" t="s">
        <v>319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0.0019</v>
      </c>
      <c r="R202" s="238">
        <f>Q202*H202</f>
        <v>0.019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1344</v>
      </c>
      <c r="AT202" s="240" t="s">
        <v>315</v>
      </c>
      <c r="AU202" s="240" t="s">
        <v>85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1344</v>
      </c>
      <c r="BM202" s="240" t="s">
        <v>3021</v>
      </c>
    </row>
    <row r="203" s="2" customFormat="1" ht="33" customHeight="1">
      <c r="A203" s="39"/>
      <c r="B203" s="40"/>
      <c r="C203" s="229" t="s">
        <v>1306</v>
      </c>
      <c r="D203" s="229" t="s">
        <v>315</v>
      </c>
      <c r="E203" s="230" t="s">
        <v>1643</v>
      </c>
      <c r="F203" s="231" t="s">
        <v>1644</v>
      </c>
      <c r="G203" s="232" t="s">
        <v>334</v>
      </c>
      <c r="H203" s="233">
        <v>69.299999999999997</v>
      </c>
      <c r="I203" s="234"/>
      <c r="J203" s="235">
        <f>ROUND(I203*H203,2)</f>
        <v>0</v>
      </c>
      <c r="K203" s="231" t="s">
        <v>319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1344</v>
      </c>
      <c r="AT203" s="240" t="s">
        <v>315</v>
      </c>
      <c r="AU203" s="240" t="s">
        <v>85</v>
      </c>
      <c r="AY203" s="18" t="s">
        <v>313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1344</v>
      </c>
      <c r="BM203" s="240" t="s">
        <v>3022</v>
      </c>
    </row>
    <row r="204" s="2" customFormat="1" ht="37.8" customHeight="1">
      <c r="A204" s="39"/>
      <c r="B204" s="40"/>
      <c r="C204" s="229" t="s">
        <v>1310</v>
      </c>
      <c r="D204" s="229" t="s">
        <v>315</v>
      </c>
      <c r="E204" s="230" t="s">
        <v>1646</v>
      </c>
      <c r="F204" s="231" t="s">
        <v>1647</v>
      </c>
      <c r="G204" s="232" t="s">
        <v>334</v>
      </c>
      <c r="H204" s="233">
        <v>693</v>
      </c>
      <c r="I204" s="234"/>
      <c r="J204" s="235">
        <f>ROUND(I204*H204,2)</f>
        <v>0</v>
      </c>
      <c r="K204" s="231" t="s">
        <v>319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1344</v>
      </c>
      <c r="AT204" s="240" t="s">
        <v>315</v>
      </c>
      <c r="AU204" s="240" t="s">
        <v>85</v>
      </c>
      <c r="AY204" s="18" t="s">
        <v>313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1344</v>
      </c>
      <c r="BM204" s="240" t="s">
        <v>3023</v>
      </c>
    </row>
    <row r="205" s="2" customFormat="1" ht="24.15" customHeight="1">
      <c r="A205" s="39"/>
      <c r="B205" s="40"/>
      <c r="C205" s="229" t="s">
        <v>1312</v>
      </c>
      <c r="D205" s="229" t="s">
        <v>315</v>
      </c>
      <c r="E205" s="230" t="s">
        <v>1649</v>
      </c>
      <c r="F205" s="231" t="s">
        <v>1650</v>
      </c>
      <c r="G205" s="232" t="s">
        <v>354</v>
      </c>
      <c r="H205" s="233">
        <v>124.74</v>
      </c>
      <c r="I205" s="234"/>
      <c r="J205" s="235">
        <f>ROUND(I205*H205,2)</f>
        <v>0</v>
      </c>
      <c r="K205" s="231" t="s">
        <v>319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1344</v>
      </c>
      <c r="AT205" s="240" t="s">
        <v>315</v>
      </c>
      <c r="AU205" s="240" t="s">
        <v>85</v>
      </c>
      <c r="AY205" s="18" t="s">
        <v>313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1344</v>
      </c>
      <c r="BM205" s="240" t="s">
        <v>3024</v>
      </c>
    </row>
    <row r="206" s="2" customFormat="1" ht="24.15" customHeight="1">
      <c r="A206" s="39"/>
      <c r="B206" s="40"/>
      <c r="C206" s="229" t="s">
        <v>1314</v>
      </c>
      <c r="D206" s="229" t="s">
        <v>315</v>
      </c>
      <c r="E206" s="230" t="s">
        <v>1652</v>
      </c>
      <c r="F206" s="231" t="s">
        <v>1653</v>
      </c>
      <c r="G206" s="232" t="s">
        <v>324</v>
      </c>
      <c r="H206" s="233">
        <v>415</v>
      </c>
      <c r="I206" s="234"/>
      <c r="J206" s="235">
        <f>ROUND(I206*H206,2)</f>
        <v>0</v>
      </c>
      <c r="K206" s="231" t="s">
        <v>319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1344</v>
      </c>
      <c r="AT206" s="240" t="s">
        <v>315</v>
      </c>
      <c r="AU206" s="240" t="s">
        <v>85</v>
      </c>
      <c r="AY206" s="18" t="s">
        <v>313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1344</v>
      </c>
      <c r="BM206" s="240" t="s">
        <v>3025</v>
      </c>
    </row>
    <row r="207" s="2" customFormat="1" ht="24.15" customHeight="1">
      <c r="A207" s="39"/>
      <c r="B207" s="40"/>
      <c r="C207" s="229" t="s">
        <v>1318</v>
      </c>
      <c r="D207" s="229" t="s">
        <v>315</v>
      </c>
      <c r="E207" s="230" t="s">
        <v>3026</v>
      </c>
      <c r="F207" s="231" t="s">
        <v>3027</v>
      </c>
      <c r="G207" s="232" t="s">
        <v>324</v>
      </c>
      <c r="H207" s="233">
        <v>41</v>
      </c>
      <c r="I207" s="234"/>
      <c r="J207" s="235">
        <f>ROUND(I207*H207,2)</f>
        <v>0</v>
      </c>
      <c r="K207" s="231" t="s">
        <v>319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1344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1344</v>
      </c>
      <c r="BM207" s="240" t="s">
        <v>3028</v>
      </c>
    </row>
    <row r="208" s="2" customFormat="1" ht="24.15" customHeight="1">
      <c r="A208" s="39"/>
      <c r="B208" s="40"/>
      <c r="C208" s="229" t="s">
        <v>635</v>
      </c>
      <c r="D208" s="229" t="s">
        <v>315</v>
      </c>
      <c r="E208" s="230" t="s">
        <v>3029</v>
      </c>
      <c r="F208" s="231" t="s">
        <v>3030</v>
      </c>
      <c r="G208" s="232" t="s">
        <v>324</v>
      </c>
      <c r="H208" s="233">
        <v>84</v>
      </c>
      <c r="I208" s="234"/>
      <c r="J208" s="235">
        <f>ROUND(I208*H208,2)</f>
        <v>0</v>
      </c>
      <c r="K208" s="231" t="s">
        <v>319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1344</v>
      </c>
      <c r="AT208" s="240" t="s">
        <v>315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1344</v>
      </c>
      <c r="BM208" s="240" t="s">
        <v>3031</v>
      </c>
    </row>
    <row r="209" s="2" customFormat="1" ht="16.5" customHeight="1">
      <c r="A209" s="39"/>
      <c r="B209" s="40"/>
      <c r="C209" s="229" t="s">
        <v>1325</v>
      </c>
      <c r="D209" s="229" t="s">
        <v>315</v>
      </c>
      <c r="E209" s="230" t="s">
        <v>3032</v>
      </c>
      <c r="F209" s="231" t="s">
        <v>3033</v>
      </c>
      <c r="G209" s="232" t="s">
        <v>318</v>
      </c>
      <c r="H209" s="233">
        <v>2.4500000000000002</v>
      </c>
      <c r="I209" s="234"/>
      <c r="J209" s="235">
        <f>ROUND(I209*H209,2)</f>
        <v>0</v>
      </c>
      <c r="K209" s="231" t="s">
        <v>319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3.0000000000000001E-05</v>
      </c>
      <c r="R209" s="238">
        <f>Q209*H209</f>
        <v>7.3500000000000011E-05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1344</v>
      </c>
      <c r="AT209" s="240" t="s">
        <v>315</v>
      </c>
      <c r="AU209" s="240" t="s">
        <v>85</v>
      </c>
      <c r="AY209" s="18" t="s">
        <v>313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1344</v>
      </c>
      <c r="BM209" s="240" t="s">
        <v>3034</v>
      </c>
    </row>
    <row r="210" s="2" customFormat="1" ht="16.5" customHeight="1">
      <c r="A210" s="39"/>
      <c r="B210" s="40"/>
      <c r="C210" s="283" t="s">
        <v>1329</v>
      </c>
      <c r="D210" s="283" t="s">
        <v>732</v>
      </c>
      <c r="E210" s="284" t="s">
        <v>3035</v>
      </c>
      <c r="F210" s="285" t="s">
        <v>3036</v>
      </c>
      <c r="G210" s="286" t="s">
        <v>1758</v>
      </c>
      <c r="H210" s="287">
        <v>5</v>
      </c>
      <c r="I210" s="288"/>
      <c r="J210" s="289">
        <f>ROUND(I210*H210,2)</f>
        <v>0</v>
      </c>
      <c r="K210" s="285" t="s">
        <v>319</v>
      </c>
      <c r="L210" s="290"/>
      <c r="M210" s="291" t="s">
        <v>1</v>
      </c>
      <c r="N210" s="292" t="s">
        <v>41</v>
      </c>
      <c r="O210" s="92"/>
      <c r="P210" s="238">
        <f>O210*H210</f>
        <v>0</v>
      </c>
      <c r="Q210" s="238">
        <v>0.001</v>
      </c>
      <c r="R210" s="238">
        <f>Q210*H210</f>
        <v>0.0050000000000000001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1663</v>
      </c>
      <c r="AT210" s="240" t="s">
        <v>732</v>
      </c>
      <c r="AU210" s="240" t="s">
        <v>85</v>
      </c>
      <c r="AY210" s="18" t="s">
        <v>313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1663</v>
      </c>
      <c r="BM210" s="240" t="s">
        <v>3037</v>
      </c>
    </row>
    <row r="211" s="2" customFormat="1" ht="24.15" customHeight="1">
      <c r="A211" s="39"/>
      <c r="B211" s="40"/>
      <c r="C211" s="229" t="s">
        <v>1333</v>
      </c>
      <c r="D211" s="229" t="s">
        <v>315</v>
      </c>
      <c r="E211" s="230" t="s">
        <v>3038</v>
      </c>
      <c r="F211" s="231" t="s">
        <v>3039</v>
      </c>
      <c r="G211" s="232" t="s">
        <v>334</v>
      </c>
      <c r="H211" s="233">
        <v>4.2000000000000002</v>
      </c>
      <c r="I211" s="234"/>
      <c r="J211" s="235">
        <f>ROUND(I211*H211,2)</f>
        <v>0</v>
      </c>
      <c r="K211" s="231" t="s">
        <v>319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1344</v>
      </c>
      <c r="AT211" s="240" t="s">
        <v>315</v>
      </c>
      <c r="AU211" s="240" t="s">
        <v>85</v>
      </c>
      <c r="AY211" s="18" t="s">
        <v>313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1344</v>
      </c>
      <c r="BM211" s="240" t="s">
        <v>3040</v>
      </c>
    </row>
    <row r="212" s="2" customFormat="1" ht="24.15" customHeight="1">
      <c r="A212" s="39"/>
      <c r="B212" s="40"/>
      <c r="C212" s="229" t="s">
        <v>1337</v>
      </c>
      <c r="D212" s="229" t="s">
        <v>315</v>
      </c>
      <c r="E212" s="230" t="s">
        <v>3041</v>
      </c>
      <c r="F212" s="231" t="s">
        <v>3042</v>
      </c>
      <c r="G212" s="232" t="s">
        <v>318</v>
      </c>
      <c r="H212" s="233">
        <v>4.4800000000000004</v>
      </c>
      <c r="I212" s="234"/>
      <c r="J212" s="235">
        <f>ROUND(I212*H212,2)</f>
        <v>0</v>
      </c>
      <c r="K212" s="231" t="s">
        <v>319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0.00116</v>
      </c>
      <c r="R212" s="238">
        <f>Q212*H212</f>
        <v>0.0051968000000000006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1344</v>
      </c>
      <c r="AT212" s="240" t="s">
        <v>315</v>
      </c>
      <c r="AU212" s="240" t="s">
        <v>85</v>
      </c>
      <c r="AY212" s="18" t="s">
        <v>313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1344</v>
      </c>
      <c r="BM212" s="240" t="s">
        <v>3043</v>
      </c>
    </row>
    <row r="213" s="2" customFormat="1" ht="24.15" customHeight="1">
      <c r="A213" s="39"/>
      <c r="B213" s="40"/>
      <c r="C213" s="229" t="s">
        <v>1341</v>
      </c>
      <c r="D213" s="229" t="s">
        <v>315</v>
      </c>
      <c r="E213" s="230" t="s">
        <v>3044</v>
      </c>
      <c r="F213" s="231" t="s">
        <v>3045</v>
      </c>
      <c r="G213" s="232" t="s">
        <v>318</v>
      </c>
      <c r="H213" s="233">
        <v>4.4800000000000004</v>
      </c>
      <c r="I213" s="234"/>
      <c r="J213" s="235">
        <f>ROUND(I213*H213,2)</f>
        <v>0</v>
      </c>
      <c r="K213" s="231" t="s">
        <v>319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1344</v>
      </c>
      <c r="AT213" s="240" t="s">
        <v>315</v>
      </c>
      <c r="AU213" s="240" t="s">
        <v>85</v>
      </c>
      <c r="AY213" s="18" t="s">
        <v>313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1344</v>
      </c>
      <c r="BM213" s="240" t="s">
        <v>3046</v>
      </c>
    </row>
    <row r="214" s="2" customFormat="1" ht="16.5" customHeight="1">
      <c r="A214" s="39"/>
      <c r="B214" s="40"/>
      <c r="C214" s="283" t="s">
        <v>1344</v>
      </c>
      <c r="D214" s="283" t="s">
        <v>732</v>
      </c>
      <c r="E214" s="284" t="s">
        <v>3047</v>
      </c>
      <c r="F214" s="285" t="s">
        <v>3048</v>
      </c>
      <c r="G214" s="286" t="s">
        <v>354</v>
      </c>
      <c r="H214" s="287">
        <v>37.799999999999997</v>
      </c>
      <c r="I214" s="288"/>
      <c r="J214" s="289">
        <f>ROUND(I214*H214,2)</f>
        <v>0</v>
      </c>
      <c r="K214" s="285" t="s">
        <v>319</v>
      </c>
      <c r="L214" s="290"/>
      <c r="M214" s="291" t="s">
        <v>1</v>
      </c>
      <c r="N214" s="292" t="s">
        <v>41</v>
      </c>
      <c r="O214" s="92"/>
      <c r="P214" s="238">
        <f>O214*H214</f>
        <v>0</v>
      </c>
      <c r="Q214" s="238">
        <v>1</v>
      </c>
      <c r="R214" s="238">
        <f>Q214*H214</f>
        <v>37.799999999999997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1663</v>
      </c>
      <c r="AT214" s="240" t="s">
        <v>732</v>
      </c>
      <c r="AU214" s="240" t="s">
        <v>85</v>
      </c>
      <c r="AY214" s="18" t="s">
        <v>313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1663</v>
      </c>
      <c r="BM214" s="240" t="s">
        <v>3049</v>
      </c>
    </row>
    <row r="215" s="2" customFormat="1" ht="24.15" customHeight="1">
      <c r="A215" s="39"/>
      <c r="B215" s="40"/>
      <c r="C215" s="229" t="s">
        <v>1348</v>
      </c>
      <c r="D215" s="229" t="s">
        <v>315</v>
      </c>
      <c r="E215" s="230" t="s">
        <v>1655</v>
      </c>
      <c r="F215" s="231" t="s">
        <v>1656</v>
      </c>
      <c r="G215" s="232" t="s">
        <v>324</v>
      </c>
      <c r="H215" s="233">
        <v>456</v>
      </c>
      <c r="I215" s="234"/>
      <c r="J215" s="235">
        <f>ROUND(I215*H215,2)</f>
        <v>0</v>
      </c>
      <c r="K215" s="231" t="s">
        <v>319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1344</v>
      </c>
      <c r="AT215" s="240" t="s">
        <v>315</v>
      </c>
      <c r="AU215" s="240" t="s">
        <v>85</v>
      </c>
      <c r="AY215" s="18" t="s">
        <v>313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1344</v>
      </c>
      <c r="BM215" s="240" t="s">
        <v>3050</v>
      </c>
    </row>
    <row r="216" s="2" customFormat="1" ht="16.5" customHeight="1">
      <c r="A216" s="39"/>
      <c r="B216" s="40"/>
      <c r="C216" s="229" t="s">
        <v>1354</v>
      </c>
      <c r="D216" s="229" t="s">
        <v>315</v>
      </c>
      <c r="E216" s="230" t="s">
        <v>1658</v>
      </c>
      <c r="F216" s="231" t="s">
        <v>1659</v>
      </c>
      <c r="G216" s="232" t="s">
        <v>324</v>
      </c>
      <c r="H216" s="233">
        <v>456</v>
      </c>
      <c r="I216" s="234"/>
      <c r="J216" s="235">
        <f>ROUND(I216*H216,2)</f>
        <v>0</v>
      </c>
      <c r="K216" s="231" t="s">
        <v>319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6.9999999999999994E-05</v>
      </c>
      <c r="R216" s="238">
        <f>Q216*H216</f>
        <v>0.031919999999999997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1344</v>
      </c>
      <c r="AT216" s="240" t="s">
        <v>315</v>
      </c>
      <c r="AU216" s="240" t="s">
        <v>85</v>
      </c>
      <c r="AY216" s="18" t="s">
        <v>313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1344</v>
      </c>
      <c r="BM216" s="240" t="s">
        <v>3051</v>
      </c>
    </row>
    <row r="217" s="2" customFormat="1" ht="24.15" customHeight="1">
      <c r="A217" s="39"/>
      <c r="B217" s="40"/>
      <c r="C217" s="283" t="s">
        <v>1513</v>
      </c>
      <c r="D217" s="283" t="s">
        <v>732</v>
      </c>
      <c r="E217" s="284" t="s">
        <v>1795</v>
      </c>
      <c r="F217" s="285" t="s">
        <v>1796</v>
      </c>
      <c r="G217" s="286" t="s">
        <v>324</v>
      </c>
      <c r="H217" s="287">
        <v>456</v>
      </c>
      <c r="I217" s="288"/>
      <c r="J217" s="289">
        <f>ROUND(I217*H217,2)</f>
        <v>0</v>
      </c>
      <c r="K217" s="285" t="s">
        <v>1</v>
      </c>
      <c r="L217" s="290"/>
      <c r="M217" s="291" t="s">
        <v>1</v>
      </c>
      <c r="N217" s="292" t="s">
        <v>41</v>
      </c>
      <c r="O217" s="92"/>
      <c r="P217" s="238">
        <f>O217*H217</f>
        <v>0</v>
      </c>
      <c r="Q217" s="238">
        <v>1.0000000000000001E-05</v>
      </c>
      <c r="R217" s="238">
        <f>Q217*H217</f>
        <v>0.0045600000000000007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1663</v>
      </c>
      <c r="AT217" s="240" t="s">
        <v>732</v>
      </c>
      <c r="AU217" s="240" t="s">
        <v>85</v>
      </c>
      <c r="AY217" s="18" t="s">
        <v>313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1663</v>
      </c>
      <c r="BM217" s="240" t="s">
        <v>3052</v>
      </c>
    </row>
    <row r="218" s="2" customFormat="1" ht="24.15" customHeight="1">
      <c r="A218" s="39"/>
      <c r="B218" s="40"/>
      <c r="C218" s="229" t="s">
        <v>1517</v>
      </c>
      <c r="D218" s="229" t="s">
        <v>315</v>
      </c>
      <c r="E218" s="230" t="s">
        <v>1665</v>
      </c>
      <c r="F218" s="231" t="s">
        <v>1666</v>
      </c>
      <c r="G218" s="232" t="s">
        <v>324</v>
      </c>
      <c r="H218" s="233">
        <v>560</v>
      </c>
      <c r="I218" s="234"/>
      <c r="J218" s="235">
        <f>ROUND(I218*H218,2)</f>
        <v>0</v>
      </c>
      <c r="K218" s="231" t="s">
        <v>319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0.108</v>
      </c>
      <c r="R218" s="238">
        <f>Q218*H218</f>
        <v>60.479999999999997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1344</v>
      </c>
      <c r="AT218" s="240" t="s">
        <v>315</v>
      </c>
      <c r="AU218" s="240" t="s">
        <v>85</v>
      </c>
      <c r="AY218" s="18" t="s">
        <v>313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1344</v>
      </c>
      <c r="BM218" s="240" t="s">
        <v>3053</v>
      </c>
    </row>
    <row r="219" s="2" customFormat="1" ht="33" customHeight="1">
      <c r="A219" s="39"/>
      <c r="B219" s="40"/>
      <c r="C219" s="229" t="s">
        <v>1522</v>
      </c>
      <c r="D219" s="229" t="s">
        <v>315</v>
      </c>
      <c r="E219" s="230" t="s">
        <v>3054</v>
      </c>
      <c r="F219" s="231" t="s">
        <v>3055</v>
      </c>
      <c r="G219" s="232" t="s">
        <v>324</v>
      </c>
      <c r="H219" s="233">
        <v>84</v>
      </c>
      <c r="I219" s="234"/>
      <c r="J219" s="235">
        <f>ROUND(I219*H219,2)</f>
        <v>0</v>
      </c>
      <c r="K219" s="231" t="s">
        <v>319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0.22563</v>
      </c>
      <c r="R219" s="238">
        <f>Q219*H219</f>
        <v>18.952919999999999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1344</v>
      </c>
      <c r="AT219" s="240" t="s">
        <v>315</v>
      </c>
      <c r="AU219" s="240" t="s">
        <v>85</v>
      </c>
      <c r="AY219" s="18" t="s">
        <v>313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1344</v>
      </c>
      <c r="BM219" s="240" t="s">
        <v>3056</v>
      </c>
    </row>
    <row r="220" s="2" customFormat="1" ht="33" customHeight="1">
      <c r="A220" s="39"/>
      <c r="B220" s="40"/>
      <c r="C220" s="229" t="s">
        <v>1526</v>
      </c>
      <c r="D220" s="229" t="s">
        <v>315</v>
      </c>
      <c r="E220" s="230" t="s">
        <v>3057</v>
      </c>
      <c r="F220" s="231" t="s">
        <v>3058</v>
      </c>
      <c r="G220" s="232" t="s">
        <v>318</v>
      </c>
      <c r="H220" s="233">
        <v>34</v>
      </c>
      <c r="I220" s="234"/>
      <c r="J220" s="235">
        <f>ROUND(I220*H220,2)</f>
        <v>0</v>
      </c>
      <c r="K220" s="231" t="s">
        <v>319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1344</v>
      </c>
      <c r="AT220" s="240" t="s">
        <v>315</v>
      </c>
      <c r="AU220" s="240" t="s">
        <v>85</v>
      </c>
      <c r="AY220" s="18" t="s">
        <v>313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1344</v>
      </c>
      <c r="BM220" s="240" t="s">
        <v>3059</v>
      </c>
    </row>
    <row r="221" s="2" customFormat="1" ht="33" customHeight="1">
      <c r="A221" s="39"/>
      <c r="B221" s="40"/>
      <c r="C221" s="229" t="s">
        <v>1529</v>
      </c>
      <c r="D221" s="229" t="s">
        <v>315</v>
      </c>
      <c r="E221" s="230" t="s">
        <v>3060</v>
      </c>
      <c r="F221" s="231" t="s">
        <v>3061</v>
      </c>
      <c r="G221" s="232" t="s">
        <v>318</v>
      </c>
      <c r="H221" s="233">
        <v>34</v>
      </c>
      <c r="I221" s="234"/>
      <c r="J221" s="235">
        <f>ROUND(I221*H221,2)</f>
        <v>0</v>
      </c>
      <c r="K221" s="231" t="s">
        <v>319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0.10100000000000001</v>
      </c>
      <c r="R221" s="238">
        <f>Q221*H221</f>
        <v>3.4340000000000002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1344</v>
      </c>
      <c r="AT221" s="240" t="s">
        <v>315</v>
      </c>
      <c r="AU221" s="240" t="s">
        <v>85</v>
      </c>
      <c r="AY221" s="18" t="s">
        <v>313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1344</v>
      </c>
      <c r="BM221" s="240" t="s">
        <v>3062</v>
      </c>
    </row>
    <row r="222" s="2" customFormat="1" ht="24.15" customHeight="1">
      <c r="A222" s="39"/>
      <c r="B222" s="40"/>
      <c r="C222" s="229" t="s">
        <v>1533</v>
      </c>
      <c r="D222" s="229" t="s">
        <v>315</v>
      </c>
      <c r="E222" s="230" t="s">
        <v>3063</v>
      </c>
      <c r="F222" s="231" t="s">
        <v>3064</v>
      </c>
      <c r="G222" s="232" t="s">
        <v>318</v>
      </c>
      <c r="H222" s="233">
        <v>34</v>
      </c>
      <c r="I222" s="234"/>
      <c r="J222" s="235">
        <f>ROUND(I222*H222,2)</f>
        <v>0</v>
      </c>
      <c r="K222" s="231" t="s">
        <v>319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1344</v>
      </c>
      <c r="AT222" s="240" t="s">
        <v>315</v>
      </c>
      <c r="AU222" s="240" t="s">
        <v>85</v>
      </c>
      <c r="AY222" s="18" t="s">
        <v>313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1344</v>
      </c>
      <c r="BM222" s="240" t="s">
        <v>3065</v>
      </c>
    </row>
    <row r="223" s="2" customFormat="1" ht="37.8" customHeight="1">
      <c r="A223" s="39"/>
      <c r="B223" s="40"/>
      <c r="C223" s="229" t="s">
        <v>1537</v>
      </c>
      <c r="D223" s="229" t="s">
        <v>315</v>
      </c>
      <c r="E223" s="230" t="s">
        <v>3066</v>
      </c>
      <c r="F223" s="231" t="s">
        <v>3067</v>
      </c>
      <c r="G223" s="232" t="s">
        <v>318</v>
      </c>
      <c r="H223" s="233">
        <v>34</v>
      </c>
      <c r="I223" s="234"/>
      <c r="J223" s="235">
        <f>ROUND(I223*H223,2)</f>
        <v>0</v>
      </c>
      <c r="K223" s="231" t="s">
        <v>319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0.28999999999999998</v>
      </c>
      <c r="T223" s="239">
        <f>S223*H223</f>
        <v>9.8599999999999994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1344</v>
      </c>
      <c r="AT223" s="240" t="s">
        <v>315</v>
      </c>
      <c r="AU223" s="240" t="s">
        <v>85</v>
      </c>
      <c r="AY223" s="18" t="s">
        <v>313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1344</v>
      </c>
      <c r="BM223" s="240" t="s">
        <v>3068</v>
      </c>
    </row>
    <row r="224" s="2" customFormat="1" ht="24.15" customHeight="1">
      <c r="A224" s="39"/>
      <c r="B224" s="40"/>
      <c r="C224" s="229" t="s">
        <v>2085</v>
      </c>
      <c r="D224" s="229" t="s">
        <v>315</v>
      </c>
      <c r="E224" s="230" t="s">
        <v>3069</v>
      </c>
      <c r="F224" s="231" t="s">
        <v>3070</v>
      </c>
      <c r="G224" s="232" t="s">
        <v>354</v>
      </c>
      <c r="H224" s="233">
        <v>10.6</v>
      </c>
      <c r="I224" s="234"/>
      <c r="J224" s="235">
        <f>ROUND(I224*H224,2)</f>
        <v>0</v>
      </c>
      <c r="K224" s="231" t="s">
        <v>319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1344</v>
      </c>
      <c r="AT224" s="240" t="s">
        <v>315</v>
      </c>
      <c r="AU224" s="240" t="s">
        <v>85</v>
      </c>
      <c r="AY224" s="18" t="s">
        <v>313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1344</v>
      </c>
      <c r="BM224" s="240" t="s">
        <v>3071</v>
      </c>
    </row>
    <row r="225" s="2" customFormat="1" ht="24.15" customHeight="1">
      <c r="A225" s="39"/>
      <c r="B225" s="40"/>
      <c r="C225" s="229" t="s">
        <v>401</v>
      </c>
      <c r="D225" s="229" t="s">
        <v>315</v>
      </c>
      <c r="E225" s="230" t="s">
        <v>3072</v>
      </c>
      <c r="F225" s="231" t="s">
        <v>3073</v>
      </c>
      <c r="G225" s="232" t="s">
        <v>354</v>
      </c>
      <c r="H225" s="233">
        <v>106</v>
      </c>
      <c r="I225" s="234"/>
      <c r="J225" s="235">
        <f>ROUND(I225*H225,2)</f>
        <v>0</v>
      </c>
      <c r="K225" s="231" t="s">
        <v>319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1344</v>
      </c>
      <c r="AT225" s="240" t="s">
        <v>315</v>
      </c>
      <c r="AU225" s="240" t="s">
        <v>85</v>
      </c>
      <c r="AY225" s="18" t="s">
        <v>313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1344</v>
      </c>
      <c r="BM225" s="240" t="s">
        <v>3074</v>
      </c>
    </row>
    <row r="226" s="2" customFormat="1" ht="33" customHeight="1">
      <c r="A226" s="39"/>
      <c r="B226" s="40"/>
      <c r="C226" s="229" t="s">
        <v>2092</v>
      </c>
      <c r="D226" s="229" t="s">
        <v>315</v>
      </c>
      <c r="E226" s="230" t="s">
        <v>3075</v>
      </c>
      <c r="F226" s="231" t="s">
        <v>3076</v>
      </c>
      <c r="G226" s="232" t="s">
        <v>354</v>
      </c>
      <c r="H226" s="233">
        <v>10.6</v>
      </c>
      <c r="I226" s="234"/>
      <c r="J226" s="235">
        <f>ROUND(I226*H226,2)</f>
        <v>0</v>
      </c>
      <c r="K226" s="231" t="s">
        <v>319</v>
      </c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1344</v>
      </c>
      <c r="AT226" s="240" t="s">
        <v>315</v>
      </c>
      <c r="AU226" s="240" t="s">
        <v>85</v>
      </c>
      <c r="AY226" s="18" t="s">
        <v>313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1344</v>
      </c>
      <c r="BM226" s="240" t="s">
        <v>3077</v>
      </c>
    </row>
    <row r="227" s="2" customFormat="1" ht="24.15" customHeight="1">
      <c r="A227" s="39"/>
      <c r="B227" s="40"/>
      <c r="C227" s="229" t="s">
        <v>2096</v>
      </c>
      <c r="D227" s="229" t="s">
        <v>315</v>
      </c>
      <c r="E227" s="230" t="s">
        <v>3078</v>
      </c>
      <c r="F227" s="231" t="s">
        <v>3079</v>
      </c>
      <c r="G227" s="232" t="s">
        <v>723</v>
      </c>
      <c r="H227" s="233">
        <v>16</v>
      </c>
      <c r="I227" s="234"/>
      <c r="J227" s="235">
        <f>ROUND(I227*H227,2)</f>
        <v>0</v>
      </c>
      <c r="K227" s="231" t="s">
        <v>1578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1344</v>
      </c>
      <c r="AT227" s="240" t="s">
        <v>315</v>
      </c>
      <c r="AU227" s="240" t="s">
        <v>85</v>
      </c>
      <c r="AY227" s="18" t="s">
        <v>313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1344</v>
      </c>
      <c r="BM227" s="240" t="s">
        <v>3080</v>
      </c>
    </row>
    <row r="228" s="2" customFormat="1" ht="24.15" customHeight="1">
      <c r="A228" s="39"/>
      <c r="B228" s="40"/>
      <c r="C228" s="229" t="s">
        <v>2099</v>
      </c>
      <c r="D228" s="229" t="s">
        <v>315</v>
      </c>
      <c r="E228" s="230" t="s">
        <v>3081</v>
      </c>
      <c r="F228" s="231" t="s">
        <v>3082</v>
      </c>
      <c r="G228" s="232" t="s">
        <v>2022</v>
      </c>
      <c r="H228" s="233">
        <v>16</v>
      </c>
      <c r="I228" s="234"/>
      <c r="J228" s="235">
        <f>ROUND(I228*H228,2)</f>
        <v>0</v>
      </c>
      <c r="K228" s="231" t="s">
        <v>1578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1344</v>
      </c>
      <c r="AT228" s="240" t="s">
        <v>315</v>
      </c>
      <c r="AU228" s="240" t="s">
        <v>85</v>
      </c>
      <c r="AY228" s="18" t="s">
        <v>313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1344</v>
      </c>
      <c r="BM228" s="240" t="s">
        <v>3083</v>
      </c>
    </row>
    <row r="229" s="2" customFormat="1" ht="16.5" customHeight="1">
      <c r="A229" s="39"/>
      <c r="B229" s="40"/>
      <c r="C229" s="229" t="s">
        <v>2101</v>
      </c>
      <c r="D229" s="229" t="s">
        <v>315</v>
      </c>
      <c r="E229" s="230" t="s">
        <v>3084</v>
      </c>
      <c r="F229" s="231" t="s">
        <v>3085</v>
      </c>
      <c r="G229" s="232" t="s">
        <v>324</v>
      </c>
      <c r="H229" s="233">
        <v>34</v>
      </c>
      <c r="I229" s="234"/>
      <c r="J229" s="235">
        <f>ROUND(I229*H229,2)</f>
        <v>0</v>
      </c>
      <c r="K229" s="231" t="s">
        <v>1578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1344</v>
      </c>
      <c r="AT229" s="240" t="s">
        <v>315</v>
      </c>
      <c r="AU229" s="240" t="s">
        <v>85</v>
      </c>
      <c r="AY229" s="18" t="s">
        <v>313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1344</v>
      </c>
      <c r="BM229" s="240" t="s">
        <v>3086</v>
      </c>
    </row>
    <row r="230" s="12" customFormat="1" ht="25.92" customHeight="1">
      <c r="A230" s="12"/>
      <c r="B230" s="213"/>
      <c r="C230" s="214"/>
      <c r="D230" s="215" t="s">
        <v>75</v>
      </c>
      <c r="E230" s="216" t="s">
        <v>1547</v>
      </c>
      <c r="F230" s="216" t="s">
        <v>1548</v>
      </c>
      <c r="G230" s="214"/>
      <c r="H230" s="214"/>
      <c r="I230" s="217"/>
      <c r="J230" s="21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320</v>
      </c>
      <c r="AT230" s="225" t="s">
        <v>75</v>
      </c>
      <c r="AU230" s="225" t="s">
        <v>76</v>
      </c>
      <c r="AY230" s="224" t="s">
        <v>313</v>
      </c>
      <c r="BK230" s="226">
        <f>SUM(BK231:BK232)</f>
        <v>0</v>
      </c>
    </row>
    <row r="231" s="2" customFormat="1" ht="24.15" customHeight="1">
      <c r="A231" s="39"/>
      <c r="B231" s="40"/>
      <c r="C231" s="229" t="s">
        <v>2103</v>
      </c>
      <c r="D231" s="229" t="s">
        <v>315</v>
      </c>
      <c r="E231" s="230" t="s">
        <v>1668</v>
      </c>
      <c r="F231" s="231" t="s">
        <v>1669</v>
      </c>
      <c r="G231" s="232" t="s">
        <v>1551</v>
      </c>
      <c r="H231" s="233">
        <v>2</v>
      </c>
      <c r="I231" s="234"/>
      <c r="J231" s="235">
        <f>ROUND(I231*H231,2)</f>
        <v>0</v>
      </c>
      <c r="K231" s="231" t="s">
        <v>1578</v>
      </c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1552</v>
      </c>
      <c r="AT231" s="240" t="s">
        <v>315</v>
      </c>
      <c r="AU231" s="240" t="s">
        <v>83</v>
      </c>
      <c r="AY231" s="18" t="s">
        <v>313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1552</v>
      </c>
      <c r="BM231" s="240" t="s">
        <v>3087</v>
      </c>
    </row>
    <row r="232" s="2" customFormat="1" ht="16.5" customHeight="1">
      <c r="A232" s="39"/>
      <c r="B232" s="40"/>
      <c r="C232" s="229" t="s">
        <v>2107</v>
      </c>
      <c r="D232" s="229" t="s">
        <v>315</v>
      </c>
      <c r="E232" s="230" t="s">
        <v>1671</v>
      </c>
      <c r="F232" s="231" t="s">
        <v>1672</v>
      </c>
      <c r="G232" s="232" t="s">
        <v>1551</v>
      </c>
      <c r="H232" s="233">
        <v>8</v>
      </c>
      <c r="I232" s="234"/>
      <c r="J232" s="235">
        <f>ROUND(I232*H232,2)</f>
        <v>0</v>
      </c>
      <c r="K232" s="231" t="s">
        <v>1578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1552</v>
      </c>
      <c r="AT232" s="240" t="s">
        <v>315</v>
      </c>
      <c r="AU232" s="240" t="s">
        <v>83</v>
      </c>
      <c r="AY232" s="18" t="s">
        <v>313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1552</v>
      </c>
      <c r="BM232" s="240" t="s">
        <v>3088</v>
      </c>
    </row>
    <row r="233" s="12" customFormat="1" ht="25.92" customHeight="1">
      <c r="A233" s="12"/>
      <c r="B233" s="213"/>
      <c r="C233" s="214"/>
      <c r="D233" s="215" t="s">
        <v>75</v>
      </c>
      <c r="E233" s="216" t="s">
        <v>1674</v>
      </c>
      <c r="F233" s="216" t="s">
        <v>1674</v>
      </c>
      <c r="G233" s="214"/>
      <c r="H233" s="214"/>
      <c r="I233" s="217"/>
      <c r="J233" s="21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320</v>
      </c>
      <c r="AT233" s="225" t="s">
        <v>75</v>
      </c>
      <c r="AU233" s="225" t="s">
        <v>76</v>
      </c>
      <c r="AY233" s="224" t="s">
        <v>313</v>
      </c>
      <c r="BK233" s="226">
        <f>BK234</f>
        <v>0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1675</v>
      </c>
      <c r="F234" s="227" t="s">
        <v>1676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SUM(P235:P237)</f>
        <v>0</v>
      </c>
      <c r="Q234" s="221"/>
      <c r="R234" s="222">
        <f>SUM(R235:R237)</f>
        <v>0</v>
      </c>
      <c r="S234" s="221"/>
      <c r="T234" s="223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320</v>
      </c>
      <c r="AT234" s="225" t="s">
        <v>75</v>
      </c>
      <c r="AU234" s="225" t="s">
        <v>83</v>
      </c>
      <c r="AY234" s="224" t="s">
        <v>313</v>
      </c>
      <c r="BK234" s="226">
        <f>SUM(BK235:BK237)</f>
        <v>0</v>
      </c>
    </row>
    <row r="235" s="2" customFormat="1" ht="16.5" customHeight="1">
      <c r="A235" s="39"/>
      <c r="B235" s="40"/>
      <c r="C235" s="229" t="s">
        <v>2111</v>
      </c>
      <c r="D235" s="229" t="s">
        <v>315</v>
      </c>
      <c r="E235" s="230" t="s">
        <v>1801</v>
      </c>
      <c r="F235" s="231" t="s">
        <v>1802</v>
      </c>
      <c r="G235" s="232" t="s">
        <v>1679</v>
      </c>
      <c r="H235" s="233">
        <v>1</v>
      </c>
      <c r="I235" s="234"/>
      <c r="J235" s="235">
        <f>ROUND(I235*H235,2)</f>
        <v>0</v>
      </c>
      <c r="K235" s="231" t="s">
        <v>1578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1552</v>
      </c>
      <c r="AT235" s="240" t="s">
        <v>315</v>
      </c>
      <c r="AU235" s="240" t="s">
        <v>85</v>
      </c>
      <c r="AY235" s="18" t="s">
        <v>313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1552</v>
      </c>
      <c r="BM235" s="240" t="s">
        <v>3089</v>
      </c>
    </row>
    <row r="236" s="2" customFormat="1" ht="16.5" customHeight="1">
      <c r="A236" s="39"/>
      <c r="B236" s="40"/>
      <c r="C236" s="229" t="s">
        <v>2117</v>
      </c>
      <c r="D236" s="229" t="s">
        <v>315</v>
      </c>
      <c r="E236" s="230" t="s">
        <v>1804</v>
      </c>
      <c r="F236" s="231" t="s">
        <v>1805</v>
      </c>
      <c r="G236" s="232" t="s">
        <v>1679</v>
      </c>
      <c r="H236" s="233">
        <v>1</v>
      </c>
      <c r="I236" s="234"/>
      <c r="J236" s="235">
        <f>ROUND(I236*H236,2)</f>
        <v>0</v>
      </c>
      <c r="K236" s="231" t="s">
        <v>1578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1552</v>
      </c>
      <c r="AT236" s="240" t="s">
        <v>315</v>
      </c>
      <c r="AU236" s="240" t="s">
        <v>85</v>
      </c>
      <c r="AY236" s="18" t="s">
        <v>313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1552</v>
      </c>
      <c r="BM236" s="240" t="s">
        <v>3090</v>
      </c>
    </row>
    <row r="237" s="2" customFormat="1" ht="16.5" customHeight="1">
      <c r="A237" s="39"/>
      <c r="B237" s="40"/>
      <c r="C237" s="229" t="s">
        <v>2121</v>
      </c>
      <c r="D237" s="229" t="s">
        <v>315</v>
      </c>
      <c r="E237" s="230" t="s">
        <v>1677</v>
      </c>
      <c r="F237" s="231" t="s">
        <v>1678</v>
      </c>
      <c r="G237" s="232" t="s">
        <v>1679</v>
      </c>
      <c r="H237" s="233">
        <v>1</v>
      </c>
      <c r="I237" s="234"/>
      <c r="J237" s="235">
        <f>ROUND(I237*H237,2)</f>
        <v>0</v>
      </c>
      <c r="K237" s="231" t="s">
        <v>1578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1552</v>
      </c>
      <c r="AT237" s="240" t="s">
        <v>315</v>
      </c>
      <c r="AU237" s="240" t="s">
        <v>85</v>
      </c>
      <c r="AY237" s="18" t="s">
        <v>313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1552</v>
      </c>
      <c r="BM237" s="240" t="s">
        <v>3091</v>
      </c>
    </row>
    <row r="238" s="12" customFormat="1" ht="25.92" customHeight="1">
      <c r="A238" s="12"/>
      <c r="B238" s="213"/>
      <c r="C238" s="214"/>
      <c r="D238" s="215" t="s">
        <v>75</v>
      </c>
      <c r="E238" s="216" t="s">
        <v>1681</v>
      </c>
      <c r="F238" s="216" t="s">
        <v>1682</v>
      </c>
      <c r="G238" s="214"/>
      <c r="H238" s="214"/>
      <c r="I238" s="217"/>
      <c r="J238" s="218">
        <f>BK238</f>
        <v>0</v>
      </c>
      <c r="K238" s="214"/>
      <c r="L238" s="219"/>
      <c r="M238" s="220"/>
      <c r="N238" s="221"/>
      <c r="O238" s="221"/>
      <c r="P238" s="222">
        <f>P239</f>
        <v>0</v>
      </c>
      <c r="Q238" s="221"/>
      <c r="R238" s="222">
        <f>R239</f>
        <v>0</v>
      </c>
      <c r="S238" s="221"/>
      <c r="T238" s="223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320</v>
      </c>
      <c r="AT238" s="225" t="s">
        <v>75</v>
      </c>
      <c r="AU238" s="225" t="s">
        <v>76</v>
      </c>
      <c r="AY238" s="224" t="s">
        <v>313</v>
      </c>
      <c r="BK238" s="226">
        <f>BK239</f>
        <v>0</v>
      </c>
    </row>
    <row r="239" s="2" customFormat="1" ht="16.5" customHeight="1">
      <c r="A239" s="39"/>
      <c r="B239" s="40"/>
      <c r="C239" s="229" t="s">
        <v>2125</v>
      </c>
      <c r="D239" s="229" t="s">
        <v>315</v>
      </c>
      <c r="E239" s="230" t="s">
        <v>1683</v>
      </c>
      <c r="F239" s="231" t="s">
        <v>1682</v>
      </c>
      <c r="G239" s="232" t="s">
        <v>1551</v>
      </c>
      <c r="H239" s="233">
        <v>15</v>
      </c>
      <c r="I239" s="234"/>
      <c r="J239" s="235">
        <f>ROUND(I239*H239,2)</f>
        <v>0</v>
      </c>
      <c r="K239" s="231" t="s">
        <v>1578</v>
      </c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1552</v>
      </c>
      <c r="AT239" s="240" t="s">
        <v>315</v>
      </c>
      <c r="AU239" s="240" t="s">
        <v>83</v>
      </c>
      <c r="AY239" s="18" t="s">
        <v>313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1552</v>
      </c>
      <c r="BM239" s="240" t="s">
        <v>3092</v>
      </c>
    </row>
    <row r="240" s="12" customFormat="1" ht="25.92" customHeight="1">
      <c r="A240" s="12"/>
      <c r="B240" s="213"/>
      <c r="C240" s="214"/>
      <c r="D240" s="215" t="s">
        <v>75</v>
      </c>
      <c r="E240" s="216" t="s">
        <v>281</v>
      </c>
      <c r="F240" s="216" t="s">
        <v>1685</v>
      </c>
      <c r="G240" s="214"/>
      <c r="H240" s="214"/>
      <c r="I240" s="217"/>
      <c r="J240" s="218">
        <f>BK240</f>
        <v>0</v>
      </c>
      <c r="K240" s="214"/>
      <c r="L240" s="219"/>
      <c r="M240" s="220"/>
      <c r="N240" s="221"/>
      <c r="O240" s="221"/>
      <c r="P240" s="222">
        <f>P241+P246+P248+P251+P254</f>
        <v>0</v>
      </c>
      <c r="Q240" s="221"/>
      <c r="R240" s="222">
        <f>R241+R246+R248+R251+R254</f>
        <v>0</v>
      </c>
      <c r="S240" s="221"/>
      <c r="T240" s="223">
        <f>T241+T246+T248+T251+T254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343</v>
      </c>
      <c r="AT240" s="225" t="s">
        <v>75</v>
      </c>
      <c r="AU240" s="225" t="s">
        <v>76</v>
      </c>
      <c r="AY240" s="224" t="s">
        <v>313</v>
      </c>
      <c r="BK240" s="226">
        <f>BK241+BK246+BK248+BK251+BK254</f>
        <v>0</v>
      </c>
    </row>
    <row r="241" s="12" customFormat="1" ht="22.8" customHeight="1">
      <c r="A241" s="12"/>
      <c r="B241" s="213"/>
      <c r="C241" s="214"/>
      <c r="D241" s="215" t="s">
        <v>75</v>
      </c>
      <c r="E241" s="227" t="s">
        <v>1686</v>
      </c>
      <c r="F241" s="227" t="s">
        <v>1687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SUM(P242:P245)</f>
        <v>0</v>
      </c>
      <c r="Q241" s="221"/>
      <c r="R241" s="222">
        <f>SUM(R242:R245)</f>
        <v>0</v>
      </c>
      <c r="S241" s="221"/>
      <c r="T241" s="223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343</v>
      </c>
      <c r="AT241" s="225" t="s">
        <v>75</v>
      </c>
      <c r="AU241" s="225" t="s">
        <v>83</v>
      </c>
      <c r="AY241" s="224" t="s">
        <v>313</v>
      </c>
      <c r="BK241" s="226">
        <f>SUM(BK242:BK245)</f>
        <v>0</v>
      </c>
    </row>
    <row r="242" s="2" customFormat="1" ht="16.5" customHeight="1">
      <c r="A242" s="39"/>
      <c r="B242" s="40"/>
      <c r="C242" s="229" t="s">
        <v>2127</v>
      </c>
      <c r="D242" s="229" t="s">
        <v>315</v>
      </c>
      <c r="E242" s="230" t="s">
        <v>3093</v>
      </c>
      <c r="F242" s="231" t="s">
        <v>3094</v>
      </c>
      <c r="G242" s="232" t="s">
        <v>723</v>
      </c>
      <c r="H242" s="233">
        <v>1</v>
      </c>
      <c r="I242" s="234"/>
      <c r="J242" s="235">
        <f>ROUND(I242*H242,2)</f>
        <v>0</v>
      </c>
      <c r="K242" s="231" t="s">
        <v>1691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1692</v>
      </c>
      <c r="AT242" s="240" t="s">
        <v>315</v>
      </c>
      <c r="AU242" s="240" t="s">
        <v>85</v>
      </c>
      <c r="AY242" s="18" t="s">
        <v>313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1692</v>
      </c>
      <c r="BM242" s="240" t="s">
        <v>3095</v>
      </c>
    </row>
    <row r="243" s="2" customFormat="1" ht="16.5" customHeight="1">
      <c r="A243" s="39"/>
      <c r="B243" s="40"/>
      <c r="C243" s="229" t="s">
        <v>2131</v>
      </c>
      <c r="D243" s="229" t="s">
        <v>315</v>
      </c>
      <c r="E243" s="230" t="s">
        <v>1688</v>
      </c>
      <c r="F243" s="231" t="s">
        <v>1689</v>
      </c>
      <c r="G243" s="232" t="s">
        <v>1690</v>
      </c>
      <c r="H243" s="233">
        <v>1</v>
      </c>
      <c r="I243" s="234"/>
      <c r="J243" s="235">
        <f>ROUND(I243*H243,2)</f>
        <v>0</v>
      </c>
      <c r="K243" s="231" t="s">
        <v>1691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1692</v>
      </c>
      <c r="AT243" s="240" t="s">
        <v>315</v>
      </c>
      <c r="AU243" s="240" t="s">
        <v>85</v>
      </c>
      <c r="AY243" s="18" t="s">
        <v>313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1692</v>
      </c>
      <c r="BM243" s="240" t="s">
        <v>3096</v>
      </c>
    </row>
    <row r="244" s="2" customFormat="1" ht="16.5" customHeight="1">
      <c r="A244" s="39"/>
      <c r="B244" s="40"/>
      <c r="C244" s="229" t="s">
        <v>2133</v>
      </c>
      <c r="D244" s="229" t="s">
        <v>315</v>
      </c>
      <c r="E244" s="230" t="s">
        <v>1694</v>
      </c>
      <c r="F244" s="231" t="s">
        <v>1695</v>
      </c>
      <c r="G244" s="232" t="s">
        <v>1690</v>
      </c>
      <c r="H244" s="233">
        <v>1</v>
      </c>
      <c r="I244" s="234"/>
      <c r="J244" s="235">
        <f>ROUND(I244*H244,2)</f>
        <v>0</v>
      </c>
      <c r="K244" s="231" t="s">
        <v>1691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1692</v>
      </c>
      <c r="AT244" s="240" t="s">
        <v>315</v>
      </c>
      <c r="AU244" s="240" t="s">
        <v>85</v>
      </c>
      <c r="AY244" s="18" t="s">
        <v>313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1692</v>
      </c>
      <c r="BM244" s="240" t="s">
        <v>3097</v>
      </c>
    </row>
    <row r="245" s="2" customFormat="1" ht="16.5" customHeight="1">
      <c r="A245" s="39"/>
      <c r="B245" s="40"/>
      <c r="C245" s="229" t="s">
        <v>2135</v>
      </c>
      <c r="D245" s="229" t="s">
        <v>315</v>
      </c>
      <c r="E245" s="230" t="s">
        <v>1697</v>
      </c>
      <c r="F245" s="231" t="s">
        <v>1698</v>
      </c>
      <c r="G245" s="232" t="s">
        <v>1690</v>
      </c>
      <c r="H245" s="233">
        <v>1</v>
      </c>
      <c r="I245" s="234"/>
      <c r="J245" s="235">
        <f>ROUND(I245*H245,2)</f>
        <v>0</v>
      </c>
      <c r="K245" s="231" t="s">
        <v>1691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1692</v>
      </c>
      <c r="AT245" s="240" t="s">
        <v>315</v>
      </c>
      <c r="AU245" s="240" t="s">
        <v>85</v>
      </c>
      <c r="AY245" s="18" t="s">
        <v>313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1692</v>
      </c>
      <c r="BM245" s="240" t="s">
        <v>3098</v>
      </c>
    </row>
    <row r="246" s="12" customFormat="1" ht="22.8" customHeight="1">
      <c r="A246" s="12"/>
      <c r="B246" s="213"/>
      <c r="C246" s="214"/>
      <c r="D246" s="215" t="s">
        <v>75</v>
      </c>
      <c r="E246" s="227" t="s">
        <v>1700</v>
      </c>
      <c r="F246" s="227" t="s">
        <v>1701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P247</f>
        <v>0</v>
      </c>
      <c r="Q246" s="221"/>
      <c r="R246" s="222">
        <f>R247</f>
        <v>0</v>
      </c>
      <c r="S246" s="221"/>
      <c r="T246" s="22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343</v>
      </c>
      <c r="AT246" s="225" t="s">
        <v>75</v>
      </c>
      <c r="AU246" s="225" t="s">
        <v>83</v>
      </c>
      <c r="AY246" s="224" t="s">
        <v>313</v>
      </c>
      <c r="BK246" s="226">
        <f>BK247</f>
        <v>0</v>
      </c>
    </row>
    <row r="247" s="2" customFormat="1" ht="16.5" customHeight="1">
      <c r="A247" s="39"/>
      <c r="B247" s="40"/>
      <c r="C247" s="229" t="s">
        <v>463</v>
      </c>
      <c r="D247" s="229" t="s">
        <v>315</v>
      </c>
      <c r="E247" s="230" t="s">
        <v>1702</v>
      </c>
      <c r="F247" s="231" t="s">
        <v>1701</v>
      </c>
      <c r="G247" s="232" t="s">
        <v>1703</v>
      </c>
      <c r="H247" s="233">
        <v>1</v>
      </c>
      <c r="I247" s="234"/>
      <c r="J247" s="235">
        <f>ROUND(I247*H247,2)</f>
        <v>0</v>
      </c>
      <c r="K247" s="231" t="s">
        <v>1691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1692</v>
      </c>
      <c r="AT247" s="240" t="s">
        <v>315</v>
      </c>
      <c r="AU247" s="240" t="s">
        <v>85</v>
      </c>
      <c r="AY247" s="18" t="s">
        <v>313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1692</v>
      </c>
      <c r="BM247" s="240" t="s">
        <v>3099</v>
      </c>
    </row>
    <row r="248" s="12" customFormat="1" ht="22.8" customHeight="1">
      <c r="A248" s="12"/>
      <c r="B248" s="213"/>
      <c r="C248" s="214"/>
      <c r="D248" s="215" t="s">
        <v>75</v>
      </c>
      <c r="E248" s="227" t="s">
        <v>1705</v>
      </c>
      <c r="F248" s="227" t="s">
        <v>1706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SUM(P249:P250)</f>
        <v>0</v>
      </c>
      <c r="Q248" s="221"/>
      <c r="R248" s="222">
        <f>SUM(R249:R250)</f>
        <v>0</v>
      </c>
      <c r="S248" s="221"/>
      <c r="T248" s="22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343</v>
      </c>
      <c r="AT248" s="225" t="s">
        <v>75</v>
      </c>
      <c r="AU248" s="225" t="s">
        <v>83</v>
      </c>
      <c r="AY248" s="224" t="s">
        <v>313</v>
      </c>
      <c r="BK248" s="226">
        <f>SUM(BK249:BK250)</f>
        <v>0</v>
      </c>
    </row>
    <row r="249" s="2" customFormat="1" ht="16.5" customHeight="1">
      <c r="A249" s="39"/>
      <c r="B249" s="40"/>
      <c r="C249" s="229" t="s">
        <v>2142</v>
      </c>
      <c r="D249" s="229" t="s">
        <v>315</v>
      </c>
      <c r="E249" s="230" t="s">
        <v>1707</v>
      </c>
      <c r="F249" s="231" t="s">
        <v>1708</v>
      </c>
      <c r="G249" s="232" t="s">
        <v>1551</v>
      </c>
      <c r="H249" s="233">
        <v>1</v>
      </c>
      <c r="I249" s="234"/>
      <c r="J249" s="235">
        <f>ROUND(I249*H249,2)</f>
        <v>0</v>
      </c>
      <c r="K249" s="231" t="s">
        <v>1578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1692</v>
      </c>
      <c r="AT249" s="240" t="s">
        <v>315</v>
      </c>
      <c r="AU249" s="240" t="s">
        <v>85</v>
      </c>
      <c r="AY249" s="18" t="s">
        <v>313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1692</v>
      </c>
      <c r="BM249" s="240" t="s">
        <v>3100</v>
      </c>
    </row>
    <row r="250" s="2" customFormat="1" ht="16.5" customHeight="1">
      <c r="A250" s="39"/>
      <c r="B250" s="40"/>
      <c r="C250" s="229" t="s">
        <v>2146</v>
      </c>
      <c r="D250" s="229" t="s">
        <v>315</v>
      </c>
      <c r="E250" s="230" t="s">
        <v>1710</v>
      </c>
      <c r="F250" s="231" t="s">
        <v>1711</v>
      </c>
      <c r="G250" s="232" t="s">
        <v>1703</v>
      </c>
      <c r="H250" s="233">
        <v>1</v>
      </c>
      <c r="I250" s="234"/>
      <c r="J250" s="235">
        <f>ROUND(I250*H250,2)</f>
        <v>0</v>
      </c>
      <c r="K250" s="231" t="s">
        <v>1578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1692</v>
      </c>
      <c r="AT250" s="240" t="s">
        <v>315</v>
      </c>
      <c r="AU250" s="240" t="s">
        <v>85</v>
      </c>
      <c r="AY250" s="18" t="s">
        <v>313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1692</v>
      </c>
      <c r="BM250" s="240" t="s">
        <v>3101</v>
      </c>
    </row>
    <row r="251" s="12" customFormat="1" ht="22.8" customHeight="1">
      <c r="A251" s="12"/>
      <c r="B251" s="213"/>
      <c r="C251" s="214"/>
      <c r="D251" s="215" t="s">
        <v>75</v>
      </c>
      <c r="E251" s="227" t="s">
        <v>1713</v>
      </c>
      <c r="F251" s="227" t="s">
        <v>1714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SUM(P252:P253)</f>
        <v>0</v>
      </c>
      <c r="Q251" s="221"/>
      <c r="R251" s="222">
        <f>SUM(R252:R253)</f>
        <v>0</v>
      </c>
      <c r="S251" s="221"/>
      <c r="T251" s="223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343</v>
      </c>
      <c r="AT251" s="225" t="s">
        <v>75</v>
      </c>
      <c r="AU251" s="225" t="s">
        <v>83</v>
      </c>
      <c r="AY251" s="224" t="s">
        <v>313</v>
      </c>
      <c r="BK251" s="226">
        <f>SUM(BK252:BK253)</f>
        <v>0</v>
      </c>
    </row>
    <row r="252" s="2" customFormat="1" ht="16.5" customHeight="1">
      <c r="A252" s="39"/>
      <c r="B252" s="40"/>
      <c r="C252" s="229" t="s">
        <v>2150</v>
      </c>
      <c r="D252" s="229" t="s">
        <v>315</v>
      </c>
      <c r="E252" s="230" t="s">
        <v>1715</v>
      </c>
      <c r="F252" s="231" t="s">
        <v>1716</v>
      </c>
      <c r="G252" s="232" t="s">
        <v>723</v>
      </c>
      <c r="H252" s="233">
        <v>1</v>
      </c>
      <c r="I252" s="234"/>
      <c r="J252" s="235">
        <f>ROUND(I252*H252,2)</f>
        <v>0</v>
      </c>
      <c r="K252" s="231" t="s">
        <v>1691</v>
      </c>
      <c r="L252" s="45"/>
      <c r="M252" s="236" t="s">
        <v>1</v>
      </c>
      <c r="N252" s="237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1692</v>
      </c>
      <c r="AT252" s="240" t="s">
        <v>315</v>
      </c>
      <c r="AU252" s="240" t="s">
        <v>85</v>
      </c>
      <c r="AY252" s="18" t="s">
        <v>313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1692</v>
      </c>
      <c r="BM252" s="240" t="s">
        <v>3102</v>
      </c>
    </row>
    <row r="253" s="2" customFormat="1" ht="16.5" customHeight="1">
      <c r="A253" s="39"/>
      <c r="B253" s="40"/>
      <c r="C253" s="229" t="s">
        <v>2154</v>
      </c>
      <c r="D253" s="229" t="s">
        <v>315</v>
      </c>
      <c r="E253" s="230" t="s">
        <v>1718</v>
      </c>
      <c r="F253" s="231" t="s">
        <v>1719</v>
      </c>
      <c r="G253" s="232" t="s">
        <v>1703</v>
      </c>
      <c r="H253" s="233">
        <v>1</v>
      </c>
      <c r="I253" s="234"/>
      <c r="J253" s="235">
        <f>ROUND(I253*H253,2)</f>
        <v>0</v>
      </c>
      <c r="K253" s="231" t="s">
        <v>1691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1692</v>
      </c>
      <c r="AT253" s="240" t="s">
        <v>315</v>
      </c>
      <c r="AU253" s="240" t="s">
        <v>85</v>
      </c>
      <c r="AY253" s="18" t="s">
        <v>313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1692</v>
      </c>
      <c r="BM253" s="240" t="s">
        <v>3103</v>
      </c>
    </row>
    <row r="254" s="12" customFormat="1" ht="22.8" customHeight="1">
      <c r="A254" s="12"/>
      <c r="B254" s="213"/>
      <c r="C254" s="214"/>
      <c r="D254" s="215" t="s">
        <v>75</v>
      </c>
      <c r="E254" s="227" t="s">
        <v>1721</v>
      </c>
      <c r="F254" s="227" t="s">
        <v>1722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P255</f>
        <v>0</v>
      </c>
      <c r="Q254" s="221"/>
      <c r="R254" s="222">
        <f>R255</f>
        <v>0</v>
      </c>
      <c r="S254" s="221"/>
      <c r="T254" s="223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343</v>
      </c>
      <c r="AT254" s="225" t="s">
        <v>75</v>
      </c>
      <c r="AU254" s="225" t="s">
        <v>83</v>
      </c>
      <c r="AY254" s="224" t="s">
        <v>313</v>
      </c>
      <c r="BK254" s="226">
        <f>BK255</f>
        <v>0</v>
      </c>
    </row>
    <row r="255" s="2" customFormat="1" ht="16.5" customHeight="1">
      <c r="A255" s="39"/>
      <c r="B255" s="40"/>
      <c r="C255" s="229" t="s">
        <v>2158</v>
      </c>
      <c r="D255" s="229" t="s">
        <v>315</v>
      </c>
      <c r="E255" s="230" t="s">
        <v>1723</v>
      </c>
      <c r="F255" s="231" t="s">
        <v>1724</v>
      </c>
      <c r="G255" s="232" t="s">
        <v>1690</v>
      </c>
      <c r="H255" s="233">
        <v>1</v>
      </c>
      <c r="I255" s="234"/>
      <c r="J255" s="235">
        <f>ROUND(I255*H255,2)</f>
        <v>0</v>
      </c>
      <c r="K255" s="231" t="s">
        <v>1691</v>
      </c>
      <c r="L255" s="45"/>
      <c r="M255" s="278" t="s">
        <v>1</v>
      </c>
      <c r="N255" s="279" t="s">
        <v>41</v>
      </c>
      <c r="O255" s="280"/>
      <c r="P255" s="281">
        <f>O255*H255</f>
        <v>0</v>
      </c>
      <c r="Q255" s="281">
        <v>0</v>
      </c>
      <c r="R255" s="281">
        <f>Q255*H255</f>
        <v>0</v>
      </c>
      <c r="S255" s="281">
        <v>0</v>
      </c>
      <c r="T255" s="28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1692</v>
      </c>
      <c r="AT255" s="240" t="s">
        <v>315</v>
      </c>
      <c r="AU255" s="240" t="s">
        <v>85</v>
      </c>
      <c r="AY255" s="18" t="s">
        <v>313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1692</v>
      </c>
      <c r="BM255" s="240" t="s">
        <v>3104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krbybUVB24Csgw/1odMc3ocPO80NSaB84Hpn/KXzDHdXDNi7LFW51aPMPTY+r38CLcsZ+5Zi3+IlPI7dqDD+Hw==" hashValue="OnT3zGl7eiPuN/Hu9cqrIG8YGfmsNdp7gRa8wZ05qiqPqmdtHRQUfSEtrKREcyT0FE9qPM35iSEl6zbqPxxh8Q==" algorithmName="SHA-512" password="CC35"/>
  <autoFilter ref="C141:K2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2380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2902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ROUND((SUM(BE140:BE201)),  2)</f>
        <v>0</v>
      </c>
      <c r="G37" s="39"/>
      <c r="H37" s="39"/>
      <c r="I37" s="166">
        <v>0.20999999999999999</v>
      </c>
      <c r="J37" s="165">
        <f>ROUND(((SUM(BE140:BE201))*I37),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ROUND((SUM(BF140:BF201)),  2)</f>
        <v>0</v>
      </c>
      <c r="G38" s="39"/>
      <c r="H38" s="39"/>
      <c r="I38" s="166">
        <v>0.14999999999999999</v>
      </c>
      <c r="J38" s="165">
        <f>ROUND(((SUM(BF140:BF201))*I38),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ROUND((SUM(BG140:BG201)),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ROUND((SUM(BH140:BH201)),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ROUND((SUM(BI140:BI201)),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401b - Dekorativní osvětlení okolo laviček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1727</v>
      </c>
      <c r="E105" s="199"/>
      <c r="F105" s="199"/>
      <c r="G105" s="199"/>
      <c r="H105" s="199"/>
      <c r="I105" s="199"/>
      <c r="J105" s="200">
        <f>J158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1561</v>
      </c>
      <c r="E106" s="199"/>
      <c r="F106" s="199"/>
      <c r="G106" s="199"/>
      <c r="H106" s="199"/>
      <c r="I106" s="199"/>
      <c r="J106" s="200">
        <f>J161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1541</v>
      </c>
      <c r="E107" s="194"/>
      <c r="F107" s="194"/>
      <c r="G107" s="194"/>
      <c r="H107" s="194"/>
      <c r="I107" s="194"/>
      <c r="J107" s="195">
        <f>J179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1562</v>
      </c>
      <c r="E108" s="194"/>
      <c r="F108" s="194"/>
      <c r="G108" s="194"/>
      <c r="H108" s="194"/>
      <c r="I108" s="194"/>
      <c r="J108" s="195">
        <f>J182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1563</v>
      </c>
      <c r="E109" s="199"/>
      <c r="F109" s="199"/>
      <c r="G109" s="199"/>
      <c r="H109" s="199"/>
      <c r="I109" s="199"/>
      <c r="J109" s="200">
        <f>J183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1564</v>
      </c>
      <c r="E110" s="194"/>
      <c r="F110" s="194"/>
      <c r="G110" s="194"/>
      <c r="H110" s="194"/>
      <c r="I110" s="194"/>
      <c r="J110" s="195">
        <f>J185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1565</v>
      </c>
      <c r="E111" s="194"/>
      <c r="F111" s="194"/>
      <c r="G111" s="194"/>
      <c r="H111" s="194"/>
      <c r="I111" s="194"/>
      <c r="J111" s="195">
        <f>J187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3"/>
      <c r="D112" s="198" t="s">
        <v>1566</v>
      </c>
      <c r="E112" s="199"/>
      <c r="F112" s="199"/>
      <c r="G112" s="199"/>
      <c r="H112" s="199"/>
      <c r="I112" s="199"/>
      <c r="J112" s="200">
        <f>J188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1567</v>
      </c>
      <c r="E113" s="199"/>
      <c r="F113" s="199"/>
      <c r="G113" s="199"/>
      <c r="H113" s="199"/>
      <c r="I113" s="199"/>
      <c r="J113" s="200">
        <f>J192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1568</v>
      </c>
      <c r="E114" s="199"/>
      <c r="F114" s="199"/>
      <c r="G114" s="199"/>
      <c r="H114" s="199"/>
      <c r="I114" s="199"/>
      <c r="J114" s="200">
        <f>J194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1569</v>
      </c>
      <c r="E115" s="199"/>
      <c r="F115" s="199"/>
      <c r="G115" s="199"/>
      <c r="H115" s="199"/>
      <c r="I115" s="199"/>
      <c r="J115" s="200">
        <f>J197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1570</v>
      </c>
      <c r="E116" s="199"/>
      <c r="F116" s="199"/>
      <c r="G116" s="199"/>
      <c r="H116" s="199"/>
      <c r="I116" s="199"/>
      <c r="J116" s="200">
        <f>J200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298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 xml:space="preserve">Revitalizace  Masarykova náměstí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2380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2902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288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SO 401b - Dekorativní osvětlení okolo laviček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Konice</v>
      </c>
      <c r="G134" s="41"/>
      <c r="H134" s="41"/>
      <c r="I134" s="33" t="s">
        <v>22</v>
      </c>
      <c r="J134" s="80" t="str">
        <f>IF(J16="","",J16)</f>
        <v>14. 12. 2023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 xml:space="preserve">město  Konice</v>
      </c>
      <c r="G136" s="41"/>
      <c r="H136" s="41"/>
      <c r="I136" s="33" t="s">
        <v>30</v>
      </c>
      <c r="J136" s="37" t="str">
        <f>E25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>Milan Vician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299</v>
      </c>
      <c r="D139" s="205" t="s">
        <v>61</v>
      </c>
      <c r="E139" s="205" t="s">
        <v>57</v>
      </c>
      <c r="F139" s="205" t="s">
        <v>58</v>
      </c>
      <c r="G139" s="205" t="s">
        <v>300</v>
      </c>
      <c r="H139" s="205" t="s">
        <v>301</v>
      </c>
      <c r="I139" s="205" t="s">
        <v>302</v>
      </c>
      <c r="J139" s="205" t="s">
        <v>292</v>
      </c>
      <c r="K139" s="206" t="s">
        <v>303</v>
      </c>
      <c r="L139" s="207"/>
      <c r="M139" s="101" t="s">
        <v>1</v>
      </c>
      <c r="N139" s="102" t="s">
        <v>40</v>
      </c>
      <c r="O139" s="102" t="s">
        <v>304</v>
      </c>
      <c r="P139" s="102" t="s">
        <v>305</v>
      </c>
      <c r="Q139" s="102" t="s">
        <v>306</v>
      </c>
      <c r="R139" s="102" t="s">
        <v>307</v>
      </c>
      <c r="S139" s="102" t="s">
        <v>308</v>
      </c>
      <c r="T139" s="103" t="s">
        <v>309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310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P141+P157+P179+P182+P185+P187</f>
        <v>0</v>
      </c>
      <c r="Q140" s="105"/>
      <c r="R140" s="210">
        <f>R141+R157+R179+R182+R185+R187</f>
        <v>37.120511</v>
      </c>
      <c r="S140" s="105"/>
      <c r="T140" s="211">
        <f>T141+T157+T179+T182+T185+T187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294</v>
      </c>
      <c r="BK140" s="212">
        <f>BK141+BK157+BK179+BK182+BK185+BK187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683</v>
      </c>
      <c r="F141" s="216" t="s">
        <v>684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P142+P154</f>
        <v>0</v>
      </c>
      <c r="Q141" s="221"/>
      <c r="R141" s="222">
        <f>R142+R154</f>
        <v>0.086699999999999999</v>
      </c>
      <c r="S141" s="221"/>
      <c r="T141" s="223">
        <f>T142+T154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76</v>
      </c>
      <c r="AY141" s="224" t="s">
        <v>313</v>
      </c>
      <c r="BK141" s="226">
        <f>BK142+BK154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1571</v>
      </c>
      <c r="F142" s="227" t="s">
        <v>1572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SUM(P143:P153)</f>
        <v>0</v>
      </c>
      <c r="Q142" s="221"/>
      <c r="R142" s="222">
        <f>SUM(R143:R153)</f>
        <v>0.086699999999999999</v>
      </c>
      <c r="S142" s="221"/>
      <c r="T142" s="223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313</v>
      </c>
      <c r="BK142" s="226">
        <f>SUM(BK143:BK153)</f>
        <v>0</v>
      </c>
    </row>
    <row r="143" s="2" customFormat="1" ht="24.15" customHeight="1">
      <c r="A143" s="39"/>
      <c r="B143" s="40"/>
      <c r="C143" s="229" t="s">
        <v>83</v>
      </c>
      <c r="D143" s="229" t="s">
        <v>315</v>
      </c>
      <c r="E143" s="230" t="s">
        <v>1573</v>
      </c>
      <c r="F143" s="231" t="s">
        <v>1574</v>
      </c>
      <c r="G143" s="232" t="s">
        <v>324</v>
      </c>
      <c r="H143" s="233">
        <v>342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434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3106</v>
      </c>
    </row>
    <row r="144" s="2" customFormat="1" ht="21.75" customHeight="1">
      <c r="A144" s="39"/>
      <c r="B144" s="40"/>
      <c r="C144" s="283" t="s">
        <v>85</v>
      </c>
      <c r="D144" s="283" t="s">
        <v>732</v>
      </c>
      <c r="E144" s="284" t="s">
        <v>1576</v>
      </c>
      <c r="F144" s="285" t="s">
        <v>1577</v>
      </c>
      <c r="G144" s="286" t="s">
        <v>324</v>
      </c>
      <c r="H144" s="287">
        <v>342</v>
      </c>
      <c r="I144" s="288"/>
      <c r="J144" s="289">
        <f>ROUND(I144*H144,2)</f>
        <v>0</v>
      </c>
      <c r="K144" s="285" t="s">
        <v>1578</v>
      </c>
      <c r="L144" s="290"/>
      <c r="M144" s="291" t="s">
        <v>1</v>
      </c>
      <c r="N144" s="292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1067</v>
      </c>
      <c r="AT144" s="240" t="s">
        <v>732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3107</v>
      </c>
    </row>
    <row r="145" s="2" customFormat="1" ht="24.15" customHeight="1">
      <c r="A145" s="39"/>
      <c r="B145" s="40"/>
      <c r="C145" s="229" t="s">
        <v>93</v>
      </c>
      <c r="D145" s="229" t="s">
        <v>315</v>
      </c>
      <c r="E145" s="230" t="s">
        <v>1580</v>
      </c>
      <c r="F145" s="231" t="s">
        <v>1581</v>
      </c>
      <c r="G145" s="232" t="s">
        <v>324</v>
      </c>
      <c r="H145" s="233">
        <v>510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434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3108</v>
      </c>
    </row>
    <row r="146" s="2" customFormat="1" ht="24.15" customHeight="1">
      <c r="A146" s="39"/>
      <c r="B146" s="40"/>
      <c r="C146" s="283" t="s">
        <v>320</v>
      </c>
      <c r="D146" s="283" t="s">
        <v>732</v>
      </c>
      <c r="E146" s="284" t="s">
        <v>1583</v>
      </c>
      <c r="F146" s="285" t="s">
        <v>1584</v>
      </c>
      <c r="G146" s="286" t="s">
        <v>324</v>
      </c>
      <c r="H146" s="287">
        <v>510</v>
      </c>
      <c r="I146" s="288"/>
      <c r="J146" s="289">
        <f>ROUND(I146*H146,2)</f>
        <v>0</v>
      </c>
      <c r="K146" s="285" t="s">
        <v>319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0.00017000000000000001</v>
      </c>
      <c r="R146" s="238">
        <f>Q146*H146</f>
        <v>0.086699999999999999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1067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3109</v>
      </c>
    </row>
    <row r="147" s="2" customFormat="1" ht="24.15" customHeight="1">
      <c r="A147" s="39"/>
      <c r="B147" s="40"/>
      <c r="C147" s="229" t="s">
        <v>343</v>
      </c>
      <c r="D147" s="229" t="s">
        <v>315</v>
      </c>
      <c r="E147" s="230" t="s">
        <v>1592</v>
      </c>
      <c r="F147" s="231" t="s">
        <v>1593</v>
      </c>
      <c r="G147" s="232" t="s">
        <v>723</v>
      </c>
      <c r="H147" s="233">
        <v>56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3110</v>
      </c>
    </row>
    <row r="148" s="2" customFormat="1" ht="16.5" customHeight="1">
      <c r="A148" s="39"/>
      <c r="B148" s="40"/>
      <c r="C148" s="283" t="s">
        <v>347</v>
      </c>
      <c r="D148" s="283" t="s">
        <v>732</v>
      </c>
      <c r="E148" s="284" t="s">
        <v>1595</v>
      </c>
      <c r="F148" s="285" t="s">
        <v>1596</v>
      </c>
      <c r="G148" s="286" t="s">
        <v>723</v>
      </c>
      <c r="H148" s="287">
        <v>56</v>
      </c>
      <c r="I148" s="288"/>
      <c r="J148" s="289">
        <f>ROUND(I148*H148,2)</f>
        <v>0</v>
      </c>
      <c r="K148" s="285" t="s">
        <v>1578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1067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3111</v>
      </c>
    </row>
    <row r="149" s="2" customFormat="1" ht="24.15" customHeight="1">
      <c r="A149" s="39"/>
      <c r="B149" s="40"/>
      <c r="C149" s="229" t="s">
        <v>351</v>
      </c>
      <c r="D149" s="229" t="s">
        <v>315</v>
      </c>
      <c r="E149" s="230" t="s">
        <v>1601</v>
      </c>
      <c r="F149" s="231" t="s">
        <v>1602</v>
      </c>
      <c r="G149" s="232" t="s">
        <v>723</v>
      </c>
      <c r="H149" s="233">
        <v>56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434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434</v>
      </c>
      <c r="BM149" s="240" t="s">
        <v>3112</v>
      </c>
    </row>
    <row r="150" s="2" customFormat="1" ht="16.5" customHeight="1">
      <c r="A150" s="39"/>
      <c r="B150" s="40"/>
      <c r="C150" s="229" t="s">
        <v>357</v>
      </c>
      <c r="D150" s="229" t="s">
        <v>315</v>
      </c>
      <c r="E150" s="230" t="s">
        <v>2943</v>
      </c>
      <c r="F150" s="231" t="s">
        <v>2944</v>
      </c>
      <c r="G150" s="232" t="s">
        <v>723</v>
      </c>
      <c r="H150" s="233">
        <v>28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434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3113</v>
      </c>
    </row>
    <row r="151" s="2" customFormat="1" ht="24.15" customHeight="1">
      <c r="A151" s="39"/>
      <c r="B151" s="40"/>
      <c r="C151" s="283" t="s">
        <v>364</v>
      </c>
      <c r="D151" s="283" t="s">
        <v>732</v>
      </c>
      <c r="E151" s="284" t="s">
        <v>2946</v>
      </c>
      <c r="F151" s="285" t="s">
        <v>3114</v>
      </c>
      <c r="G151" s="286" t="s">
        <v>723</v>
      </c>
      <c r="H151" s="287">
        <v>28</v>
      </c>
      <c r="I151" s="288"/>
      <c r="J151" s="289">
        <f>ROUND(I151*H151,2)</f>
        <v>0</v>
      </c>
      <c r="K151" s="285" t="s">
        <v>1578</v>
      </c>
      <c r="L151" s="290"/>
      <c r="M151" s="291" t="s">
        <v>1</v>
      </c>
      <c r="N151" s="292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1067</v>
      </c>
      <c r="AT151" s="240" t="s">
        <v>732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434</v>
      </c>
      <c r="BM151" s="240" t="s">
        <v>3115</v>
      </c>
    </row>
    <row r="152" s="2" customFormat="1" ht="16.5" customHeight="1">
      <c r="A152" s="39"/>
      <c r="B152" s="40"/>
      <c r="C152" s="283" t="s">
        <v>368</v>
      </c>
      <c r="D152" s="283" t="s">
        <v>732</v>
      </c>
      <c r="E152" s="284" t="s">
        <v>2949</v>
      </c>
      <c r="F152" s="285" t="s">
        <v>2950</v>
      </c>
      <c r="G152" s="286" t="s">
        <v>723</v>
      </c>
      <c r="H152" s="287">
        <v>28</v>
      </c>
      <c r="I152" s="288"/>
      <c r="J152" s="289">
        <f>ROUND(I152*H152,2)</f>
        <v>0</v>
      </c>
      <c r="K152" s="285" t="s">
        <v>1578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1067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3116</v>
      </c>
    </row>
    <row r="153" s="2" customFormat="1" ht="16.5" customHeight="1">
      <c r="A153" s="39"/>
      <c r="B153" s="40"/>
      <c r="C153" s="283" t="s">
        <v>373</v>
      </c>
      <c r="D153" s="283" t="s">
        <v>732</v>
      </c>
      <c r="E153" s="284" t="s">
        <v>2952</v>
      </c>
      <c r="F153" s="285" t="s">
        <v>2953</v>
      </c>
      <c r="G153" s="286" t="s">
        <v>723</v>
      </c>
      <c r="H153" s="287">
        <v>28</v>
      </c>
      <c r="I153" s="288"/>
      <c r="J153" s="289">
        <f>ROUND(I153*H153,2)</f>
        <v>0</v>
      </c>
      <c r="K153" s="285" t="s">
        <v>1578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1067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3117</v>
      </c>
    </row>
    <row r="154" s="12" customFormat="1" ht="22.8" customHeight="1">
      <c r="A154" s="12"/>
      <c r="B154" s="213"/>
      <c r="C154" s="214"/>
      <c r="D154" s="215" t="s">
        <v>75</v>
      </c>
      <c r="E154" s="227" t="s">
        <v>1613</v>
      </c>
      <c r="F154" s="227" t="s">
        <v>1614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SUM(P155:P156)</f>
        <v>0</v>
      </c>
      <c r="Q154" s="221"/>
      <c r="R154" s="222">
        <f>SUM(R155:R156)</f>
        <v>0</v>
      </c>
      <c r="S154" s="221"/>
      <c r="T154" s="223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85</v>
      </c>
      <c r="AT154" s="225" t="s">
        <v>75</v>
      </c>
      <c r="AU154" s="225" t="s">
        <v>83</v>
      </c>
      <c r="AY154" s="224" t="s">
        <v>313</v>
      </c>
      <c r="BK154" s="226">
        <f>SUM(BK155:BK156)</f>
        <v>0</v>
      </c>
    </row>
    <row r="155" s="2" customFormat="1" ht="16.5" customHeight="1">
      <c r="A155" s="39"/>
      <c r="B155" s="40"/>
      <c r="C155" s="229" t="s">
        <v>377</v>
      </c>
      <c r="D155" s="229" t="s">
        <v>315</v>
      </c>
      <c r="E155" s="230" t="s">
        <v>1615</v>
      </c>
      <c r="F155" s="231" t="s">
        <v>1616</v>
      </c>
      <c r="G155" s="232" t="s">
        <v>723</v>
      </c>
      <c r="H155" s="233">
        <v>1</v>
      </c>
      <c r="I155" s="234"/>
      <c r="J155" s="235">
        <f>ROUND(I155*H155,2)</f>
        <v>0</v>
      </c>
      <c r="K155" s="231" t="s">
        <v>1578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434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434</v>
      </c>
      <c r="BM155" s="240" t="s">
        <v>3118</v>
      </c>
    </row>
    <row r="156" s="2" customFormat="1" ht="16.5" customHeight="1">
      <c r="A156" s="39"/>
      <c r="B156" s="40"/>
      <c r="C156" s="229" t="s">
        <v>427</v>
      </c>
      <c r="D156" s="229" t="s">
        <v>315</v>
      </c>
      <c r="E156" s="230" t="s">
        <v>1618</v>
      </c>
      <c r="F156" s="231" t="s">
        <v>1619</v>
      </c>
      <c r="G156" s="232" t="s">
        <v>723</v>
      </c>
      <c r="H156" s="233">
        <v>1</v>
      </c>
      <c r="I156" s="234"/>
      <c r="J156" s="235">
        <f>ROUND(I156*H156,2)</f>
        <v>0</v>
      </c>
      <c r="K156" s="231" t="s">
        <v>1578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3119</v>
      </c>
    </row>
    <row r="157" s="12" customFormat="1" ht="25.92" customHeight="1">
      <c r="A157" s="12"/>
      <c r="B157" s="213"/>
      <c r="C157" s="214"/>
      <c r="D157" s="215" t="s">
        <v>75</v>
      </c>
      <c r="E157" s="216" t="s">
        <v>732</v>
      </c>
      <c r="F157" s="216" t="s">
        <v>1621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P158+P161</f>
        <v>0</v>
      </c>
      <c r="Q157" s="221"/>
      <c r="R157" s="222">
        <f>R158+R161</f>
        <v>37.033811</v>
      </c>
      <c r="S157" s="221"/>
      <c r="T157" s="223">
        <f>T158+T161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93</v>
      </c>
      <c r="AT157" s="225" t="s">
        <v>75</v>
      </c>
      <c r="AU157" s="225" t="s">
        <v>76</v>
      </c>
      <c r="AY157" s="224" t="s">
        <v>313</v>
      </c>
      <c r="BK157" s="226">
        <f>BK158+BK161</f>
        <v>0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1768</v>
      </c>
      <c r="F158" s="227" t="s">
        <v>1769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93</v>
      </c>
      <c r="AT158" s="225" t="s">
        <v>75</v>
      </c>
      <c r="AU158" s="225" t="s">
        <v>83</v>
      </c>
      <c r="AY158" s="224" t="s">
        <v>313</v>
      </c>
      <c r="BK158" s="226">
        <f>SUM(BK159:BK160)</f>
        <v>0</v>
      </c>
    </row>
    <row r="159" s="2" customFormat="1" ht="16.5" customHeight="1">
      <c r="A159" s="39"/>
      <c r="B159" s="40"/>
      <c r="C159" s="229" t="s">
        <v>430</v>
      </c>
      <c r="D159" s="229" t="s">
        <v>315</v>
      </c>
      <c r="E159" s="230" t="s">
        <v>2988</v>
      </c>
      <c r="F159" s="231" t="s">
        <v>2989</v>
      </c>
      <c r="G159" s="232" t="s">
        <v>723</v>
      </c>
      <c r="H159" s="233">
        <v>28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1344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1344</v>
      </c>
      <c r="BM159" s="240" t="s">
        <v>3120</v>
      </c>
    </row>
    <row r="160" s="2" customFormat="1" ht="16.5" customHeight="1">
      <c r="A160" s="39"/>
      <c r="B160" s="40"/>
      <c r="C160" s="229" t="s">
        <v>8</v>
      </c>
      <c r="D160" s="229" t="s">
        <v>315</v>
      </c>
      <c r="E160" s="230" t="s">
        <v>2994</v>
      </c>
      <c r="F160" s="231" t="s">
        <v>2995</v>
      </c>
      <c r="G160" s="232" t="s">
        <v>723</v>
      </c>
      <c r="H160" s="233">
        <v>28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1344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1344</v>
      </c>
      <c r="BM160" s="240" t="s">
        <v>3121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1622</v>
      </c>
      <c r="F161" s="227" t="s">
        <v>1623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SUM(P162:P178)</f>
        <v>0</v>
      </c>
      <c r="Q161" s="221"/>
      <c r="R161" s="222">
        <f>SUM(R162:R178)</f>
        <v>37.033811</v>
      </c>
      <c r="S161" s="221"/>
      <c r="T161" s="223">
        <f>SUM(T162:T178)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93</v>
      </c>
      <c r="AT161" s="225" t="s">
        <v>75</v>
      </c>
      <c r="AU161" s="225" t="s">
        <v>83</v>
      </c>
      <c r="AY161" s="224" t="s">
        <v>313</v>
      </c>
      <c r="BK161" s="226">
        <f>SUM(BK162:BK178)</f>
        <v>0</v>
      </c>
    </row>
    <row r="162" s="2" customFormat="1" ht="24.15" customHeight="1">
      <c r="A162" s="39"/>
      <c r="B162" s="40"/>
      <c r="C162" s="229" t="s">
        <v>434</v>
      </c>
      <c r="D162" s="229" t="s">
        <v>315</v>
      </c>
      <c r="E162" s="230" t="s">
        <v>1624</v>
      </c>
      <c r="F162" s="231" t="s">
        <v>1625</v>
      </c>
      <c r="G162" s="232" t="s">
        <v>1626</v>
      </c>
      <c r="H162" s="233">
        <v>0.25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0.0088000000000000005</v>
      </c>
      <c r="R162" s="238">
        <f>Q162*H162</f>
        <v>0.0022000000000000001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1344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1344</v>
      </c>
      <c r="BM162" s="240" t="s">
        <v>3122</v>
      </c>
    </row>
    <row r="163" s="2" customFormat="1" ht="21.75" customHeight="1">
      <c r="A163" s="39"/>
      <c r="B163" s="40"/>
      <c r="C163" s="229" t="s">
        <v>436</v>
      </c>
      <c r="D163" s="229" t="s">
        <v>315</v>
      </c>
      <c r="E163" s="230" t="s">
        <v>1628</v>
      </c>
      <c r="F163" s="231" t="s">
        <v>1629</v>
      </c>
      <c r="G163" s="232" t="s">
        <v>1626</v>
      </c>
      <c r="H163" s="233">
        <v>0.25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0.0099000000000000008</v>
      </c>
      <c r="R163" s="238">
        <f>Q163*H163</f>
        <v>0.0024750000000000002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1344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1344</v>
      </c>
      <c r="BM163" s="240" t="s">
        <v>3123</v>
      </c>
    </row>
    <row r="164" s="2" customFormat="1" ht="24.15" customHeight="1">
      <c r="A164" s="39"/>
      <c r="B164" s="40"/>
      <c r="C164" s="229" t="s">
        <v>762</v>
      </c>
      <c r="D164" s="229" t="s">
        <v>315</v>
      </c>
      <c r="E164" s="230" t="s">
        <v>1631</v>
      </c>
      <c r="F164" s="231" t="s">
        <v>1632</v>
      </c>
      <c r="G164" s="232" t="s">
        <v>324</v>
      </c>
      <c r="H164" s="233">
        <v>250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1344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1344</v>
      </c>
      <c r="BM164" s="240" t="s">
        <v>3124</v>
      </c>
    </row>
    <row r="165" s="2" customFormat="1" ht="24.15" customHeight="1">
      <c r="A165" s="39"/>
      <c r="B165" s="40"/>
      <c r="C165" s="229" t="s">
        <v>765</v>
      </c>
      <c r="D165" s="229" t="s">
        <v>315</v>
      </c>
      <c r="E165" s="230" t="s">
        <v>1634</v>
      </c>
      <c r="F165" s="231" t="s">
        <v>1635</v>
      </c>
      <c r="G165" s="232" t="s">
        <v>334</v>
      </c>
      <c r="H165" s="233">
        <v>5</v>
      </c>
      <c r="I165" s="234"/>
      <c r="J165" s="235">
        <f>ROUND(I165*H165,2)</f>
        <v>0</v>
      </c>
      <c r="K165" s="231" t="s">
        <v>319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1344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1344</v>
      </c>
      <c r="BM165" s="240" t="s">
        <v>3125</v>
      </c>
    </row>
    <row r="166" s="2" customFormat="1" ht="21.75" customHeight="1">
      <c r="A166" s="39"/>
      <c r="B166" s="40"/>
      <c r="C166" s="229" t="s">
        <v>554</v>
      </c>
      <c r="D166" s="229" t="s">
        <v>315</v>
      </c>
      <c r="E166" s="230" t="s">
        <v>1637</v>
      </c>
      <c r="F166" s="231" t="s">
        <v>1638</v>
      </c>
      <c r="G166" s="232" t="s">
        <v>723</v>
      </c>
      <c r="H166" s="233">
        <v>7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0.0076</v>
      </c>
      <c r="R166" s="238">
        <f>Q166*H166</f>
        <v>0.053199999999999997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1344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1344</v>
      </c>
      <c r="BM166" s="240" t="s">
        <v>3126</v>
      </c>
    </row>
    <row r="167" s="2" customFormat="1" ht="24.15" customHeight="1">
      <c r="A167" s="39"/>
      <c r="B167" s="40"/>
      <c r="C167" s="229" t="s">
        <v>7</v>
      </c>
      <c r="D167" s="229" t="s">
        <v>315</v>
      </c>
      <c r="E167" s="230" t="s">
        <v>1640</v>
      </c>
      <c r="F167" s="231" t="s">
        <v>1641</v>
      </c>
      <c r="G167" s="232" t="s">
        <v>324</v>
      </c>
      <c r="H167" s="233">
        <v>5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0.0019</v>
      </c>
      <c r="R167" s="238">
        <f>Q167*H167</f>
        <v>0.0094999999999999998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1344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1344</v>
      </c>
      <c r="BM167" s="240" t="s">
        <v>3127</v>
      </c>
    </row>
    <row r="168" s="2" customFormat="1" ht="33" customHeight="1">
      <c r="A168" s="39"/>
      <c r="B168" s="40"/>
      <c r="C168" s="229" t="s">
        <v>1018</v>
      </c>
      <c r="D168" s="229" t="s">
        <v>315</v>
      </c>
      <c r="E168" s="230" t="s">
        <v>1643</v>
      </c>
      <c r="F168" s="231" t="s">
        <v>1644</v>
      </c>
      <c r="G168" s="232" t="s">
        <v>334</v>
      </c>
      <c r="H168" s="233">
        <v>19.300000000000001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1344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1344</v>
      </c>
      <c r="BM168" s="240" t="s">
        <v>3128</v>
      </c>
    </row>
    <row r="169" s="2" customFormat="1" ht="37.8" customHeight="1">
      <c r="A169" s="39"/>
      <c r="B169" s="40"/>
      <c r="C169" s="229" t="s">
        <v>1026</v>
      </c>
      <c r="D169" s="229" t="s">
        <v>315</v>
      </c>
      <c r="E169" s="230" t="s">
        <v>1646</v>
      </c>
      <c r="F169" s="231" t="s">
        <v>1647</v>
      </c>
      <c r="G169" s="232" t="s">
        <v>334</v>
      </c>
      <c r="H169" s="233">
        <v>193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1344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1344</v>
      </c>
      <c r="BM169" s="240" t="s">
        <v>3129</v>
      </c>
    </row>
    <row r="170" s="2" customFormat="1" ht="24.15" customHeight="1">
      <c r="A170" s="39"/>
      <c r="B170" s="40"/>
      <c r="C170" s="229" t="s">
        <v>1032</v>
      </c>
      <c r="D170" s="229" t="s">
        <v>315</v>
      </c>
      <c r="E170" s="230" t="s">
        <v>1649</v>
      </c>
      <c r="F170" s="231" t="s">
        <v>1650</v>
      </c>
      <c r="G170" s="232" t="s">
        <v>354</v>
      </c>
      <c r="H170" s="233">
        <v>34.75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1344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1344</v>
      </c>
      <c r="BM170" s="240" t="s">
        <v>3130</v>
      </c>
    </row>
    <row r="171" s="2" customFormat="1" ht="24.15" customHeight="1">
      <c r="A171" s="39"/>
      <c r="B171" s="40"/>
      <c r="C171" s="229" t="s">
        <v>582</v>
      </c>
      <c r="D171" s="229" t="s">
        <v>315</v>
      </c>
      <c r="E171" s="230" t="s">
        <v>1652</v>
      </c>
      <c r="F171" s="231" t="s">
        <v>1653</v>
      </c>
      <c r="G171" s="232" t="s">
        <v>324</v>
      </c>
      <c r="H171" s="233">
        <v>250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1344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1344</v>
      </c>
      <c r="BM171" s="240" t="s">
        <v>3131</v>
      </c>
    </row>
    <row r="172" s="2" customFormat="1" ht="24.15" customHeight="1">
      <c r="A172" s="39"/>
      <c r="B172" s="40"/>
      <c r="C172" s="229" t="s">
        <v>1042</v>
      </c>
      <c r="D172" s="229" t="s">
        <v>315</v>
      </c>
      <c r="E172" s="230" t="s">
        <v>3041</v>
      </c>
      <c r="F172" s="231" t="s">
        <v>3042</v>
      </c>
      <c r="G172" s="232" t="s">
        <v>318</v>
      </c>
      <c r="H172" s="233">
        <v>5.5999999999999996</v>
      </c>
      <c r="I172" s="234"/>
      <c r="J172" s="235">
        <f>ROUND(I172*H172,2)</f>
        <v>0</v>
      </c>
      <c r="K172" s="231" t="s">
        <v>319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0.00116</v>
      </c>
      <c r="R172" s="238">
        <f>Q172*H172</f>
        <v>0.006496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1344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1344</v>
      </c>
      <c r="BM172" s="240" t="s">
        <v>3132</v>
      </c>
    </row>
    <row r="173" s="2" customFormat="1" ht="24.15" customHeight="1">
      <c r="A173" s="39"/>
      <c r="B173" s="40"/>
      <c r="C173" s="229" t="s">
        <v>1046</v>
      </c>
      <c r="D173" s="229" t="s">
        <v>315</v>
      </c>
      <c r="E173" s="230" t="s">
        <v>3044</v>
      </c>
      <c r="F173" s="231" t="s">
        <v>3045</v>
      </c>
      <c r="G173" s="232" t="s">
        <v>318</v>
      </c>
      <c r="H173" s="233">
        <v>5.5999999999999996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1344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1344</v>
      </c>
      <c r="BM173" s="240" t="s">
        <v>3133</v>
      </c>
    </row>
    <row r="174" s="2" customFormat="1" ht="24.15" customHeight="1">
      <c r="A174" s="39"/>
      <c r="B174" s="40"/>
      <c r="C174" s="229" t="s">
        <v>1051</v>
      </c>
      <c r="D174" s="229" t="s">
        <v>315</v>
      </c>
      <c r="E174" s="230" t="s">
        <v>1655</v>
      </c>
      <c r="F174" s="231" t="s">
        <v>1656</v>
      </c>
      <c r="G174" s="232" t="s">
        <v>324</v>
      </c>
      <c r="H174" s="233">
        <v>342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1344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1344</v>
      </c>
      <c r="BM174" s="240" t="s">
        <v>3134</v>
      </c>
    </row>
    <row r="175" s="2" customFormat="1" ht="16.5" customHeight="1">
      <c r="A175" s="39"/>
      <c r="B175" s="40"/>
      <c r="C175" s="229" t="s">
        <v>1055</v>
      </c>
      <c r="D175" s="229" t="s">
        <v>315</v>
      </c>
      <c r="E175" s="230" t="s">
        <v>1658</v>
      </c>
      <c r="F175" s="231" t="s">
        <v>1659</v>
      </c>
      <c r="G175" s="232" t="s">
        <v>324</v>
      </c>
      <c r="H175" s="233">
        <v>342</v>
      </c>
      <c r="I175" s="234"/>
      <c r="J175" s="235">
        <f>ROUND(I175*H175,2)</f>
        <v>0</v>
      </c>
      <c r="K175" s="231" t="s">
        <v>319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6.9999999999999994E-05</v>
      </c>
      <c r="R175" s="238">
        <f>Q175*H175</f>
        <v>0.023939999999999999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1344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1344</v>
      </c>
      <c r="BM175" s="240" t="s">
        <v>3135</v>
      </c>
    </row>
    <row r="176" s="2" customFormat="1" ht="24.15" customHeight="1">
      <c r="A176" s="39"/>
      <c r="B176" s="40"/>
      <c r="C176" s="229" t="s">
        <v>1059</v>
      </c>
      <c r="D176" s="229" t="s">
        <v>315</v>
      </c>
      <c r="E176" s="230" t="s">
        <v>1665</v>
      </c>
      <c r="F176" s="231" t="s">
        <v>1666</v>
      </c>
      <c r="G176" s="232" t="s">
        <v>324</v>
      </c>
      <c r="H176" s="233">
        <v>342</v>
      </c>
      <c r="I176" s="234"/>
      <c r="J176" s="235">
        <f>ROUND(I176*H176,2)</f>
        <v>0</v>
      </c>
      <c r="K176" s="231" t="s">
        <v>319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0.108</v>
      </c>
      <c r="R176" s="238">
        <f>Q176*H176</f>
        <v>36.936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1344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1344</v>
      </c>
      <c r="BM176" s="240" t="s">
        <v>3136</v>
      </c>
    </row>
    <row r="177" s="2" customFormat="1" ht="24.15" customHeight="1">
      <c r="A177" s="39"/>
      <c r="B177" s="40"/>
      <c r="C177" s="229" t="s">
        <v>1063</v>
      </c>
      <c r="D177" s="229" t="s">
        <v>315</v>
      </c>
      <c r="E177" s="230" t="s">
        <v>3078</v>
      </c>
      <c r="F177" s="231" t="s">
        <v>3079</v>
      </c>
      <c r="G177" s="232" t="s">
        <v>723</v>
      </c>
      <c r="H177" s="233">
        <v>28</v>
      </c>
      <c r="I177" s="234"/>
      <c r="J177" s="235">
        <f>ROUND(I177*H177,2)</f>
        <v>0</v>
      </c>
      <c r="K177" s="231" t="s">
        <v>1578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1344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1344</v>
      </c>
      <c r="BM177" s="240" t="s">
        <v>3137</v>
      </c>
    </row>
    <row r="178" s="2" customFormat="1" ht="24.15" customHeight="1">
      <c r="A178" s="39"/>
      <c r="B178" s="40"/>
      <c r="C178" s="229" t="s">
        <v>1067</v>
      </c>
      <c r="D178" s="229" t="s">
        <v>315</v>
      </c>
      <c r="E178" s="230" t="s">
        <v>3081</v>
      </c>
      <c r="F178" s="231" t="s">
        <v>3082</v>
      </c>
      <c r="G178" s="232" t="s">
        <v>2022</v>
      </c>
      <c r="H178" s="233">
        <v>28</v>
      </c>
      <c r="I178" s="234"/>
      <c r="J178" s="235">
        <f>ROUND(I178*H178,2)</f>
        <v>0</v>
      </c>
      <c r="K178" s="231" t="s">
        <v>1578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1344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1344</v>
      </c>
      <c r="BM178" s="240" t="s">
        <v>3138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1547</v>
      </c>
      <c r="F179" s="216" t="s">
        <v>1548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320</v>
      </c>
      <c r="AT179" s="225" t="s">
        <v>75</v>
      </c>
      <c r="AU179" s="225" t="s">
        <v>76</v>
      </c>
      <c r="AY179" s="224" t="s">
        <v>313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1071</v>
      </c>
      <c r="D180" s="229" t="s">
        <v>315</v>
      </c>
      <c r="E180" s="230" t="s">
        <v>1668</v>
      </c>
      <c r="F180" s="231" t="s">
        <v>1669</v>
      </c>
      <c r="G180" s="232" t="s">
        <v>1551</v>
      </c>
      <c r="H180" s="233">
        <v>2</v>
      </c>
      <c r="I180" s="234"/>
      <c r="J180" s="235">
        <f>ROUND(I180*H180,2)</f>
        <v>0</v>
      </c>
      <c r="K180" s="231" t="s">
        <v>1578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1552</v>
      </c>
      <c r="AT180" s="240" t="s">
        <v>315</v>
      </c>
      <c r="AU180" s="240" t="s">
        <v>83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1552</v>
      </c>
      <c r="BM180" s="240" t="s">
        <v>3139</v>
      </c>
    </row>
    <row r="181" s="2" customFormat="1" ht="16.5" customHeight="1">
      <c r="A181" s="39"/>
      <c r="B181" s="40"/>
      <c r="C181" s="229" t="s">
        <v>1075</v>
      </c>
      <c r="D181" s="229" t="s">
        <v>315</v>
      </c>
      <c r="E181" s="230" t="s">
        <v>1671</v>
      </c>
      <c r="F181" s="231" t="s">
        <v>1672</v>
      </c>
      <c r="G181" s="232" t="s">
        <v>1551</v>
      </c>
      <c r="H181" s="233">
        <v>2</v>
      </c>
      <c r="I181" s="234"/>
      <c r="J181" s="235">
        <f>ROUND(I181*H181,2)</f>
        <v>0</v>
      </c>
      <c r="K181" s="231" t="s">
        <v>1578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1552</v>
      </c>
      <c r="AT181" s="240" t="s">
        <v>315</v>
      </c>
      <c r="AU181" s="240" t="s">
        <v>83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1552</v>
      </c>
      <c r="BM181" s="240" t="s">
        <v>3140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1674</v>
      </c>
      <c r="F182" s="216" t="s">
        <v>1674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P183</f>
        <v>0</v>
      </c>
      <c r="Q182" s="221"/>
      <c r="R182" s="222">
        <f>R183</f>
        <v>0</v>
      </c>
      <c r="S182" s="221"/>
      <c r="T182" s="22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320</v>
      </c>
      <c r="AT182" s="225" t="s">
        <v>75</v>
      </c>
      <c r="AU182" s="225" t="s">
        <v>76</v>
      </c>
      <c r="AY182" s="224" t="s">
        <v>313</v>
      </c>
      <c r="BK182" s="226">
        <f>BK183</f>
        <v>0</v>
      </c>
    </row>
    <row r="183" s="12" customFormat="1" ht="22.8" customHeight="1">
      <c r="A183" s="12"/>
      <c r="B183" s="213"/>
      <c r="C183" s="214"/>
      <c r="D183" s="215" t="s">
        <v>75</v>
      </c>
      <c r="E183" s="227" t="s">
        <v>1675</v>
      </c>
      <c r="F183" s="227" t="s">
        <v>1676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P184</f>
        <v>0</v>
      </c>
      <c r="Q183" s="221"/>
      <c r="R183" s="222">
        <f>R184</f>
        <v>0</v>
      </c>
      <c r="S183" s="221"/>
      <c r="T183" s="223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320</v>
      </c>
      <c r="AT183" s="225" t="s">
        <v>75</v>
      </c>
      <c r="AU183" s="225" t="s">
        <v>83</v>
      </c>
      <c r="AY183" s="224" t="s">
        <v>313</v>
      </c>
      <c r="BK183" s="226">
        <f>BK184</f>
        <v>0</v>
      </c>
    </row>
    <row r="184" s="2" customFormat="1" ht="16.5" customHeight="1">
      <c r="A184" s="39"/>
      <c r="B184" s="40"/>
      <c r="C184" s="229" t="s">
        <v>1079</v>
      </c>
      <c r="D184" s="229" t="s">
        <v>315</v>
      </c>
      <c r="E184" s="230" t="s">
        <v>1677</v>
      </c>
      <c r="F184" s="231" t="s">
        <v>1678</v>
      </c>
      <c r="G184" s="232" t="s">
        <v>1679</v>
      </c>
      <c r="H184" s="233">
        <v>1</v>
      </c>
      <c r="I184" s="234"/>
      <c r="J184" s="235">
        <f>ROUND(I184*H184,2)</f>
        <v>0</v>
      </c>
      <c r="K184" s="231" t="s">
        <v>1578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1552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1552</v>
      </c>
      <c r="BM184" s="240" t="s">
        <v>3141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1681</v>
      </c>
      <c r="F185" s="216" t="s">
        <v>1682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P186</f>
        <v>0</v>
      </c>
      <c r="Q185" s="221"/>
      <c r="R185" s="222">
        <f>R186</f>
        <v>0</v>
      </c>
      <c r="S185" s="221"/>
      <c r="T185" s="22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320</v>
      </c>
      <c r="AT185" s="225" t="s">
        <v>75</v>
      </c>
      <c r="AU185" s="225" t="s">
        <v>76</v>
      </c>
      <c r="AY185" s="224" t="s">
        <v>313</v>
      </c>
      <c r="BK185" s="226">
        <f>BK186</f>
        <v>0</v>
      </c>
    </row>
    <row r="186" s="2" customFormat="1" ht="16.5" customHeight="1">
      <c r="A186" s="39"/>
      <c r="B186" s="40"/>
      <c r="C186" s="229" t="s">
        <v>1083</v>
      </c>
      <c r="D186" s="229" t="s">
        <v>315</v>
      </c>
      <c r="E186" s="230" t="s">
        <v>1683</v>
      </c>
      <c r="F186" s="231" t="s">
        <v>1682</v>
      </c>
      <c r="G186" s="232" t="s">
        <v>1551</v>
      </c>
      <c r="H186" s="233">
        <v>10</v>
      </c>
      <c r="I186" s="234"/>
      <c r="J186" s="235">
        <f>ROUND(I186*H186,2)</f>
        <v>0</v>
      </c>
      <c r="K186" s="231" t="s">
        <v>1578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1552</v>
      </c>
      <c r="AT186" s="240" t="s">
        <v>315</v>
      </c>
      <c r="AU186" s="240" t="s">
        <v>83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1552</v>
      </c>
      <c r="BM186" s="240" t="s">
        <v>3142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281</v>
      </c>
      <c r="F187" s="216" t="s">
        <v>1685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P188+P192+P194+P197+P200</f>
        <v>0</v>
      </c>
      <c r="Q187" s="221"/>
      <c r="R187" s="222">
        <f>R188+R192+R194+R197+R200</f>
        <v>0</v>
      </c>
      <c r="S187" s="221"/>
      <c r="T187" s="223">
        <f>T188+T192+T194+T197+T200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343</v>
      </c>
      <c r="AT187" s="225" t="s">
        <v>75</v>
      </c>
      <c r="AU187" s="225" t="s">
        <v>76</v>
      </c>
      <c r="AY187" s="224" t="s">
        <v>313</v>
      </c>
      <c r="BK187" s="226">
        <f>BK188+BK192+BK194+BK197+BK200</f>
        <v>0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1686</v>
      </c>
      <c r="F188" s="227" t="s">
        <v>1687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SUM(P189:P191)</f>
        <v>0</v>
      </c>
      <c r="Q188" s="221"/>
      <c r="R188" s="222">
        <f>SUM(R189:R191)</f>
        <v>0</v>
      </c>
      <c r="S188" s="221"/>
      <c r="T188" s="223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343</v>
      </c>
      <c r="AT188" s="225" t="s">
        <v>75</v>
      </c>
      <c r="AU188" s="225" t="s">
        <v>83</v>
      </c>
      <c r="AY188" s="224" t="s">
        <v>313</v>
      </c>
      <c r="BK188" s="226">
        <f>SUM(BK189:BK191)</f>
        <v>0</v>
      </c>
    </row>
    <row r="189" s="2" customFormat="1" ht="16.5" customHeight="1">
      <c r="A189" s="39"/>
      <c r="B189" s="40"/>
      <c r="C189" s="229" t="s">
        <v>1087</v>
      </c>
      <c r="D189" s="229" t="s">
        <v>315</v>
      </c>
      <c r="E189" s="230" t="s">
        <v>1688</v>
      </c>
      <c r="F189" s="231" t="s">
        <v>1689</v>
      </c>
      <c r="G189" s="232" t="s">
        <v>1690</v>
      </c>
      <c r="H189" s="233">
        <v>1</v>
      </c>
      <c r="I189" s="234"/>
      <c r="J189" s="235">
        <f>ROUND(I189*H189,2)</f>
        <v>0</v>
      </c>
      <c r="K189" s="231" t="s">
        <v>1691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1692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1692</v>
      </c>
      <c r="BM189" s="240" t="s">
        <v>3143</v>
      </c>
    </row>
    <row r="190" s="2" customFormat="1" ht="16.5" customHeight="1">
      <c r="A190" s="39"/>
      <c r="B190" s="40"/>
      <c r="C190" s="229" t="s">
        <v>440</v>
      </c>
      <c r="D190" s="229" t="s">
        <v>315</v>
      </c>
      <c r="E190" s="230" t="s">
        <v>1694</v>
      </c>
      <c r="F190" s="231" t="s">
        <v>1695</v>
      </c>
      <c r="G190" s="232" t="s">
        <v>1690</v>
      </c>
      <c r="H190" s="233">
        <v>1</v>
      </c>
      <c r="I190" s="234"/>
      <c r="J190" s="235">
        <f>ROUND(I190*H190,2)</f>
        <v>0</v>
      </c>
      <c r="K190" s="231" t="s">
        <v>1691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1692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1692</v>
      </c>
      <c r="BM190" s="240" t="s">
        <v>3144</v>
      </c>
    </row>
    <row r="191" s="2" customFormat="1" ht="16.5" customHeight="1">
      <c r="A191" s="39"/>
      <c r="B191" s="40"/>
      <c r="C191" s="229" t="s">
        <v>1094</v>
      </c>
      <c r="D191" s="229" t="s">
        <v>315</v>
      </c>
      <c r="E191" s="230" t="s">
        <v>1697</v>
      </c>
      <c r="F191" s="231" t="s">
        <v>1698</v>
      </c>
      <c r="G191" s="232" t="s">
        <v>1690</v>
      </c>
      <c r="H191" s="233">
        <v>1</v>
      </c>
      <c r="I191" s="234"/>
      <c r="J191" s="235">
        <f>ROUND(I191*H191,2)</f>
        <v>0</v>
      </c>
      <c r="K191" s="231" t="s">
        <v>1691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1692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1692</v>
      </c>
      <c r="BM191" s="240" t="s">
        <v>3145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1700</v>
      </c>
      <c r="F192" s="227" t="s">
        <v>1701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P193</f>
        <v>0</v>
      </c>
      <c r="Q192" s="221"/>
      <c r="R192" s="222">
        <f>R193</f>
        <v>0</v>
      </c>
      <c r="S192" s="221"/>
      <c r="T192" s="22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343</v>
      </c>
      <c r="AT192" s="225" t="s">
        <v>75</v>
      </c>
      <c r="AU192" s="225" t="s">
        <v>83</v>
      </c>
      <c r="AY192" s="224" t="s">
        <v>313</v>
      </c>
      <c r="BK192" s="226">
        <f>BK193</f>
        <v>0</v>
      </c>
    </row>
    <row r="193" s="2" customFormat="1" ht="16.5" customHeight="1">
      <c r="A193" s="39"/>
      <c r="B193" s="40"/>
      <c r="C193" s="229" t="s">
        <v>1098</v>
      </c>
      <c r="D193" s="229" t="s">
        <v>315</v>
      </c>
      <c r="E193" s="230" t="s">
        <v>1702</v>
      </c>
      <c r="F193" s="231" t="s">
        <v>1701</v>
      </c>
      <c r="G193" s="232" t="s">
        <v>1703</v>
      </c>
      <c r="H193" s="233">
        <v>1</v>
      </c>
      <c r="I193" s="234"/>
      <c r="J193" s="235">
        <f>ROUND(I193*H193,2)</f>
        <v>0</v>
      </c>
      <c r="K193" s="231" t="s">
        <v>1691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1692</v>
      </c>
      <c r="AT193" s="240" t="s">
        <v>315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1692</v>
      </c>
      <c r="BM193" s="240" t="s">
        <v>3146</v>
      </c>
    </row>
    <row r="194" s="12" customFormat="1" ht="22.8" customHeight="1">
      <c r="A194" s="12"/>
      <c r="B194" s="213"/>
      <c r="C194" s="214"/>
      <c r="D194" s="215" t="s">
        <v>75</v>
      </c>
      <c r="E194" s="227" t="s">
        <v>1705</v>
      </c>
      <c r="F194" s="227" t="s">
        <v>1706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SUM(P195:P196)</f>
        <v>0</v>
      </c>
      <c r="Q194" s="221"/>
      <c r="R194" s="222">
        <f>SUM(R195:R196)</f>
        <v>0</v>
      </c>
      <c r="S194" s="221"/>
      <c r="T194" s="22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343</v>
      </c>
      <c r="AT194" s="225" t="s">
        <v>75</v>
      </c>
      <c r="AU194" s="225" t="s">
        <v>83</v>
      </c>
      <c r="AY194" s="224" t="s">
        <v>313</v>
      </c>
      <c r="BK194" s="226">
        <f>SUM(BK195:BK196)</f>
        <v>0</v>
      </c>
    </row>
    <row r="195" s="2" customFormat="1" ht="16.5" customHeight="1">
      <c r="A195" s="39"/>
      <c r="B195" s="40"/>
      <c r="C195" s="229" t="s">
        <v>1102</v>
      </c>
      <c r="D195" s="229" t="s">
        <v>315</v>
      </c>
      <c r="E195" s="230" t="s">
        <v>1707</v>
      </c>
      <c r="F195" s="231" t="s">
        <v>1708</v>
      </c>
      <c r="G195" s="232" t="s">
        <v>1551</v>
      </c>
      <c r="H195" s="233">
        <v>1</v>
      </c>
      <c r="I195" s="234"/>
      <c r="J195" s="235">
        <f>ROUND(I195*H195,2)</f>
        <v>0</v>
      </c>
      <c r="K195" s="231" t="s">
        <v>1578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1692</v>
      </c>
      <c r="AT195" s="240" t="s">
        <v>315</v>
      </c>
      <c r="AU195" s="240" t="s">
        <v>85</v>
      </c>
      <c r="AY195" s="18" t="s">
        <v>313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1692</v>
      </c>
      <c r="BM195" s="240" t="s">
        <v>3147</v>
      </c>
    </row>
    <row r="196" s="2" customFormat="1" ht="16.5" customHeight="1">
      <c r="A196" s="39"/>
      <c r="B196" s="40"/>
      <c r="C196" s="229" t="s">
        <v>1106</v>
      </c>
      <c r="D196" s="229" t="s">
        <v>315</v>
      </c>
      <c r="E196" s="230" t="s">
        <v>1710</v>
      </c>
      <c r="F196" s="231" t="s">
        <v>1711</v>
      </c>
      <c r="G196" s="232" t="s">
        <v>1703</v>
      </c>
      <c r="H196" s="233">
        <v>1</v>
      </c>
      <c r="I196" s="234"/>
      <c r="J196" s="235">
        <f>ROUND(I196*H196,2)</f>
        <v>0</v>
      </c>
      <c r="K196" s="231" t="s">
        <v>1578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1692</v>
      </c>
      <c r="AT196" s="240" t="s">
        <v>315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1692</v>
      </c>
      <c r="BM196" s="240" t="s">
        <v>3148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1713</v>
      </c>
      <c r="F197" s="227" t="s">
        <v>1714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SUM(P198:P199)</f>
        <v>0</v>
      </c>
      <c r="Q197" s="221"/>
      <c r="R197" s="222">
        <f>SUM(R198:R199)</f>
        <v>0</v>
      </c>
      <c r="S197" s="221"/>
      <c r="T197" s="22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343</v>
      </c>
      <c r="AT197" s="225" t="s">
        <v>75</v>
      </c>
      <c r="AU197" s="225" t="s">
        <v>83</v>
      </c>
      <c r="AY197" s="224" t="s">
        <v>313</v>
      </c>
      <c r="BK197" s="226">
        <f>SUM(BK198:BK199)</f>
        <v>0</v>
      </c>
    </row>
    <row r="198" s="2" customFormat="1" ht="16.5" customHeight="1">
      <c r="A198" s="39"/>
      <c r="B198" s="40"/>
      <c r="C198" s="229" t="s">
        <v>1110</v>
      </c>
      <c r="D198" s="229" t="s">
        <v>315</v>
      </c>
      <c r="E198" s="230" t="s">
        <v>1715</v>
      </c>
      <c r="F198" s="231" t="s">
        <v>1716</v>
      </c>
      <c r="G198" s="232" t="s">
        <v>723</v>
      </c>
      <c r="H198" s="233">
        <v>1</v>
      </c>
      <c r="I198" s="234"/>
      <c r="J198" s="235">
        <f>ROUND(I198*H198,2)</f>
        <v>0</v>
      </c>
      <c r="K198" s="231" t="s">
        <v>1691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1692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1692</v>
      </c>
      <c r="BM198" s="240" t="s">
        <v>3149</v>
      </c>
    </row>
    <row r="199" s="2" customFormat="1" ht="16.5" customHeight="1">
      <c r="A199" s="39"/>
      <c r="B199" s="40"/>
      <c r="C199" s="229" t="s">
        <v>1114</v>
      </c>
      <c r="D199" s="229" t="s">
        <v>315</v>
      </c>
      <c r="E199" s="230" t="s">
        <v>1718</v>
      </c>
      <c r="F199" s="231" t="s">
        <v>1719</v>
      </c>
      <c r="G199" s="232" t="s">
        <v>1703</v>
      </c>
      <c r="H199" s="233">
        <v>1</v>
      </c>
      <c r="I199" s="234"/>
      <c r="J199" s="235">
        <f>ROUND(I199*H199,2)</f>
        <v>0</v>
      </c>
      <c r="K199" s="231" t="s">
        <v>1691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1692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1692</v>
      </c>
      <c r="BM199" s="240" t="s">
        <v>3150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1721</v>
      </c>
      <c r="F200" s="227" t="s">
        <v>1722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P201</f>
        <v>0</v>
      </c>
      <c r="Q200" s="221"/>
      <c r="R200" s="222">
        <f>R201</f>
        <v>0</v>
      </c>
      <c r="S200" s="221"/>
      <c r="T200" s="22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343</v>
      </c>
      <c r="AT200" s="225" t="s">
        <v>75</v>
      </c>
      <c r="AU200" s="225" t="s">
        <v>83</v>
      </c>
      <c r="AY200" s="224" t="s">
        <v>313</v>
      </c>
      <c r="BK200" s="226">
        <f>BK201</f>
        <v>0</v>
      </c>
    </row>
    <row r="201" s="2" customFormat="1" ht="16.5" customHeight="1">
      <c r="A201" s="39"/>
      <c r="B201" s="40"/>
      <c r="C201" s="229" t="s">
        <v>1118</v>
      </c>
      <c r="D201" s="229" t="s">
        <v>315</v>
      </c>
      <c r="E201" s="230" t="s">
        <v>1723</v>
      </c>
      <c r="F201" s="231" t="s">
        <v>1724</v>
      </c>
      <c r="G201" s="232" t="s">
        <v>1690</v>
      </c>
      <c r="H201" s="233">
        <v>1</v>
      </c>
      <c r="I201" s="234"/>
      <c r="J201" s="235">
        <f>ROUND(I201*H201,2)</f>
        <v>0</v>
      </c>
      <c r="K201" s="231" t="s">
        <v>1691</v>
      </c>
      <c r="L201" s="45"/>
      <c r="M201" s="278" t="s">
        <v>1</v>
      </c>
      <c r="N201" s="279" t="s">
        <v>41</v>
      </c>
      <c r="O201" s="280"/>
      <c r="P201" s="281">
        <f>O201*H201</f>
        <v>0</v>
      </c>
      <c r="Q201" s="281">
        <v>0</v>
      </c>
      <c r="R201" s="281">
        <f>Q201*H201</f>
        <v>0</v>
      </c>
      <c r="S201" s="281">
        <v>0</v>
      </c>
      <c r="T201" s="28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1692</v>
      </c>
      <c r="AT201" s="240" t="s">
        <v>315</v>
      </c>
      <c r="AU201" s="240" t="s">
        <v>85</v>
      </c>
      <c r="AY201" s="18" t="s">
        <v>313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1692</v>
      </c>
      <c r="BM201" s="240" t="s">
        <v>3151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kmvcZz59ZHeqWwIjUMz2lZu0fn+zvv0ZHYpGGDZs+LHlgPOZOqUkOgLrOLMWo7ALk39c87cL/omtrYB7HYVRyA==" hashValue="fB5JmUrrty8puTbu3xfYVsUnL21o1ozAIPfa7pp+igEroAjqyuwGpnXk6tokfT3+vRIrE91heZmpwGwEFHEIHw==" algorithmName="SHA-512" password="CC35"/>
  <autoFilter ref="C139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2380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2902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ROUND((SUM(BE140:BE218)),  2)</f>
        <v>0</v>
      </c>
      <c r="G37" s="39"/>
      <c r="H37" s="39"/>
      <c r="I37" s="166">
        <v>0.20999999999999999</v>
      </c>
      <c r="J37" s="165">
        <f>ROUND(((SUM(BE140:BE218))*I37),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ROUND((SUM(BF140:BF218)),  2)</f>
        <v>0</v>
      </c>
      <c r="G38" s="39"/>
      <c r="H38" s="39"/>
      <c r="I38" s="166">
        <v>0.14999999999999999</v>
      </c>
      <c r="J38" s="165">
        <f>ROUND(((SUM(BF140:BF218))*I38),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ROUND((SUM(BG140:BG218)),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ROUND((SUM(BH140:BH218)),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ROUND((SUM(BI140:BI218)),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401c -  Osvětlení přechodu č.1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J168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1727</v>
      </c>
      <c r="E105" s="199"/>
      <c r="F105" s="199"/>
      <c r="G105" s="199"/>
      <c r="H105" s="199"/>
      <c r="I105" s="199"/>
      <c r="J105" s="200">
        <f>J172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1561</v>
      </c>
      <c r="E106" s="199"/>
      <c r="F106" s="199"/>
      <c r="G106" s="199"/>
      <c r="H106" s="199"/>
      <c r="I106" s="199"/>
      <c r="J106" s="200">
        <f>J180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1541</v>
      </c>
      <c r="E107" s="194"/>
      <c r="F107" s="194"/>
      <c r="G107" s="194"/>
      <c r="H107" s="194"/>
      <c r="I107" s="194"/>
      <c r="J107" s="195">
        <f>J195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1562</v>
      </c>
      <c r="E108" s="194"/>
      <c r="F108" s="194"/>
      <c r="G108" s="194"/>
      <c r="H108" s="194"/>
      <c r="I108" s="194"/>
      <c r="J108" s="195">
        <f>J198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1563</v>
      </c>
      <c r="E109" s="199"/>
      <c r="F109" s="199"/>
      <c r="G109" s="199"/>
      <c r="H109" s="199"/>
      <c r="I109" s="199"/>
      <c r="J109" s="200">
        <f>J199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1564</v>
      </c>
      <c r="E110" s="194"/>
      <c r="F110" s="194"/>
      <c r="G110" s="194"/>
      <c r="H110" s="194"/>
      <c r="I110" s="194"/>
      <c r="J110" s="195">
        <f>J201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1565</v>
      </c>
      <c r="E111" s="194"/>
      <c r="F111" s="194"/>
      <c r="G111" s="194"/>
      <c r="H111" s="194"/>
      <c r="I111" s="194"/>
      <c r="J111" s="195">
        <f>J203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3"/>
      <c r="D112" s="198" t="s">
        <v>1566</v>
      </c>
      <c r="E112" s="199"/>
      <c r="F112" s="199"/>
      <c r="G112" s="199"/>
      <c r="H112" s="199"/>
      <c r="I112" s="199"/>
      <c r="J112" s="200">
        <f>J204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1567</v>
      </c>
      <c r="E113" s="199"/>
      <c r="F113" s="199"/>
      <c r="G113" s="199"/>
      <c r="H113" s="199"/>
      <c r="I113" s="199"/>
      <c r="J113" s="200">
        <f>J209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1568</v>
      </c>
      <c r="E114" s="199"/>
      <c r="F114" s="199"/>
      <c r="G114" s="199"/>
      <c r="H114" s="199"/>
      <c r="I114" s="199"/>
      <c r="J114" s="200">
        <f>J211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1569</v>
      </c>
      <c r="E115" s="199"/>
      <c r="F115" s="199"/>
      <c r="G115" s="199"/>
      <c r="H115" s="199"/>
      <c r="I115" s="199"/>
      <c r="J115" s="200">
        <f>J214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1570</v>
      </c>
      <c r="E116" s="199"/>
      <c r="F116" s="199"/>
      <c r="G116" s="199"/>
      <c r="H116" s="199"/>
      <c r="I116" s="199"/>
      <c r="J116" s="200">
        <f>J217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298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 xml:space="preserve">Revitalizace  Masarykova náměstí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2380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2902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288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SO 401c -  Osvětlení přechodu č.1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Konice</v>
      </c>
      <c r="G134" s="41"/>
      <c r="H134" s="41"/>
      <c r="I134" s="33" t="s">
        <v>22</v>
      </c>
      <c r="J134" s="80" t="str">
        <f>IF(J16="","",J16)</f>
        <v>14. 12. 2023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 xml:space="preserve">město  Konice</v>
      </c>
      <c r="G136" s="41"/>
      <c r="H136" s="41"/>
      <c r="I136" s="33" t="s">
        <v>30</v>
      </c>
      <c r="J136" s="37" t="str">
        <f>E25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>Milan Vician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299</v>
      </c>
      <c r="D139" s="205" t="s">
        <v>61</v>
      </c>
      <c r="E139" s="205" t="s">
        <v>57</v>
      </c>
      <c r="F139" s="205" t="s">
        <v>58</v>
      </c>
      <c r="G139" s="205" t="s">
        <v>300</v>
      </c>
      <c r="H139" s="205" t="s">
        <v>301</v>
      </c>
      <c r="I139" s="205" t="s">
        <v>302</v>
      </c>
      <c r="J139" s="205" t="s">
        <v>292</v>
      </c>
      <c r="K139" s="206" t="s">
        <v>303</v>
      </c>
      <c r="L139" s="207"/>
      <c r="M139" s="101" t="s">
        <v>1</v>
      </c>
      <c r="N139" s="102" t="s">
        <v>40</v>
      </c>
      <c r="O139" s="102" t="s">
        <v>304</v>
      </c>
      <c r="P139" s="102" t="s">
        <v>305</v>
      </c>
      <c r="Q139" s="102" t="s">
        <v>306</v>
      </c>
      <c r="R139" s="102" t="s">
        <v>307</v>
      </c>
      <c r="S139" s="102" t="s">
        <v>308</v>
      </c>
      <c r="T139" s="103" t="s">
        <v>309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310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P141+P171+P195+P198+P201+P203</f>
        <v>0</v>
      </c>
      <c r="Q140" s="105"/>
      <c r="R140" s="210">
        <f>R141+R171+R195+R198+R201+R203</f>
        <v>7.4763953000000001</v>
      </c>
      <c r="S140" s="105"/>
      <c r="T140" s="211">
        <f>T141+T171+T195+T198+T201+T203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294</v>
      </c>
      <c r="BK140" s="212">
        <f>BK141+BK171+BK195+BK198+BK201+BK203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683</v>
      </c>
      <c r="F141" s="216" t="s">
        <v>684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P142+P168</f>
        <v>0</v>
      </c>
      <c r="Q141" s="221"/>
      <c r="R141" s="222">
        <f>R142+R168</f>
        <v>0.043609999999999996</v>
      </c>
      <c r="S141" s="221"/>
      <c r="T141" s="223">
        <f>T142+T168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76</v>
      </c>
      <c r="AY141" s="224" t="s">
        <v>313</v>
      </c>
      <c r="BK141" s="226">
        <f>BK142+BK168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1571</v>
      </c>
      <c r="F142" s="227" t="s">
        <v>1572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SUM(P143:P167)</f>
        <v>0</v>
      </c>
      <c r="Q142" s="221"/>
      <c r="R142" s="222">
        <f>SUM(R143:R167)</f>
        <v>0.043609999999999996</v>
      </c>
      <c r="S142" s="221"/>
      <c r="T142" s="223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313</v>
      </c>
      <c r="BK142" s="226">
        <f>SUM(BK143:BK167)</f>
        <v>0</v>
      </c>
    </row>
    <row r="143" s="2" customFormat="1" ht="24.15" customHeight="1">
      <c r="A143" s="39"/>
      <c r="B143" s="40"/>
      <c r="C143" s="283" t="s">
        <v>83</v>
      </c>
      <c r="D143" s="283" t="s">
        <v>732</v>
      </c>
      <c r="E143" s="284" t="s">
        <v>2908</v>
      </c>
      <c r="F143" s="285" t="s">
        <v>2909</v>
      </c>
      <c r="G143" s="286" t="s">
        <v>324</v>
      </c>
      <c r="H143" s="287">
        <v>10</v>
      </c>
      <c r="I143" s="288"/>
      <c r="J143" s="289">
        <f>ROUND(I143*H143,2)</f>
        <v>0</v>
      </c>
      <c r="K143" s="285" t="s">
        <v>1578</v>
      </c>
      <c r="L143" s="290"/>
      <c r="M143" s="291" t="s">
        <v>1</v>
      </c>
      <c r="N143" s="292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1067</v>
      </c>
      <c r="AT143" s="240" t="s">
        <v>732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3153</v>
      </c>
    </row>
    <row r="144" s="2" customFormat="1" ht="24.15" customHeight="1">
      <c r="A144" s="39"/>
      <c r="B144" s="40"/>
      <c r="C144" s="229" t="s">
        <v>85</v>
      </c>
      <c r="D144" s="229" t="s">
        <v>315</v>
      </c>
      <c r="E144" s="230" t="s">
        <v>1573</v>
      </c>
      <c r="F144" s="231" t="s">
        <v>1574</v>
      </c>
      <c r="G144" s="232" t="s">
        <v>324</v>
      </c>
      <c r="H144" s="233">
        <v>11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434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3154</v>
      </c>
    </row>
    <row r="145" s="2" customFormat="1" ht="16.5" customHeight="1">
      <c r="A145" s="39"/>
      <c r="B145" s="40"/>
      <c r="C145" s="283" t="s">
        <v>93</v>
      </c>
      <c r="D145" s="283" t="s">
        <v>732</v>
      </c>
      <c r="E145" s="284" t="s">
        <v>2918</v>
      </c>
      <c r="F145" s="285" t="s">
        <v>2919</v>
      </c>
      <c r="G145" s="286" t="s">
        <v>324</v>
      </c>
      <c r="H145" s="287">
        <v>4</v>
      </c>
      <c r="I145" s="288"/>
      <c r="J145" s="289">
        <f>ROUND(I145*H145,2)</f>
        <v>0</v>
      </c>
      <c r="K145" s="285" t="s">
        <v>1578</v>
      </c>
      <c r="L145" s="290"/>
      <c r="M145" s="291" t="s">
        <v>1</v>
      </c>
      <c r="N145" s="292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1067</v>
      </c>
      <c r="AT145" s="240" t="s">
        <v>732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3155</v>
      </c>
    </row>
    <row r="146" s="2" customFormat="1" ht="21.75" customHeight="1">
      <c r="A146" s="39"/>
      <c r="B146" s="40"/>
      <c r="C146" s="283" t="s">
        <v>320</v>
      </c>
      <c r="D146" s="283" t="s">
        <v>732</v>
      </c>
      <c r="E146" s="284" t="s">
        <v>1576</v>
      </c>
      <c r="F146" s="285" t="s">
        <v>1577</v>
      </c>
      <c r="G146" s="286" t="s">
        <v>324</v>
      </c>
      <c r="H146" s="287">
        <v>7</v>
      </c>
      <c r="I146" s="288"/>
      <c r="J146" s="289">
        <f>ROUND(I146*H146,2)</f>
        <v>0</v>
      </c>
      <c r="K146" s="285" t="s">
        <v>1578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1067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3156</v>
      </c>
    </row>
    <row r="147" s="2" customFormat="1" ht="24.15" customHeight="1">
      <c r="A147" s="39"/>
      <c r="B147" s="40"/>
      <c r="C147" s="229" t="s">
        <v>343</v>
      </c>
      <c r="D147" s="229" t="s">
        <v>315</v>
      </c>
      <c r="E147" s="230" t="s">
        <v>2922</v>
      </c>
      <c r="F147" s="231" t="s">
        <v>2923</v>
      </c>
      <c r="G147" s="232" t="s">
        <v>324</v>
      </c>
      <c r="H147" s="233">
        <v>25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434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434</v>
      </c>
      <c r="BM147" s="240" t="s">
        <v>3157</v>
      </c>
    </row>
    <row r="148" s="2" customFormat="1" ht="24.15" customHeight="1">
      <c r="A148" s="39"/>
      <c r="B148" s="40"/>
      <c r="C148" s="283" t="s">
        <v>347</v>
      </c>
      <c r="D148" s="283" t="s">
        <v>732</v>
      </c>
      <c r="E148" s="284" t="s">
        <v>2925</v>
      </c>
      <c r="F148" s="285" t="s">
        <v>2926</v>
      </c>
      <c r="G148" s="286" t="s">
        <v>324</v>
      </c>
      <c r="H148" s="287">
        <v>25</v>
      </c>
      <c r="I148" s="288"/>
      <c r="J148" s="289">
        <f>ROUND(I148*H148,2)</f>
        <v>0</v>
      </c>
      <c r="K148" s="285" t="s">
        <v>319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0.00089999999999999998</v>
      </c>
      <c r="R148" s="238">
        <f>Q148*H148</f>
        <v>0.022499999999999999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1067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3158</v>
      </c>
    </row>
    <row r="149" s="2" customFormat="1" ht="24.15" customHeight="1">
      <c r="A149" s="39"/>
      <c r="B149" s="40"/>
      <c r="C149" s="229" t="s">
        <v>351</v>
      </c>
      <c r="D149" s="229" t="s">
        <v>315</v>
      </c>
      <c r="E149" s="230" t="s">
        <v>2928</v>
      </c>
      <c r="F149" s="231" t="s">
        <v>2929</v>
      </c>
      <c r="G149" s="232" t="s">
        <v>324</v>
      </c>
      <c r="H149" s="233">
        <v>16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434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434</v>
      </c>
      <c r="BM149" s="240" t="s">
        <v>3159</v>
      </c>
    </row>
    <row r="150" s="2" customFormat="1" ht="24.15" customHeight="1">
      <c r="A150" s="39"/>
      <c r="B150" s="40"/>
      <c r="C150" s="283" t="s">
        <v>357</v>
      </c>
      <c r="D150" s="283" t="s">
        <v>732</v>
      </c>
      <c r="E150" s="284" t="s">
        <v>2931</v>
      </c>
      <c r="F150" s="285" t="s">
        <v>2932</v>
      </c>
      <c r="G150" s="286" t="s">
        <v>324</v>
      </c>
      <c r="H150" s="287">
        <v>16</v>
      </c>
      <c r="I150" s="288"/>
      <c r="J150" s="289">
        <f>ROUND(I150*H150,2)</f>
        <v>0</v>
      </c>
      <c r="K150" s="285" t="s">
        <v>319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0.00016000000000000001</v>
      </c>
      <c r="R150" s="238">
        <f>Q150*H150</f>
        <v>0.0025600000000000002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1067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3160</v>
      </c>
    </row>
    <row r="151" s="2" customFormat="1" ht="24.15" customHeight="1">
      <c r="A151" s="39"/>
      <c r="B151" s="40"/>
      <c r="C151" s="229" t="s">
        <v>364</v>
      </c>
      <c r="D151" s="229" t="s">
        <v>315</v>
      </c>
      <c r="E151" s="230" t="s">
        <v>1592</v>
      </c>
      <c r="F151" s="231" t="s">
        <v>1593</v>
      </c>
      <c r="G151" s="232" t="s">
        <v>723</v>
      </c>
      <c r="H151" s="233">
        <v>2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3161</v>
      </c>
    </row>
    <row r="152" s="2" customFormat="1" ht="16.5" customHeight="1">
      <c r="A152" s="39"/>
      <c r="B152" s="40"/>
      <c r="C152" s="283" t="s">
        <v>368</v>
      </c>
      <c r="D152" s="283" t="s">
        <v>732</v>
      </c>
      <c r="E152" s="284" t="s">
        <v>1595</v>
      </c>
      <c r="F152" s="285" t="s">
        <v>1596</v>
      </c>
      <c r="G152" s="286" t="s">
        <v>723</v>
      </c>
      <c r="H152" s="287">
        <v>2</v>
      </c>
      <c r="I152" s="288"/>
      <c r="J152" s="289">
        <f>ROUND(I152*H152,2)</f>
        <v>0</v>
      </c>
      <c r="K152" s="285" t="s">
        <v>1578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1067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3162</v>
      </c>
    </row>
    <row r="153" s="2" customFormat="1" ht="16.5" customHeight="1">
      <c r="A153" s="39"/>
      <c r="B153" s="40"/>
      <c r="C153" s="283" t="s">
        <v>373</v>
      </c>
      <c r="D153" s="283" t="s">
        <v>732</v>
      </c>
      <c r="E153" s="284" t="s">
        <v>1598</v>
      </c>
      <c r="F153" s="285" t="s">
        <v>1599</v>
      </c>
      <c r="G153" s="286" t="s">
        <v>723</v>
      </c>
      <c r="H153" s="287">
        <v>2</v>
      </c>
      <c r="I153" s="288"/>
      <c r="J153" s="289">
        <f>ROUND(I153*H153,2)</f>
        <v>0</v>
      </c>
      <c r="K153" s="285" t="s">
        <v>1578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1067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3163</v>
      </c>
    </row>
    <row r="154" s="2" customFormat="1" ht="24.15" customHeight="1">
      <c r="A154" s="39"/>
      <c r="B154" s="40"/>
      <c r="C154" s="229" t="s">
        <v>377</v>
      </c>
      <c r="D154" s="229" t="s">
        <v>315</v>
      </c>
      <c r="E154" s="230" t="s">
        <v>2937</v>
      </c>
      <c r="F154" s="231" t="s">
        <v>2938</v>
      </c>
      <c r="G154" s="232" t="s">
        <v>723</v>
      </c>
      <c r="H154" s="233">
        <v>1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434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434</v>
      </c>
      <c r="BM154" s="240" t="s">
        <v>3164</v>
      </c>
    </row>
    <row r="155" s="2" customFormat="1" ht="33" customHeight="1">
      <c r="A155" s="39"/>
      <c r="B155" s="40"/>
      <c r="C155" s="229" t="s">
        <v>427</v>
      </c>
      <c r="D155" s="229" t="s">
        <v>315</v>
      </c>
      <c r="E155" s="230" t="s">
        <v>2940</v>
      </c>
      <c r="F155" s="231" t="s">
        <v>2941</v>
      </c>
      <c r="G155" s="232" t="s">
        <v>723</v>
      </c>
      <c r="H155" s="233">
        <v>2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434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434</v>
      </c>
      <c r="BM155" s="240" t="s">
        <v>3165</v>
      </c>
    </row>
    <row r="156" s="2" customFormat="1" ht="16.5" customHeight="1">
      <c r="A156" s="39"/>
      <c r="B156" s="40"/>
      <c r="C156" s="229" t="s">
        <v>430</v>
      </c>
      <c r="D156" s="229" t="s">
        <v>315</v>
      </c>
      <c r="E156" s="230" t="s">
        <v>2943</v>
      </c>
      <c r="F156" s="231" t="s">
        <v>2944</v>
      </c>
      <c r="G156" s="232" t="s">
        <v>723</v>
      </c>
      <c r="H156" s="233">
        <v>2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3166</v>
      </c>
    </row>
    <row r="157" s="2" customFormat="1" ht="24.15" customHeight="1">
      <c r="A157" s="39"/>
      <c r="B157" s="40"/>
      <c r="C157" s="283" t="s">
        <v>8</v>
      </c>
      <c r="D157" s="283" t="s">
        <v>732</v>
      </c>
      <c r="E157" s="284" t="s">
        <v>3167</v>
      </c>
      <c r="F157" s="285" t="s">
        <v>3168</v>
      </c>
      <c r="G157" s="286" t="s">
        <v>723</v>
      </c>
      <c r="H157" s="287">
        <v>2</v>
      </c>
      <c r="I157" s="288"/>
      <c r="J157" s="289">
        <f>ROUND(I157*H157,2)</f>
        <v>0</v>
      </c>
      <c r="K157" s="285" t="s">
        <v>1578</v>
      </c>
      <c r="L157" s="290"/>
      <c r="M157" s="291" t="s">
        <v>1</v>
      </c>
      <c r="N157" s="292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1067</v>
      </c>
      <c r="AT157" s="240" t="s">
        <v>732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434</v>
      </c>
      <c r="BM157" s="240" t="s">
        <v>3169</v>
      </c>
    </row>
    <row r="158" s="2" customFormat="1" ht="16.5" customHeight="1">
      <c r="A158" s="39"/>
      <c r="B158" s="40"/>
      <c r="C158" s="283" t="s">
        <v>434</v>
      </c>
      <c r="D158" s="283" t="s">
        <v>732</v>
      </c>
      <c r="E158" s="284" t="s">
        <v>2949</v>
      </c>
      <c r="F158" s="285" t="s">
        <v>2950</v>
      </c>
      <c r="G158" s="286" t="s">
        <v>723</v>
      </c>
      <c r="H158" s="287">
        <v>2</v>
      </c>
      <c r="I158" s="288"/>
      <c r="J158" s="289">
        <f>ROUND(I158*H158,2)</f>
        <v>0</v>
      </c>
      <c r="K158" s="285" t="s">
        <v>1578</v>
      </c>
      <c r="L158" s="290"/>
      <c r="M158" s="291" t="s">
        <v>1</v>
      </c>
      <c r="N158" s="292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1067</v>
      </c>
      <c r="AT158" s="240" t="s">
        <v>732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434</v>
      </c>
      <c r="BM158" s="240" t="s">
        <v>3170</v>
      </c>
    </row>
    <row r="159" s="2" customFormat="1" ht="16.5" customHeight="1">
      <c r="A159" s="39"/>
      <c r="B159" s="40"/>
      <c r="C159" s="283" t="s">
        <v>436</v>
      </c>
      <c r="D159" s="283" t="s">
        <v>732</v>
      </c>
      <c r="E159" s="284" t="s">
        <v>2952</v>
      </c>
      <c r="F159" s="285" t="s">
        <v>2953</v>
      </c>
      <c r="G159" s="286" t="s">
        <v>723</v>
      </c>
      <c r="H159" s="287">
        <v>2</v>
      </c>
      <c r="I159" s="288"/>
      <c r="J159" s="289">
        <f>ROUND(I159*H159,2)</f>
        <v>0</v>
      </c>
      <c r="K159" s="285" t="s">
        <v>1578</v>
      </c>
      <c r="L159" s="290"/>
      <c r="M159" s="291" t="s">
        <v>1</v>
      </c>
      <c r="N159" s="292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1067</v>
      </c>
      <c r="AT159" s="240" t="s">
        <v>732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434</v>
      </c>
      <c r="BM159" s="240" t="s">
        <v>3171</v>
      </c>
    </row>
    <row r="160" s="2" customFormat="1" ht="24.15" customHeight="1">
      <c r="A160" s="39"/>
      <c r="B160" s="40"/>
      <c r="C160" s="229" t="s">
        <v>762</v>
      </c>
      <c r="D160" s="229" t="s">
        <v>315</v>
      </c>
      <c r="E160" s="230" t="s">
        <v>2955</v>
      </c>
      <c r="F160" s="231" t="s">
        <v>2956</v>
      </c>
      <c r="G160" s="232" t="s">
        <v>324</v>
      </c>
      <c r="H160" s="233">
        <v>17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434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434</v>
      </c>
      <c r="BM160" s="240" t="s">
        <v>3172</v>
      </c>
    </row>
    <row r="161" s="2" customFormat="1" ht="16.5" customHeight="1">
      <c r="A161" s="39"/>
      <c r="B161" s="40"/>
      <c r="C161" s="283" t="s">
        <v>765</v>
      </c>
      <c r="D161" s="283" t="s">
        <v>732</v>
      </c>
      <c r="E161" s="284" t="s">
        <v>2958</v>
      </c>
      <c r="F161" s="285" t="s">
        <v>2959</v>
      </c>
      <c r="G161" s="286" t="s">
        <v>1758</v>
      </c>
      <c r="H161" s="287">
        <v>16.149999999999999</v>
      </c>
      <c r="I161" s="288"/>
      <c r="J161" s="289">
        <f>ROUND(I161*H161,2)</f>
        <v>0</v>
      </c>
      <c r="K161" s="285" t="s">
        <v>319</v>
      </c>
      <c r="L161" s="290"/>
      <c r="M161" s="291" t="s">
        <v>1</v>
      </c>
      <c r="N161" s="292" t="s">
        <v>41</v>
      </c>
      <c r="O161" s="92"/>
      <c r="P161" s="238">
        <f>O161*H161</f>
        <v>0</v>
      </c>
      <c r="Q161" s="238">
        <v>0.001</v>
      </c>
      <c r="R161" s="238">
        <f>Q161*H161</f>
        <v>0.016149999999999998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1067</v>
      </c>
      <c r="AT161" s="240" t="s">
        <v>732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434</v>
      </c>
      <c r="BM161" s="240" t="s">
        <v>3173</v>
      </c>
    </row>
    <row r="162" s="2" customFormat="1" ht="24.15" customHeight="1">
      <c r="A162" s="39"/>
      <c r="B162" s="40"/>
      <c r="C162" s="229" t="s">
        <v>554</v>
      </c>
      <c r="D162" s="229" t="s">
        <v>315</v>
      </c>
      <c r="E162" s="230" t="s">
        <v>1753</v>
      </c>
      <c r="F162" s="231" t="s">
        <v>1754</v>
      </c>
      <c r="G162" s="232" t="s">
        <v>324</v>
      </c>
      <c r="H162" s="233">
        <v>4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434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434</v>
      </c>
      <c r="BM162" s="240" t="s">
        <v>3174</v>
      </c>
    </row>
    <row r="163" s="2" customFormat="1" ht="16.5" customHeight="1">
      <c r="A163" s="39"/>
      <c r="B163" s="40"/>
      <c r="C163" s="283" t="s">
        <v>7</v>
      </c>
      <c r="D163" s="283" t="s">
        <v>732</v>
      </c>
      <c r="E163" s="284" t="s">
        <v>1756</v>
      </c>
      <c r="F163" s="285" t="s">
        <v>1757</v>
      </c>
      <c r="G163" s="286" t="s">
        <v>1758</v>
      </c>
      <c r="H163" s="287">
        <v>2.3999999999999999</v>
      </c>
      <c r="I163" s="288"/>
      <c r="J163" s="289">
        <f>ROUND(I163*H163,2)</f>
        <v>0</v>
      </c>
      <c r="K163" s="285" t="s">
        <v>319</v>
      </c>
      <c r="L163" s="290"/>
      <c r="M163" s="291" t="s">
        <v>1</v>
      </c>
      <c r="N163" s="292" t="s">
        <v>41</v>
      </c>
      <c r="O163" s="92"/>
      <c r="P163" s="238">
        <f>O163*H163</f>
        <v>0</v>
      </c>
      <c r="Q163" s="238">
        <v>0.001</v>
      </c>
      <c r="R163" s="238">
        <f>Q163*H163</f>
        <v>0.0023999999999999998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1067</v>
      </c>
      <c r="AT163" s="240" t="s">
        <v>732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434</v>
      </c>
      <c r="BM163" s="240" t="s">
        <v>3175</v>
      </c>
    </row>
    <row r="164" s="2" customFormat="1" ht="16.5" customHeight="1">
      <c r="A164" s="39"/>
      <c r="B164" s="40"/>
      <c r="C164" s="229" t="s">
        <v>1018</v>
      </c>
      <c r="D164" s="229" t="s">
        <v>315</v>
      </c>
      <c r="E164" s="230" t="s">
        <v>1760</v>
      </c>
      <c r="F164" s="231" t="s">
        <v>1761</v>
      </c>
      <c r="G164" s="232" t="s">
        <v>723</v>
      </c>
      <c r="H164" s="233">
        <v>4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434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434</v>
      </c>
      <c r="BM164" s="240" t="s">
        <v>3176</v>
      </c>
    </row>
    <row r="165" s="2" customFormat="1" ht="16.5" customHeight="1">
      <c r="A165" s="39"/>
      <c r="B165" s="40"/>
      <c r="C165" s="283" t="s">
        <v>1026</v>
      </c>
      <c r="D165" s="283" t="s">
        <v>732</v>
      </c>
      <c r="E165" s="284" t="s">
        <v>1763</v>
      </c>
      <c r="F165" s="285" t="s">
        <v>1764</v>
      </c>
      <c r="G165" s="286" t="s">
        <v>723</v>
      </c>
      <c r="H165" s="287">
        <v>4</v>
      </c>
      <c r="I165" s="288"/>
      <c r="J165" s="289">
        <f>ROUND(I165*H165,2)</f>
        <v>0</v>
      </c>
      <c r="K165" s="285" t="s">
        <v>1578</v>
      </c>
      <c r="L165" s="290"/>
      <c r="M165" s="291" t="s">
        <v>1</v>
      </c>
      <c r="N165" s="292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1067</v>
      </c>
      <c r="AT165" s="240" t="s">
        <v>732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434</v>
      </c>
      <c r="BM165" s="240" t="s">
        <v>3177</v>
      </c>
    </row>
    <row r="166" s="2" customFormat="1" ht="16.5" customHeight="1">
      <c r="A166" s="39"/>
      <c r="B166" s="40"/>
      <c r="C166" s="229" t="s">
        <v>1032</v>
      </c>
      <c r="D166" s="229" t="s">
        <v>315</v>
      </c>
      <c r="E166" s="230" t="s">
        <v>3178</v>
      </c>
      <c r="F166" s="231" t="s">
        <v>3179</v>
      </c>
      <c r="G166" s="232" t="s">
        <v>723</v>
      </c>
      <c r="H166" s="233">
        <v>1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434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434</v>
      </c>
      <c r="BM166" s="240" t="s">
        <v>3180</v>
      </c>
    </row>
    <row r="167" s="2" customFormat="1" ht="16.5" customHeight="1">
      <c r="A167" s="39"/>
      <c r="B167" s="40"/>
      <c r="C167" s="229" t="s">
        <v>582</v>
      </c>
      <c r="D167" s="229" t="s">
        <v>315</v>
      </c>
      <c r="E167" s="230" t="s">
        <v>2968</v>
      </c>
      <c r="F167" s="231" t="s">
        <v>2969</v>
      </c>
      <c r="G167" s="232" t="s">
        <v>2970</v>
      </c>
      <c r="H167" s="233">
        <v>1</v>
      </c>
      <c r="I167" s="234"/>
      <c r="J167" s="235">
        <f>ROUND(I167*H167,2)</f>
        <v>0</v>
      </c>
      <c r="K167" s="231" t="s">
        <v>319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434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434</v>
      </c>
      <c r="BM167" s="240" t="s">
        <v>3181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1613</v>
      </c>
      <c r="F168" s="227" t="s">
        <v>1614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SUM(P169:P170)</f>
        <v>0</v>
      </c>
      <c r="Q168" s="221"/>
      <c r="R168" s="222">
        <f>SUM(R169:R170)</f>
        <v>0</v>
      </c>
      <c r="S168" s="221"/>
      <c r="T168" s="22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75</v>
      </c>
      <c r="AU168" s="225" t="s">
        <v>83</v>
      </c>
      <c r="AY168" s="224" t="s">
        <v>313</v>
      </c>
      <c r="BK168" s="226">
        <f>SUM(BK169:BK170)</f>
        <v>0</v>
      </c>
    </row>
    <row r="169" s="2" customFormat="1" ht="16.5" customHeight="1">
      <c r="A169" s="39"/>
      <c r="B169" s="40"/>
      <c r="C169" s="229" t="s">
        <v>1042</v>
      </c>
      <c r="D169" s="229" t="s">
        <v>315</v>
      </c>
      <c r="E169" s="230" t="s">
        <v>1615</v>
      </c>
      <c r="F169" s="231" t="s">
        <v>1616</v>
      </c>
      <c r="G169" s="232" t="s">
        <v>723</v>
      </c>
      <c r="H169" s="233">
        <v>1</v>
      </c>
      <c r="I169" s="234"/>
      <c r="J169" s="235">
        <f>ROUND(I169*H169,2)</f>
        <v>0</v>
      </c>
      <c r="K169" s="231" t="s">
        <v>1578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434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434</v>
      </c>
      <c r="BM169" s="240" t="s">
        <v>3182</v>
      </c>
    </row>
    <row r="170" s="2" customFormat="1" ht="16.5" customHeight="1">
      <c r="A170" s="39"/>
      <c r="B170" s="40"/>
      <c r="C170" s="229" t="s">
        <v>1046</v>
      </c>
      <c r="D170" s="229" t="s">
        <v>315</v>
      </c>
      <c r="E170" s="230" t="s">
        <v>1618</v>
      </c>
      <c r="F170" s="231" t="s">
        <v>1619</v>
      </c>
      <c r="G170" s="232" t="s">
        <v>723</v>
      </c>
      <c r="H170" s="233">
        <v>1</v>
      </c>
      <c r="I170" s="234"/>
      <c r="J170" s="235">
        <f>ROUND(I170*H170,2)</f>
        <v>0</v>
      </c>
      <c r="K170" s="231" t="s">
        <v>1578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434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434</v>
      </c>
      <c r="BM170" s="240" t="s">
        <v>3183</v>
      </c>
    </row>
    <row r="171" s="12" customFormat="1" ht="25.92" customHeight="1">
      <c r="A171" s="12"/>
      <c r="B171" s="213"/>
      <c r="C171" s="214"/>
      <c r="D171" s="215" t="s">
        <v>75</v>
      </c>
      <c r="E171" s="216" t="s">
        <v>732</v>
      </c>
      <c r="F171" s="216" t="s">
        <v>1621</v>
      </c>
      <c r="G171" s="214"/>
      <c r="H171" s="214"/>
      <c r="I171" s="217"/>
      <c r="J171" s="218">
        <f>BK171</f>
        <v>0</v>
      </c>
      <c r="K171" s="214"/>
      <c r="L171" s="219"/>
      <c r="M171" s="220"/>
      <c r="N171" s="221"/>
      <c r="O171" s="221"/>
      <c r="P171" s="222">
        <f>P172+P180</f>
        <v>0</v>
      </c>
      <c r="Q171" s="221"/>
      <c r="R171" s="222">
        <f>R172+R180</f>
        <v>7.4327852999999999</v>
      </c>
      <c r="S171" s="221"/>
      <c r="T171" s="223">
        <f>T172+T180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93</v>
      </c>
      <c r="AT171" s="225" t="s">
        <v>75</v>
      </c>
      <c r="AU171" s="225" t="s">
        <v>76</v>
      </c>
      <c r="AY171" s="224" t="s">
        <v>313</v>
      </c>
      <c r="BK171" s="226">
        <f>BK172+BK180</f>
        <v>0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1768</v>
      </c>
      <c r="F172" s="227" t="s">
        <v>1769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93</v>
      </c>
      <c r="AT172" s="225" t="s">
        <v>75</v>
      </c>
      <c r="AU172" s="225" t="s">
        <v>83</v>
      </c>
      <c r="AY172" s="224" t="s">
        <v>313</v>
      </c>
      <c r="BK172" s="226">
        <f>SUM(BK173:BK179)</f>
        <v>0</v>
      </c>
    </row>
    <row r="173" s="2" customFormat="1" ht="16.5" customHeight="1">
      <c r="A173" s="39"/>
      <c r="B173" s="40"/>
      <c r="C173" s="229" t="s">
        <v>1051</v>
      </c>
      <c r="D173" s="229" t="s">
        <v>315</v>
      </c>
      <c r="E173" s="230" t="s">
        <v>2988</v>
      </c>
      <c r="F173" s="231" t="s">
        <v>2989</v>
      </c>
      <c r="G173" s="232" t="s">
        <v>723</v>
      </c>
      <c r="H173" s="233">
        <v>2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1344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1344</v>
      </c>
      <c r="BM173" s="240" t="s">
        <v>3184</v>
      </c>
    </row>
    <row r="174" s="2" customFormat="1" ht="24.15" customHeight="1">
      <c r="A174" s="39"/>
      <c r="B174" s="40"/>
      <c r="C174" s="229" t="s">
        <v>1055</v>
      </c>
      <c r="D174" s="229" t="s">
        <v>315</v>
      </c>
      <c r="E174" s="230" t="s">
        <v>3185</v>
      </c>
      <c r="F174" s="231" t="s">
        <v>3186</v>
      </c>
      <c r="G174" s="232" t="s">
        <v>723</v>
      </c>
      <c r="H174" s="233">
        <v>2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1344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1344</v>
      </c>
      <c r="BM174" s="240" t="s">
        <v>3187</v>
      </c>
    </row>
    <row r="175" s="2" customFormat="1" ht="62.7" customHeight="1">
      <c r="A175" s="39"/>
      <c r="B175" s="40"/>
      <c r="C175" s="283" t="s">
        <v>1059</v>
      </c>
      <c r="D175" s="283" t="s">
        <v>732</v>
      </c>
      <c r="E175" s="284" t="s">
        <v>3188</v>
      </c>
      <c r="F175" s="285" t="s">
        <v>3189</v>
      </c>
      <c r="G175" s="286" t="s">
        <v>723</v>
      </c>
      <c r="H175" s="287">
        <v>2</v>
      </c>
      <c r="I175" s="288"/>
      <c r="J175" s="289">
        <f>ROUND(I175*H175,2)</f>
        <v>0</v>
      </c>
      <c r="K175" s="285" t="s">
        <v>1578</v>
      </c>
      <c r="L175" s="290"/>
      <c r="M175" s="291" t="s">
        <v>1</v>
      </c>
      <c r="N175" s="292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1067</v>
      </c>
      <c r="AT175" s="240" t="s">
        <v>732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434</v>
      </c>
      <c r="BM175" s="240" t="s">
        <v>3190</v>
      </c>
    </row>
    <row r="176" s="2" customFormat="1" ht="24.15" customHeight="1">
      <c r="A176" s="39"/>
      <c r="B176" s="40"/>
      <c r="C176" s="283" t="s">
        <v>1063</v>
      </c>
      <c r="D176" s="283" t="s">
        <v>732</v>
      </c>
      <c r="E176" s="284" t="s">
        <v>3191</v>
      </c>
      <c r="F176" s="285" t="s">
        <v>3192</v>
      </c>
      <c r="G176" s="286" t="s">
        <v>723</v>
      </c>
      <c r="H176" s="287">
        <v>2</v>
      </c>
      <c r="I176" s="288"/>
      <c r="J176" s="289">
        <f>ROUND(I176*H176,2)</f>
        <v>0</v>
      </c>
      <c r="K176" s="285" t="s">
        <v>1578</v>
      </c>
      <c r="L176" s="290"/>
      <c r="M176" s="291" t="s">
        <v>1</v>
      </c>
      <c r="N176" s="292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1067</v>
      </c>
      <c r="AT176" s="240" t="s">
        <v>732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434</v>
      </c>
      <c r="BM176" s="240" t="s">
        <v>3193</v>
      </c>
    </row>
    <row r="177" s="2" customFormat="1" ht="16.5" customHeight="1">
      <c r="A177" s="39"/>
      <c r="B177" s="40"/>
      <c r="C177" s="229" t="s">
        <v>1067</v>
      </c>
      <c r="D177" s="229" t="s">
        <v>315</v>
      </c>
      <c r="E177" s="230" t="s">
        <v>2994</v>
      </c>
      <c r="F177" s="231" t="s">
        <v>2995</v>
      </c>
      <c r="G177" s="232" t="s">
        <v>723</v>
      </c>
      <c r="H177" s="233">
        <v>2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1344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1344</v>
      </c>
      <c r="BM177" s="240" t="s">
        <v>3194</v>
      </c>
    </row>
    <row r="178" s="2" customFormat="1" ht="16.5" customHeight="1">
      <c r="A178" s="39"/>
      <c r="B178" s="40"/>
      <c r="C178" s="283" t="s">
        <v>1071</v>
      </c>
      <c r="D178" s="283" t="s">
        <v>732</v>
      </c>
      <c r="E178" s="284" t="s">
        <v>2997</v>
      </c>
      <c r="F178" s="285" t="s">
        <v>2998</v>
      </c>
      <c r="G178" s="286" t="s">
        <v>723</v>
      </c>
      <c r="H178" s="287">
        <v>2</v>
      </c>
      <c r="I178" s="288"/>
      <c r="J178" s="289">
        <f>ROUND(I178*H178,2)</f>
        <v>0</v>
      </c>
      <c r="K178" s="285" t="s">
        <v>1578</v>
      </c>
      <c r="L178" s="290"/>
      <c r="M178" s="291" t="s">
        <v>1</v>
      </c>
      <c r="N178" s="292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1067</v>
      </c>
      <c r="AT178" s="240" t="s">
        <v>732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434</v>
      </c>
      <c r="BM178" s="240" t="s">
        <v>3195</v>
      </c>
    </row>
    <row r="179" s="2" customFormat="1" ht="16.5" customHeight="1">
      <c r="A179" s="39"/>
      <c r="B179" s="40"/>
      <c r="C179" s="283" t="s">
        <v>1075</v>
      </c>
      <c r="D179" s="283" t="s">
        <v>732</v>
      </c>
      <c r="E179" s="284" t="s">
        <v>3000</v>
      </c>
      <c r="F179" s="285" t="s">
        <v>3001</v>
      </c>
      <c r="G179" s="286" t="s">
        <v>723</v>
      </c>
      <c r="H179" s="287">
        <v>2</v>
      </c>
      <c r="I179" s="288"/>
      <c r="J179" s="289">
        <f>ROUND(I179*H179,2)</f>
        <v>0</v>
      </c>
      <c r="K179" s="285" t="s">
        <v>1578</v>
      </c>
      <c r="L179" s="290"/>
      <c r="M179" s="291" t="s">
        <v>1</v>
      </c>
      <c r="N179" s="292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1067</v>
      </c>
      <c r="AT179" s="240" t="s">
        <v>732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434</v>
      </c>
      <c r="BM179" s="240" t="s">
        <v>3196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1622</v>
      </c>
      <c r="F180" s="227" t="s">
        <v>1623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7.4327852999999999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93</v>
      </c>
      <c r="AT180" s="225" t="s">
        <v>75</v>
      </c>
      <c r="AU180" s="225" t="s">
        <v>83</v>
      </c>
      <c r="AY180" s="224" t="s">
        <v>313</v>
      </c>
      <c r="BK180" s="226">
        <f>SUM(BK181:BK194)</f>
        <v>0</v>
      </c>
    </row>
    <row r="181" s="2" customFormat="1" ht="24.15" customHeight="1">
      <c r="A181" s="39"/>
      <c r="B181" s="40"/>
      <c r="C181" s="229" t="s">
        <v>1079</v>
      </c>
      <c r="D181" s="229" t="s">
        <v>315</v>
      </c>
      <c r="E181" s="230" t="s">
        <v>1624</v>
      </c>
      <c r="F181" s="231" t="s">
        <v>1625</v>
      </c>
      <c r="G181" s="232" t="s">
        <v>1626</v>
      </c>
      <c r="H181" s="233">
        <v>0.010999999999999999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0.0088000000000000005</v>
      </c>
      <c r="R181" s="238">
        <f>Q181*H181</f>
        <v>9.6799999999999995E-05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1344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1344</v>
      </c>
      <c r="BM181" s="240" t="s">
        <v>3197</v>
      </c>
    </row>
    <row r="182" s="2" customFormat="1" ht="21.75" customHeight="1">
      <c r="A182" s="39"/>
      <c r="B182" s="40"/>
      <c r="C182" s="229" t="s">
        <v>1083</v>
      </c>
      <c r="D182" s="229" t="s">
        <v>315</v>
      </c>
      <c r="E182" s="230" t="s">
        <v>1628</v>
      </c>
      <c r="F182" s="231" t="s">
        <v>1629</v>
      </c>
      <c r="G182" s="232" t="s">
        <v>1626</v>
      </c>
      <c r="H182" s="233">
        <v>0.010999999999999999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0.0099000000000000008</v>
      </c>
      <c r="R182" s="238">
        <f>Q182*H182</f>
        <v>0.0001089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1344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1344</v>
      </c>
      <c r="BM182" s="240" t="s">
        <v>3198</v>
      </c>
    </row>
    <row r="183" s="2" customFormat="1" ht="24.15" customHeight="1">
      <c r="A183" s="39"/>
      <c r="B183" s="40"/>
      <c r="C183" s="229" t="s">
        <v>1087</v>
      </c>
      <c r="D183" s="229" t="s">
        <v>315</v>
      </c>
      <c r="E183" s="230" t="s">
        <v>3016</v>
      </c>
      <c r="F183" s="231" t="s">
        <v>3017</v>
      </c>
      <c r="G183" s="232" t="s">
        <v>324</v>
      </c>
      <c r="H183" s="233">
        <v>11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1344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1344</v>
      </c>
      <c r="BM183" s="240" t="s">
        <v>3199</v>
      </c>
    </row>
    <row r="184" s="2" customFormat="1" ht="33" customHeight="1">
      <c r="A184" s="39"/>
      <c r="B184" s="40"/>
      <c r="C184" s="229" t="s">
        <v>440</v>
      </c>
      <c r="D184" s="229" t="s">
        <v>315</v>
      </c>
      <c r="E184" s="230" t="s">
        <v>1643</v>
      </c>
      <c r="F184" s="231" t="s">
        <v>1644</v>
      </c>
      <c r="G184" s="232" t="s">
        <v>334</v>
      </c>
      <c r="H184" s="233">
        <v>4.54</v>
      </c>
      <c r="I184" s="234"/>
      <c r="J184" s="235">
        <f>ROUND(I184*H184,2)</f>
        <v>0</v>
      </c>
      <c r="K184" s="231" t="s">
        <v>319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1344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1344</v>
      </c>
      <c r="BM184" s="240" t="s">
        <v>3200</v>
      </c>
    </row>
    <row r="185" s="2" customFormat="1" ht="37.8" customHeight="1">
      <c r="A185" s="39"/>
      <c r="B185" s="40"/>
      <c r="C185" s="229" t="s">
        <v>1094</v>
      </c>
      <c r="D185" s="229" t="s">
        <v>315</v>
      </c>
      <c r="E185" s="230" t="s">
        <v>1646</v>
      </c>
      <c r="F185" s="231" t="s">
        <v>1647</v>
      </c>
      <c r="G185" s="232" t="s">
        <v>334</v>
      </c>
      <c r="H185" s="233">
        <v>45.399999999999999</v>
      </c>
      <c r="I185" s="234"/>
      <c r="J185" s="235">
        <f>ROUND(I185*H185,2)</f>
        <v>0</v>
      </c>
      <c r="K185" s="231" t="s">
        <v>319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1344</v>
      </c>
      <c r="AT185" s="240" t="s">
        <v>315</v>
      </c>
      <c r="AU185" s="240" t="s">
        <v>85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1344</v>
      </c>
      <c r="BM185" s="240" t="s">
        <v>3201</v>
      </c>
    </row>
    <row r="186" s="2" customFormat="1" ht="24.15" customHeight="1">
      <c r="A186" s="39"/>
      <c r="B186" s="40"/>
      <c r="C186" s="229" t="s">
        <v>1098</v>
      </c>
      <c r="D186" s="229" t="s">
        <v>315</v>
      </c>
      <c r="E186" s="230" t="s">
        <v>1649</v>
      </c>
      <c r="F186" s="231" t="s">
        <v>1650</v>
      </c>
      <c r="G186" s="232" t="s">
        <v>354</v>
      </c>
      <c r="H186" s="233">
        <v>8.1699999999999999</v>
      </c>
      <c r="I186" s="234"/>
      <c r="J186" s="235">
        <f>ROUND(I186*H186,2)</f>
        <v>0</v>
      </c>
      <c r="K186" s="231" t="s">
        <v>319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1344</v>
      </c>
      <c r="AT186" s="240" t="s">
        <v>315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1344</v>
      </c>
      <c r="BM186" s="240" t="s">
        <v>3202</v>
      </c>
    </row>
    <row r="187" s="2" customFormat="1" ht="24.15" customHeight="1">
      <c r="A187" s="39"/>
      <c r="B187" s="40"/>
      <c r="C187" s="229" t="s">
        <v>1102</v>
      </c>
      <c r="D187" s="229" t="s">
        <v>315</v>
      </c>
      <c r="E187" s="230" t="s">
        <v>3029</v>
      </c>
      <c r="F187" s="231" t="s">
        <v>3030</v>
      </c>
      <c r="G187" s="232" t="s">
        <v>324</v>
      </c>
      <c r="H187" s="233">
        <v>11</v>
      </c>
      <c r="I187" s="234"/>
      <c r="J187" s="235">
        <f>ROUND(I187*H187,2)</f>
        <v>0</v>
      </c>
      <c r="K187" s="231" t="s">
        <v>319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1344</v>
      </c>
      <c r="AT187" s="240" t="s">
        <v>315</v>
      </c>
      <c r="AU187" s="240" t="s">
        <v>85</v>
      </c>
      <c r="AY187" s="18" t="s">
        <v>313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1344</v>
      </c>
      <c r="BM187" s="240" t="s">
        <v>3203</v>
      </c>
    </row>
    <row r="188" s="2" customFormat="1" ht="24.15" customHeight="1">
      <c r="A188" s="39"/>
      <c r="B188" s="40"/>
      <c r="C188" s="229" t="s">
        <v>1106</v>
      </c>
      <c r="D188" s="229" t="s">
        <v>315</v>
      </c>
      <c r="E188" s="230" t="s">
        <v>3038</v>
      </c>
      <c r="F188" s="231" t="s">
        <v>3039</v>
      </c>
      <c r="G188" s="232" t="s">
        <v>334</v>
      </c>
      <c r="H188" s="233">
        <v>0.55000000000000004</v>
      </c>
      <c r="I188" s="234"/>
      <c r="J188" s="235">
        <f>ROUND(I188*H188,2)</f>
        <v>0</v>
      </c>
      <c r="K188" s="231" t="s">
        <v>319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1344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1344</v>
      </c>
      <c r="BM188" s="240" t="s">
        <v>3204</v>
      </c>
    </row>
    <row r="189" s="2" customFormat="1" ht="24.15" customHeight="1">
      <c r="A189" s="39"/>
      <c r="B189" s="40"/>
      <c r="C189" s="229" t="s">
        <v>1110</v>
      </c>
      <c r="D189" s="229" t="s">
        <v>315</v>
      </c>
      <c r="E189" s="230" t="s">
        <v>3041</v>
      </c>
      <c r="F189" s="231" t="s">
        <v>3042</v>
      </c>
      <c r="G189" s="232" t="s">
        <v>318</v>
      </c>
      <c r="H189" s="233">
        <v>0.56000000000000005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0.00116</v>
      </c>
      <c r="R189" s="238">
        <f>Q189*H189</f>
        <v>0.00064960000000000007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1344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1344</v>
      </c>
      <c r="BM189" s="240" t="s">
        <v>3205</v>
      </c>
    </row>
    <row r="190" s="2" customFormat="1" ht="24.15" customHeight="1">
      <c r="A190" s="39"/>
      <c r="B190" s="40"/>
      <c r="C190" s="229" t="s">
        <v>1114</v>
      </c>
      <c r="D190" s="229" t="s">
        <v>315</v>
      </c>
      <c r="E190" s="230" t="s">
        <v>3044</v>
      </c>
      <c r="F190" s="231" t="s">
        <v>3045</v>
      </c>
      <c r="G190" s="232" t="s">
        <v>318</v>
      </c>
      <c r="H190" s="233">
        <v>0.56000000000000005</v>
      </c>
      <c r="I190" s="234"/>
      <c r="J190" s="235">
        <f>ROUND(I190*H190,2)</f>
        <v>0</v>
      </c>
      <c r="K190" s="231" t="s">
        <v>319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1344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1344</v>
      </c>
      <c r="BM190" s="240" t="s">
        <v>3206</v>
      </c>
    </row>
    <row r="191" s="2" customFormat="1" ht="16.5" customHeight="1">
      <c r="A191" s="39"/>
      <c r="B191" s="40"/>
      <c r="C191" s="283" t="s">
        <v>1118</v>
      </c>
      <c r="D191" s="283" t="s">
        <v>732</v>
      </c>
      <c r="E191" s="284" t="s">
        <v>3047</v>
      </c>
      <c r="F191" s="285" t="s">
        <v>3048</v>
      </c>
      <c r="G191" s="286" t="s">
        <v>354</v>
      </c>
      <c r="H191" s="287">
        <v>4.9500000000000002</v>
      </c>
      <c r="I191" s="288"/>
      <c r="J191" s="289">
        <f>ROUND(I191*H191,2)</f>
        <v>0</v>
      </c>
      <c r="K191" s="285" t="s">
        <v>319</v>
      </c>
      <c r="L191" s="290"/>
      <c r="M191" s="291" t="s">
        <v>1</v>
      </c>
      <c r="N191" s="292" t="s">
        <v>41</v>
      </c>
      <c r="O191" s="92"/>
      <c r="P191" s="238">
        <f>O191*H191</f>
        <v>0</v>
      </c>
      <c r="Q191" s="238">
        <v>1</v>
      </c>
      <c r="R191" s="238">
        <f>Q191*H191</f>
        <v>4.9500000000000002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1663</v>
      </c>
      <c r="AT191" s="240" t="s">
        <v>732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1663</v>
      </c>
      <c r="BM191" s="240" t="s">
        <v>3207</v>
      </c>
    </row>
    <row r="192" s="2" customFormat="1" ht="33" customHeight="1">
      <c r="A192" s="39"/>
      <c r="B192" s="40"/>
      <c r="C192" s="229" t="s">
        <v>1124</v>
      </c>
      <c r="D192" s="229" t="s">
        <v>315</v>
      </c>
      <c r="E192" s="230" t="s">
        <v>3054</v>
      </c>
      <c r="F192" s="231" t="s">
        <v>3055</v>
      </c>
      <c r="G192" s="232" t="s">
        <v>324</v>
      </c>
      <c r="H192" s="233">
        <v>11</v>
      </c>
      <c r="I192" s="234"/>
      <c r="J192" s="235">
        <f>ROUND(I192*H192,2)</f>
        <v>0</v>
      </c>
      <c r="K192" s="231" t="s">
        <v>319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0.22563</v>
      </c>
      <c r="R192" s="238">
        <f>Q192*H192</f>
        <v>2.4819300000000002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1344</v>
      </c>
      <c r="AT192" s="240" t="s">
        <v>315</v>
      </c>
      <c r="AU192" s="240" t="s">
        <v>85</v>
      </c>
      <c r="AY192" s="18" t="s">
        <v>313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1344</v>
      </c>
      <c r="BM192" s="240" t="s">
        <v>3208</v>
      </c>
    </row>
    <row r="193" s="2" customFormat="1" ht="24.15" customHeight="1">
      <c r="A193" s="39"/>
      <c r="B193" s="40"/>
      <c r="C193" s="229" t="s">
        <v>1128</v>
      </c>
      <c r="D193" s="229" t="s">
        <v>315</v>
      </c>
      <c r="E193" s="230" t="s">
        <v>3078</v>
      </c>
      <c r="F193" s="231" t="s">
        <v>3079</v>
      </c>
      <c r="G193" s="232" t="s">
        <v>723</v>
      </c>
      <c r="H193" s="233">
        <v>2</v>
      </c>
      <c r="I193" s="234"/>
      <c r="J193" s="235">
        <f>ROUND(I193*H193,2)</f>
        <v>0</v>
      </c>
      <c r="K193" s="231" t="s">
        <v>1578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1344</v>
      </c>
      <c r="AT193" s="240" t="s">
        <v>315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1344</v>
      </c>
      <c r="BM193" s="240" t="s">
        <v>3209</v>
      </c>
    </row>
    <row r="194" s="2" customFormat="1" ht="24.15" customHeight="1">
      <c r="A194" s="39"/>
      <c r="B194" s="40"/>
      <c r="C194" s="229" t="s">
        <v>1132</v>
      </c>
      <c r="D194" s="229" t="s">
        <v>315</v>
      </c>
      <c r="E194" s="230" t="s">
        <v>3081</v>
      </c>
      <c r="F194" s="231" t="s">
        <v>3082</v>
      </c>
      <c r="G194" s="232" t="s">
        <v>2022</v>
      </c>
      <c r="H194" s="233">
        <v>2</v>
      </c>
      <c r="I194" s="234"/>
      <c r="J194" s="235">
        <f>ROUND(I194*H194,2)</f>
        <v>0</v>
      </c>
      <c r="K194" s="231" t="s">
        <v>1578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1344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1344</v>
      </c>
      <c r="BM194" s="240" t="s">
        <v>3210</v>
      </c>
    </row>
    <row r="195" s="12" customFormat="1" ht="25.92" customHeight="1">
      <c r="A195" s="12"/>
      <c r="B195" s="213"/>
      <c r="C195" s="214"/>
      <c r="D195" s="215" t="s">
        <v>75</v>
      </c>
      <c r="E195" s="216" t="s">
        <v>1547</v>
      </c>
      <c r="F195" s="216" t="s">
        <v>1548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SUM(P196:P197)</f>
        <v>0</v>
      </c>
      <c r="Q195" s="221"/>
      <c r="R195" s="222">
        <f>SUM(R196:R197)</f>
        <v>0</v>
      </c>
      <c r="S195" s="221"/>
      <c r="T195" s="223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320</v>
      </c>
      <c r="AT195" s="225" t="s">
        <v>75</v>
      </c>
      <c r="AU195" s="225" t="s">
        <v>76</v>
      </c>
      <c r="AY195" s="224" t="s">
        <v>313</v>
      </c>
      <c r="BK195" s="226">
        <f>SUM(BK196:BK197)</f>
        <v>0</v>
      </c>
    </row>
    <row r="196" s="2" customFormat="1" ht="24.15" customHeight="1">
      <c r="A196" s="39"/>
      <c r="B196" s="40"/>
      <c r="C196" s="229" t="s">
        <v>1293</v>
      </c>
      <c r="D196" s="229" t="s">
        <v>315</v>
      </c>
      <c r="E196" s="230" t="s">
        <v>1668</v>
      </c>
      <c r="F196" s="231" t="s">
        <v>1669</v>
      </c>
      <c r="G196" s="232" t="s">
        <v>1551</v>
      </c>
      <c r="H196" s="233">
        <v>1</v>
      </c>
      <c r="I196" s="234"/>
      <c r="J196" s="235">
        <f>ROUND(I196*H196,2)</f>
        <v>0</v>
      </c>
      <c r="K196" s="231" t="s">
        <v>1578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1552</v>
      </c>
      <c r="AT196" s="240" t="s">
        <v>315</v>
      </c>
      <c r="AU196" s="240" t="s">
        <v>83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1552</v>
      </c>
      <c r="BM196" s="240" t="s">
        <v>3211</v>
      </c>
    </row>
    <row r="197" s="2" customFormat="1" ht="16.5" customHeight="1">
      <c r="A197" s="39"/>
      <c r="B197" s="40"/>
      <c r="C197" s="229" t="s">
        <v>1296</v>
      </c>
      <c r="D197" s="229" t="s">
        <v>315</v>
      </c>
      <c r="E197" s="230" t="s">
        <v>1671</v>
      </c>
      <c r="F197" s="231" t="s">
        <v>1672</v>
      </c>
      <c r="G197" s="232" t="s">
        <v>1551</v>
      </c>
      <c r="H197" s="233">
        <v>1</v>
      </c>
      <c r="I197" s="234"/>
      <c r="J197" s="235">
        <f>ROUND(I197*H197,2)</f>
        <v>0</v>
      </c>
      <c r="K197" s="231" t="s">
        <v>1578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1552</v>
      </c>
      <c r="AT197" s="240" t="s">
        <v>315</v>
      </c>
      <c r="AU197" s="240" t="s">
        <v>83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1552</v>
      </c>
      <c r="BM197" s="240" t="s">
        <v>3212</v>
      </c>
    </row>
    <row r="198" s="12" customFormat="1" ht="25.92" customHeight="1">
      <c r="A198" s="12"/>
      <c r="B198" s="213"/>
      <c r="C198" s="214"/>
      <c r="D198" s="215" t="s">
        <v>75</v>
      </c>
      <c r="E198" s="216" t="s">
        <v>1674</v>
      </c>
      <c r="F198" s="216" t="s">
        <v>1674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320</v>
      </c>
      <c r="AT198" s="225" t="s">
        <v>75</v>
      </c>
      <c r="AU198" s="225" t="s">
        <v>76</v>
      </c>
      <c r="AY198" s="224" t="s">
        <v>313</v>
      </c>
      <c r="BK198" s="226">
        <f>BK199</f>
        <v>0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1675</v>
      </c>
      <c r="F199" s="227" t="s">
        <v>1676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</f>
        <v>0</v>
      </c>
      <c r="Q199" s="221"/>
      <c r="R199" s="222">
        <f>R200</f>
        <v>0</v>
      </c>
      <c r="S199" s="221"/>
      <c r="T199" s="22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320</v>
      </c>
      <c r="AT199" s="225" t="s">
        <v>75</v>
      </c>
      <c r="AU199" s="225" t="s">
        <v>83</v>
      </c>
      <c r="AY199" s="224" t="s">
        <v>313</v>
      </c>
      <c r="BK199" s="226">
        <f>BK200</f>
        <v>0</v>
      </c>
    </row>
    <row r="200" s="2" customFormat="1" ht="16.5" customHeight="1">
      <c r="A200" s="39"/>
      <c r="B200" s="40"/>
      <c r="C200" s="229" t="s">
        <v>1298</v>
      </c>
      <c r="D200" s="229" t="s">
        <v>315</v>
      </c>
      <c r="E200" s="230" t="s">
        <v>1677</v>
      </c>
      <c r="F200" s="231" t="s">
        <v>1678</v>
      </c>
      <c r="G200" s="232" t="s">
        <v>1679</v>
      </c>
      <c r="H200" s="233">
        <v>1</v>
      </c>
      <c r="I200" s="234"/>
      <c r="J200" s="235">
        <f>ROUND(I200*H200,2)</f>
        <v>0</v>
      </c>
      <c r="K200" s="231" t="s">
        <v>1578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1552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1552</v>
      </c>
      <c r="BM200" s="240" t="s">
        <v>3213</v>
      </c>
    </row>
    <row r="201" s="12" customFormat="1" ht="25.92" customHeight="1">
      <c r="A201" s="12"/>
      <c r="B201" s="213"/>
      <c r="C201" s="214"/>
      <c r="D201" s="215" t="s">
        <v>75</v>
      </c>
      <c r="E201" s="216" t="s">
        <v>1681</v>
      </c>
      <c r="F201" s="216" t="s">
        <v>1682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P202</f>
        <v>0</v>
      </c>
      <c r="Q201" s="221"/>
      <c r="R201" s="222">
        <f>R202</f>
        <v>0</v>
      </c>
      <c r="S201" s="221"/>
      <c r="T201" s="223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320</v>
      </c>
      <c r="AT201" s="225" t="s">
        <v>75</v>
      </c>
      <c r="AU201" s="225" t="s">
        <v>76</v>
      </c>
      <c r="AY201" s="224" t="s">
        <v>313</v>
      </c>
      <c r="BK201" s="226">
        <f>BK202</f>
        <v>0</v>
      </c>
    </row>
    <row r="202" s="2" customFormat="1" ht="16.5" customHeight="1">
      <c r="A202" s="39"/>
      <c r="B202" s="40"/>
      <c r="C202" s="229" t="s">
        <v>1302</v>
      </c>
      <c r="D202" s="229" t="s">
        <v>315</v>
      </c>
      <c r="E202" s="230" t="s">
        <v>1683</v>
      </c>
      <c r="F202" s="231" t="s">
        <v>1682</v>
      </c>
      <c r="G202" s="232" t="s">
        <v>1551</v>
      </c>
      <c r="H202" s="233">
        <v>10</v>
      </c>
      <c r="I202" s="234"/>
      <c r="J202" s="235">
        <f>ROUND(I202*H202,2)</f>
        <v>0</v>
      </c>
      <c r="K202" s="231" t="s">
        <v>1578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1552</v>
      </c>
      <c r="AT202" s="240" t="s">
        <v>315</v>
      </c>
      <c r="AU202" s="240" t="s">
        <v>83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1552</v>
      </c>
      <c r="BM202" s="240" t="s">
        <v>3214</v>
      </c>
    </row>
    <row r="203" s="12" customFormat="1" ht="25.92" customHeight="1">
      <c r="A203" s="12"/>
      <c r="B203" s="213"/>
      <c r="C203" s="214"/>
      <c r="D203" s="215" t="s">
        <v>75</v>
      </c>
      <c r="E203" s="216" t="s">
        <v>281</v>
      </c>
      <c r="F203" s="216" t="s">
        <v>1685</v>
      </c>
      <c r="G203" s="214"/>
      <c r="H203" s="214"/>
      <c r="I203" s="217"/>
      <c r="J203" s="218">
        <f>BK203</f>
        <v>0</v>
      </c>
      <c r="K203" s="214"/>
      <c r="L203" s="219"/>
      <c r="M203" s="220"/>
      <c r="N203" s="221"/>
      <c r="O203" s="221"/>
      <c r="P203" s="222">
        <f>P204+P209+P211+P214+P217</f>
        <v>0</v>
      </c>
      <c r="Q203" s="221"/>
      <c r="R203" s="222">
        <f>R204+R209+R211+R214+R217</f>
        <v>0</v>
      </c>
      <c r="S203" s="221"/>
      <c r="T203" s="223">
        <f>T204+T209+T211+T214+T217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343</v>
      </c>
      <c r="AT203" s="225" t="s">
        <v>75</v>
      </c>
      <c r="AU203" s="225" t="s">
        <v>76</v>
      </c>
      <c r="AY203" s="224" t="s">
        <v>313</v>
      </c>
      <c r="BK203" s="226">
        <f>BK204+BK209+BK211+BK214+BK217</f>
        <v>0</v>
      </c>
    </row>
    <row r="204" s="12" customFormat="1" ht="22.8" customHeight="1">
      <c r="A204" s="12"/>
      <c r="B204" s="213"/>
      <c r="C204" s="214"/>
      <c r="D204" s="215" t="s">
        <v>75</v>
      </c>
      <c r="E204" s="227" t="s">
        <v>1686</v>
      </c>
      <c r="F204" s="227" t="s">
        <v>1687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SUM(P205:P208)</f>
        <v>0</v>
      </c>
      <c r="Q204" s="221"/>
      <c r="R204" s="222">
        <f>SUM(R205:R208)</f>
        <v>0</v>
      </c>
      <c r="S204" s="221"/>
      <c r="T204" s="223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343</v>
      </c>
      <c r="AT204" s="225" t="s">
        <v>75</v>
      </c>
      <c r="AU204" s="225" t="s">
        <v>83</v>
      </c>
      <c r="AY204" s="224" t="s">
        <v>313</v>
      </c>
      <c r="BK204" s="226">
        <f>SUM(BK205:BK208)</f>
        <v>0</v>
      </c>
    </row>
    <row r="205" s="2" customFormat="1" ht="16.5" customHeight="1">
      <c r="A205" s="39"/>
      <c r="B205" s="40"/>
      <c r="C205" s="229" t="s">
        <v>1306</v>
      </c>
      <c r="D205" s="229" t="s">
        <v>315</v>
      </c>
      <c r="E205" s="230" t="s">
        <v>3093</v>
      </c>
      <c r="F205" s="231" t="s">
        <v>3094</v>
      </c>
      <c r="G205" s="232" t="s">
        <v>723</v>
      </c>
      <c r="H205" s="233">
        <v>1</v>
      </c>
      <c r="I205" s="234"/>
      <c r="J205" s="235">
        <f>ROUND(I205*H205,2)</f>
        <v>0</v>
      </c>
      <c r="K205" s="231" t="s">
        <v>1691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1692</v>
      </c>
      <c r="AT205" s="240" t="s">
        <v>315</v>
      </c>
      <c r="AU205" s="240" t="s">
        <v>85</v>
      </c>
      <c r="AY205" s="18" t="s">
        <v>313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1692</v>
      </c>
      <c r="BM205" s="240" t="s">
        <v>3215</v>
      </c>
    </row>
    <row r="206" s="2" customFormat="1" ht="16.5" customHeight="1">
      <c r="A206" s="39"/>
      <c r="B206" s="40"/>
      <c r="C206" s="229" t="s">
        <v>1310</v>
      </c>
      <c r="D206" s="229" t="s">
        <v>315</v>
      </c>
      <c r="E206" s="230" t="s">
        <v>1688</v>
      </c>
      <c r="F206" s="231" t="s">
        <v>1689</v>
      </c>
      <c r="G206" s="232" t="s">
        <v>1690</v>
      </c>
      <c r="H206" s="233">
        <v>1</v>
      </c>
      <c r="I206" s="234"/>
      <c r="J206" s="235">
        <f>ROUND(I206*H206,2)</f>
        <v>0</v>
      </c>
      <c r="K206" s="231" t="s">
        <v>1691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1692</v>
      </c>
      <c r="AT206" s="240" t="s">
        <v>315</v>
      </c>
      <c r="AU206" s="240" t="s">
        <v>85</v>
      </c>
      <c r="AY206" s="18" t="s">
        <v>313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1692</v>
      </c>
      <c r="BM206" s="240" t="s">
        <v>3216</v>
      </c>
    </row>
    <row r="207" s="2" customFormat="1" ht="16.5" customHeight="1">
      <c r="A207" s="39"/>
      <c r="B207" s="40"/>
      <c r="C207" s="229" t="s">
        <v>1312</v>
      </c>
      <c r="D207" s="229" t="s">
        <v>315</v>
      </c>
      <c r="E207" s="230" t="s">
        <v>1694</v>
      </c>
      <c r="F207" s="231" t="s">
        <v>1695</v>
      </c>
      <c r="G207" s="232" t="s">
        <v>1690</v>
      </c>
      <c r="H207" s="233">
        <v>1</v>
      </c>
      <c r="I207" s="234"/>
      <c r="J207" s="235">
        <f>ROUND(I207*H207,2)</f>
        <v>0</v>
      </c>
      <c r="K207" s="231" t="s">
        <v>1691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1692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1692</v>
      </c>
      <c r="BM207" s="240" t="s">
        <v>3217</v>
      </c>
    </row>
    <row r="208" s="2" customFormat="1" ht="16.5" customHeight="1">
      <c r="A208" s="39"/>
      <c r="B208" s="40"/>
      <c r="C208" s="229" t="s">
        <v>1314</v>
      </c>
      <c r="D208" s="229" t="s">
        <v>315</v>
      </c>
      <c r="E208" s="230" t="s">
        <v>1697</v>
      </c>
      <c r="F208" s="231" t="s">
        <v>1698</v>
      </c>
      <c r="G208" s="232" t="s">
        <v>1690</v>
      </c>
      <c r="H208" s="233">
        <v>1</v>
      </c>
      <c r="I208" s="234"/>
      <c r="J208" s="235">
        <f>ROUND(I208*H208,2)</f>
        <v>0</v>
      </c>
      <c r="K208" s="231" t="s">
        <v>1691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1692</v>
      </c>
      <c r="AT208" s="240" t="s">
        <v>315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1692</v>
      </c>
      <c r="BM208" s="240" t="s">
        <v>3218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1700</v>
      </c>
      <c r="F209" s="227" t="s">
        <v>1701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P210</f>
        <v>0</v>
      </c>
      <c r="Q209" s="221"/>
      <c r="R209" s="222">
        <f>R210</f>
        <v>0</v>
      </c>
      <c r="S209" s="221"/>
      <c r="T209" s="22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343</v>
      </c>
      <c r="AT209" s="225" t="s">
        <v>75</v>
      </c>
      <c r="AU209" s="225" t="s">
        <v>83</v>
      </c>
      <c r="AY209" s="224" t="s">
        <v>313</v>
      </c>
      <c r="BK209" s="226">
        <f>BK210</f>
        <v>0</v>
      </c>
    </row>
    <row r="210" s="2" customFormat="1" ht="16.5" customHeight="1">
      <c r="A210" s="39"/>
      <c r="B210" s="40"/>
      <c r="C210" s="229" t="s">
        <v>1318</v>
      </c>
      <c r="D210" s="229" t="s">
        <v>315</v>
      </c>
      <c r="E210" s="230" t="s">
        <v>1702</v>
      </c>
      <c r="F210" s="231" t="s">
        <v>1701</v>
      </c>
      <c r="G210" s="232" t="s">
        <v>1703</v>
      </c>
      <c r="H210" s="233">
        <v>1</v>
      </c>
      <c r="I210" s="234"/>
      <c r="J210" s="235">
        <f>ROUND(I210*H210,2)</f>
        <v>0</v>
      </c>
      <c r="K210" s="231" t="s">
        <v>1691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1692</v>
      </c>
      <c r="AT210" s="240" t="s">
        <v>315</v>
      </c>
      <c r="AU210" s="240" t="s">
        <v>85</v>
      </c>
      <c r="AY210" s="18" t="s">
        <v>313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1692</v>
      </c>
      <c r="BM210" s="240" t="s">
        <v>3219</v>
      </c>
    </row>
    <row r="211" s="12" customFormat="1" ht="22.8" customHeight="1">
      <c r="A211" s="12"/>
      <c r="B211" s="213"/>
      <c r="C211" s="214"/>
      <c r="D211" s="215" t="s">
        <v>75</v>
      </c>
      <c r="E211" s="227" t="s">
        <v>1705</v>
      </c>
      <c r="F211" s="227" t="s">
        <v>1706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SUM(P212:P213)</f>
        <v>0</v>
      </c>
      <c r="Q211" s="221"/>
      <c r="R211" s="222">
        <f>SUM(R212:R213)</f>
        <v>0</v>
      </c>
      <c r="S211" s="221"/>
      <c r="T211" s="223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343</v>
      </c>
      <c r="AT211" s="225" t="s">
        <v>75</v>
      </c>
      <c r="AU211" s="225" t="s">
        <v>83</v>
      </c>
      <c r="AY211" s="224" t="s">
        <v>313</v>
      </c>
      <c r="BK211" s="226">
        <f>SUM(BK212:BK213)</f>
        <v>0</v>
      </c>
    </row>
    <row r="212" s="2" customFormat="1" ht="16.5" customHeight="1">
      <c r="A212" s="39"/>
      <c r="B212" s="40"/>
      <c r="C212" s="229" t="s">
        <v>635</v>
      </c>
      <c r="D212" s="229" t="s">
        <v>315</v>
      </c>
      <c r="E212" s="230" t="s">
        <v>1707</v>
      </c>
      <c r="F212" s="231" t="s">
        <v>1708</v>
      </c>
      <c r="G212" s="232" t="s">
        <v>1551</v>
      </c>
      <c r="H212" s="233">
        <v>1</v>
      </c>
      <c r="I212" s="234"/>
      <c r="J212" s="235">
        <f>ROUND(I212*H212,2)</f>
        <v>0</v>
      </c>
      <c r="K212" s="231" t="s">
        <v>1578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1692</v>
      </c>
      <c r="AT212" s="240" t="s">
        <v>315</v>
      </c>
      <c r="AU212" s="240" t="s">
        <v>85</v>
      </c>
      <c r="AY212" s="18" t="s">
        <v>313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1692</v>
      </c>
      <c r="BM212" s="240" t="s">
        <v>3220</v>
      </c>
    </row>
    <row r="213" s="2" customFormat="1" ht="16.5" customHeight="1">
      <c r="A213" s="39"/>
      <c r="B213" s="40"/>
      <c r="C213" s="229" t="s">
        <v>1325</v>
      </c>
      <c r="D213" s="229" t="s">
        <v>315</v>
      </c>
      <c r="E213" s="230" t="s">
        <v>1710</v>
      </c>
      <c r="F213" s="231" t="s">
        <v>1711</v>
      </c>
      <c r="G213" s="232" t="s">
        <v>1703</v>
      </c>
      <c r="H213" s="233">
        <v>1</v>
      </c>
      <c r="I213" s="234"/>
      <c r="J213" s="235">
        <f>ROUND(I213*H213,2)</f>
        <v>0</v>
      </c>
      <c r="K213" s="231" t="s">
        <v>1578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1692</v>
      </c>
      <c r="AT213" s="240" t="s">
        <v>315</v>
      </c>
      <c r="AU213" s="240" t="s">
        <v>85</v>
      </c>
      <c r="AY213" s="18" t="s">
        <v>313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1692</v>
      </c>
      <c r="BM213" s="240" t="s">
        <v>3221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1713</v>
      </c>
      <c r="F214" s="227" t="s">
        <v>1714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SUM(P215:P216)</f>
        <v>0</v>
      </c>
      <c r="Q214" s="221"/>
      <c r="R214" s="222">
        <f>SUM(R215:R216)</f>
        <v>0</v>
      </c>
      <c r="S214" s="221"/>
      <c r="T214" s="223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343</v>
      </c>
      <c r="AT214" s="225" t="s">
        <v>75</v>
      </c>
      <c r="AU214" s="225" t="s">
        <v>83</v>
      </c>
      <c r="AY214" s="224" t="s">
        <v>313</v>
      </c>
      <c r="BK214" s="226">
        <f>SUM(BK215:BK216)</f>
        <v>0</v>
      </c>
    </row>
    <row r="215" s="2" customFormat="1" ht="16.5" customHeight="1">
      <c r="A215" s="39"/>
      <c r="B215" s="40"/>
      <c r="C215" s="229" t="s">
        <v>1329</v>
      </c>
      <c r="D215" s="229" t="s">
        <v>315</v>
      </c>
      <c r="E215" s="230" t="s">
        <v>1715</v>
      </c>
      <c r="F215" s="231" t="s">
        <v>1716</v>
      </c>
      <c r="G215" s="232" t="s">
        <v>723</v>
      </c>
      <c r="H215" s="233">
        <v>1</v>
      </c>
      <c r="I215" s="234"/>
      <c r="J215" s="235">
        <f>ROUND(I215*H215,2)</f>
        <v>0</v>
      </c>
      <c r="K215" s="231" t="s">
        <v>1691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1692</v>
      </c>
      <c r="AT215" s="240" t="s">
        <v>315</v>
      </c>
      <c r="AU215" s="240" t="s">
        <v>85</v>
      </c>
      <c r="AY215" s="18" t="s">
        <v>313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1692</v>
      </c>
      <c r="BM215" s="240" t="s">
        <v>3222</v>
      </c>
    </row>
    <row r="216" s="2" customFormat="1" ht="16.5" customHeight="1">
      <c r="A216" s="39"/>
      <c r="B216" s="40"/>
      <c r="C216" s="229" t="s">
        <v>1333</v>
      </c>
      <c r="D216" s="229" t="s">
        <v>315</v>
      </c>
      <c r="E216" s="230" t="s">
        <v>1718</v>
      </c>
      <c r="F216" s="231" t="s">
        <v>1719</v>
      </c>
      <c r="G216" s="232" t="s">
        <v>1703</v>
      </c>
      <c r="H216" s="233">
        <v>1</v>
      </c>
      <c r="I216" s="234"/>
      <c r="J216" s="235">
        <f>ROUND(I216*H216,2)</f>
        <v>0</v>
      </c>
      <c r="K216" s="231" t="s">
        <v>1691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1692</v>
      </c>
      <c r="AT216" s="240" t="s">
        <v>315</v>
      </c>
      <c r="AU216" s="240" t="s">
        <v>85</v>
      </c>
      <c r="AY216" s="18" t="s">
        <v>313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1692</v>
      </c>
      <c r="BM216" s="240" t="s">
        <v>3223</v>
      </c>
    </row>
    <row r="217" s="12" customFormat="1" ht="22.8" customHeight="1">
      <c r="A217" s="12"/>
      <c r="B217" s="213"/>
      <c r="C217" s="214"/>
      <c r="D217" s="215" t="s">
        <v>75</v>
      </c>
      <c r="E217" s="227" t="s">
        <v>1721</v>
      </c>
      <c r="F217" s="227" t="s">
        <v>1722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P218</f>
        <v>0</v>
      </c>
      <c r="Q217" s="221"/>
      <c r="R217" s="222">
        <f>R218</f>
        <v>0</v>
      </c>
      <c r="S217" s="221"/>
      <c r="T217" s="22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343</v>
      </c>
      <c r="AT217" s="225" t="s">
        <v>75</v>
      </c>
      <c r="AU217" s="225" t="s">
        <v>83</v>
      </c>
      <c r="AY217" s="224" t="s">
        <v>313</v>
      </c>
      <c r="BK217" s="226">
        <f>BK218</f>
        <v>0</v>
      </c>
    </row>
    <row r="218" s="2" customFormat="1" ht="16.5" customHeight="1">
      <c r="A218" s="39"/>
      <c r="B218" s="40"/>
      <c r="C218" s="229" t="s">
        <v>1337</v>
      </c>
      <c r="D218" s="229" t="s">
        <v>315</v>
      </c>
      <c r="E218" s="230" t="s">
        <v>1723</v>
      </c>
      <c r="F218" s="231" t="s">
        <v>1724</v>
      </c>
      <c r="G218" s="232" t="s">
        <v>1690</v>
      </c>
      <c r="H218" s="233">
        <v>1</v>
      </c>
      <c r="I218" s="234"/>
      <c r="J218" s="235">
        <f>ROUND(I218*H218,2)</f>
        <v>0</v>
      </c>
      <c r="K218" s="231" t="s">
        <v>1691</v>
      </c>
      <c r="L218" s="45"/>
      <c r="M218" s="278" t="s">
        <v>1</v>
      </c>
      <c r="N218" s="279" t="s">
        <v>41</v>
      </c>
      <c r="O218" s="280"/>
      <c r="P218" s="281">
        <f>O218*H218</f>
        <v>0</v>
      </c>
      <c r="Q218" s="281">
        <v>0</v>
      </c>
      <c r="R218" s="281">
        <f>Q218*H218</f>
        <v>0</v>
      </c>
      <c r="S218" s="281">
        <v>0</v>
      </c>
      <c r="T218" s="28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1692</v>
      </c>
      <c r="AT218" s="240" t="s">
        <v>315</v>
      </c>
      <c r="AU218" s="240" t="s">
        <v>85</v>
      </c>
      <c r="AY218" s="18" t="s">
        <v>313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1692</v>
      </c>
      <c r="BM218" s="240" t="s">
        <v>3224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a/OucLleTOz9zxh7njfDiPKRpYsx075ftBACZOXrOR7juyHgDv+iSKlPDeyW6GMoFWbKnyNetmNd8NAeJJwP4g==" hashValue="Qu8UR2HYeEtnLar8dZYHzpgAT8iu0OjOE/Uy6QGDC0djuNSfHat3Rcy4JDczZFu88IV5vFrV1t5WTQCzw8wdrw==" algorithmName="SHA-512" password="CC35"/>
  <autoFilter ref="C139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2380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2902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ROUND((SUM(BE140:BE210)),  2)</f>
        <v>0</v>
      </c>
      <c r="G37" s="39"/>
      <c r="H37" s="39"/>
      <c r="I37" s="166">
        <v>0.20999999999999999</v>
      </c>
      <c r="J37" s="165">
        <f>ROUND(((SUM(BE140:BE210))*I37),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ROUND((SUM(BF140:BF210)),  2)</f>
        <v>0</v>
      </c>
      <c r="G38" s="39"/>
      <c r="H38" s="39"/>
      <c r="I38" s="166">
        <v>0.14999999999999999</v>
      </c>
      <c r="J38" s="165">
        <f>ROUND(((SUM(BF140:BF210))*I38),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401d -  Osvětlení přechodu č.2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J166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1727</v>
      </c>
      <c r="E105" s="199"/>
      <c r="F105" s="199"/>
      <c r="G105" s="199"/>
      <c r="H105" s="199"/>
      <c r="I105" s="199"/>
      <c r="J105" s="200">
        <f>J167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1561</v>
      </c>
      <c r="E106" s="199"/>
      <c r="F106" s="199"/>
      <c r="G106" s="199"/>
      <c r="H106" s="199"/>
      <c r="I106" s="199"/>
      <c r="J106" s="200">
        <f>J177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1541</v>
      </c>
      <c r="E107" s="194"/>
      <c r="F107" s="194"/>
      <c r="G107" s="194"/>
      <c r="H107" s="194"/>
      <c r="I107" s="194"/>
      <c r="J107" s="195">
        <f>J185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1562</v>
      </c>
      <c r="E108" s="194"/>
      <c r="F108" s="194"/>
      <c r="G108" s="194"/>
      <c r="H108" s="194"/>
      <c r="I108" s="194"/>
      <c r="J108" s="195">
        <f>J188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1563</v>
      </c>
      <c r="E109" s="199"/>
      <c r="F109" s="199"/>
      <c r="G109" s="199"/>
      <c r="H109" s="199"/>
      <c r="I109" s="199"/>
      <c r="J109" s="200">
        <f>J189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1564</v>
      </c>
      <c r="E110" s="194"/>
      <c r="F110" s="194"/>
      <c r="G110" s="194"/>
      <c r="H110" s="194"/>
      <c r="I110" s="194"/>
      <c r="J110" s="195">
        <f>J193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1565</v>
      </c>
      <c r="E111" s="194"/>
      <c r="F111" s="194"/>
      <c r="G111" s="194"/>
      <c r="H111" s="194"/>
      <c r="I111" s="194"/>
      <c r="J111" s="195">
        <f>J195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3"/>
      <c r="D112" s="198" t="s">
        <v>1566</v>
      </c>
      <c r="E112" s="199"/>
      <c r="F112" s="199"/>
      <c r="G112" s="199"/>
      <c r="H112" s="199"/>
      <c r="I112" s="199"/>
      <c r="J112" s="200">
        <f>J196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1567</v>
      </c>
      <c r="E113" s="199"/>
      <c r="F113" s="199"/>
      <c r="G113" s="199"/>
      <c r="H113" s="199"/>
      <c r="I113" s="199"/>
      <c r="J113" s="200">
        <f>J201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1568</v>
      </c>
      <c r="E114" s="199"/>
      <c r="F114" s="199"/>
      <c r="G114" s="199"/>
      <c r="H114" s="199"/>
      <c r="I114" s="199"/>
      <c r="J114" s="200">
        <f>J203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1569</v>
      </c>
      <c r="E115" s="199"/>
      <c r="F115" s="199"/>
      <c r="G115" s="199"/>
      <c r="H115" s="199"/>
      <c r="I115" s="199"/>
      <c r="J115" s="200">
        <f>J206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1570</v>
      </c>
      <c r="E116" s="199"/>
      <c r="F116" s="199"/>
      <c r="G116" s="199"/>
      <c r="H116" s="199"/>
      <c r="I116" s="199"/>
      <c r="J116" s="200">
        <f>J209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298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 xml:space="preserve">Revitalizace  Masarykova náměstí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2380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2902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288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SO 401d -  Osvětlení přechodu č.2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Konice</v>
      </c>
      <c r="G134" s="41"/>
      <c r="H134" s="41"/>
      <c r="I134" s="33" t="s">
        <v>22</v>
      </c>
      <c r="J134" s="80" t="str">
        <f>IF(J16="","",J16)</f>
        <v>14. 12. 2023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 xml:space="preserve">město  Konice</v>
      </c>
      <c r="G136" s="41"/>
      <c r="H136" s="41"/>
      <c r="I136" s="33" t="s">
        <v>30</v>
      </c>
      <c r="J136" s="37" t="str">
        <f>E25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>Milan Vician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299</v>
      </c>
      <c r="D139" s="205" t="s">
        <v>61</v>
      </c>
      <c r="E139" s="205" t="s">
        <v>57</v>
      </c>
      <c r="F139" s="205" t="s">
        <v>58</v>
      </c>
      <c r="G139" s="205" t="s">
        <v>300</v>
      </c>
      <c r="H139" s="205" t="s">
        <v>301</v>
      </c>
      <c r="I139" s="205" t="s">
        <v>302</v>
      </c>
      <c r="J139" s="205" t="s">
        <v>292</v>
      </c>
      <c r="K139" s="206" t="s">
        <v>303</v>
      </c>
      <c r="L139" s="207"/>
      <c r="M139" s="101" t="s">
        <v>1</v>
      </c>
      <c r="N139" s="102" t="s">
        <v>40</v>
      </c>
      <c r="O139" s="102" t="s">
        <v>304</v>
      </c>
      <c r="P139" s="102" t="s">
        <v>305</v>
      </c>
      <c r="Q139" s="102" t="s">
        <v>306</v>
      </c>
      <c r="R139" s="102" t="s">
        <v>307</v>
      </c>
      <c r="S139" s="102" t="s">
        <v>308</v>
      </c>
      <c r="T139" s="103" t="s">
        <v>309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310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P141+P166+P185+P188+P193+P195</f>
        <v>0</v>
      </c>
      <c r="Q140" s="105"/>
      <c r="R140" s="210">
        <f>R141+R166+R185+R188+R193+R195</f>
        <v>0.0085047999999999999</v>
      </c>
      <c r="S140" s="105"/>
      <c r="T140" s="211">
        <f>T141+T166+T185+T188+T193+T195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294</v>
      </c>
      <c r="BK140" s="212">
        <f>BK141+BK166+BK185+BK188+BK193+BK195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683</v>
      </c>
      <c r="F141" s="216" t="s">
        <v>684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P142+P163</f>
        <v>0</v>
      </c>
      <c r="Q141" s="221"/>
      <c r="R141" s="222">
        <f>R142+R163</f>
        <v>0.0031800000000000001</v>
      </c>
      <c r="S141" s="221"/>
      <c r="T141" s="223">
        <f>T142+T163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76</v>
      </c>
      <c r="AY141" s="224" t="s">
        <v>313</v>
      </c>
      <c r="BK141" s="226">
        <f>BK142+BK163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1571</v>
      </c>
      <c r="F142" s="227" t="s">
        <v>1572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SUM(P143:P162)</f>
        <v>0</v>
      </c>
      <c r="Q142" s="221"/>
      <c r="R142" s="222">
        <f>SUM(R143:R162)</f>
        <v>0.0031800000000000001</v>
      </c>
      <c r="S142" s="221"/>
      <c r="T142" s="223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313</v>
      </c>
      <c r="BK142" s="226">
        <f>SUM(BK143:BK162)</f>
        <v>0</v>
      </c>
    </row>
    <row r="143" s="2" customFormat="1" ht="24.15" customHeight="1">
      <c r="A143" s="39"/>
      <c r="B143" s="40"/>
      <c r="C143" s="229" t="s">
        <v>83</v>
      </c>
      <c r="D143" s="229" t="s">
        <v>315</v>
      </c>
      <c r="E143" s="230" t="s">
        <v>2911</v>
      </c>
      <c r="F143" s="231" t="s">
        <v>2912</v>
      </c>
      <c r="G143" s="232" t="s">
        <v>324</v>
      </c>
      <c r="H143" s="233">
        <v>6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434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3226</v>
      </c>
    </row>
    <row r="144" s="2" customFormat="1" ht="21.75" customHeight="1">
      <c r="A144" s="39"/>
      <c r="B144" s="40"/>
      <c r="C144" s="283" t="s">
        <v>85</v>
      </c>
      <c r="D144" s="283" t="s">
        <v>732</v>
      </c>
      <c r="E144" s="284" t="s">
        <v>2914</v>
      </c>
      <c r="F144" s="285" t="s">
        <v>2915</v>
      </c>
      <c r="G144" s="286" t="s">
        <v>324</v>
      </c>
      <c r="H144" s="287">
        <v>6</v>
      </c>
      <c r="I144" s="288"/>
      <c r="J144" s="289">
        <f>ROUND(I144*H144,2)</f>
        <v>0</v>
      </c>
      <c r="K144" s="285" t="s">
        <v>319</v>
      </c>
      <c r="L144" s="290"/>
      <c r="M144" s="291" t="s">
        <v>1</v>
      </c>
      <c r="N144" s="292" t="s">
        <v>41</v>
      </c>
      <c r="O144" s="92"/>
      <c r="P144" s="238">
        <f>O144*H144</f>
        <v>0</v>
      </c>
      <c r="Q144" s="238">
        <v>6.9999999999999994E-05</v>
      </c>
      <c r="R144" s="238">
        <f>Q144*H144</f>
        <v>0.00041999999999999996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1067</v>
      </c>
      <c r="AT144" s="240" t="s">
        <v>732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3227</v>
      </c>
    </row>
    <row r="145" s="2" customFormat="1" ht="24.15" customHeight="1">
      <c r="A145" s="39"/>
      <c r="B145" s="40"/>
      <c r="C145" s="229" t="s">
        <v>93</v>
      </c>
      <c r="D145" s="229" t="s">
        <v>315</v>
      </c>
      <c r="E145" s="230" t="s">
        <v>1573</v>
      </c>
      <c r="F145" s="231" t="s">
        <v>1574</v>
      </c>
      <c r="G145" s="232" t="s">
        <v>324</v>
      </c>
      <c r="H145" s="233">
        <v>2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434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3228</v>
      </c>
    </row>
    <row r="146" s="2" customFormat="1" ht="16.5" customHeight="1">
      <c r="A146" s="39"/>
      <c r="B146" s="40"/>
      <c r="C146" s="283" t="s">
        <v>320</v>
      </c>
      <c r="D146" s="283" t="s">
        <v>732</v>
      </c>
      <c r="E146" s="284" t="s">
        <v>2918</v>
      </c>
      <c r="F146" s="285" t="s">
        <v>2919</v>
      </c>
      <c r="G146" s="286" t="s">
        <v>324</v>
      </c>
      <c r="H146" s="287">
        <v>2</v>
      </c>
      <c r="I146" s="288"/>
      <c r="J146" s="289">
        <f>ROUND(I146*H146,2)</f>
        <v>0</v>
      </c>
      <c r="K146" s="285" t="s">
        <v>1578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1067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3229</v>
      </c>
    </row>
    <row r="147" s="2" customFormat="1" ht="24.15" customHeight="1">
      <c r="A147" s="39"/>
      <c r="B147" s="40"/>
      <c r="C147" s="283" t="s">
        <v>343</v>
      </c>
      <c r="D147" s="283" t="s">
        <v>732</v>
      </c>
      <c r="E147" s="284" t="s">
        <v>2931</v>
      </c>
      <c r="F147" s="285" t="s">
        <v>2932</v>
      </c>
      <c r="G147" s="286" t="s">
        <v>324</v>
      </c>
      <c r="H147" s="287">
        <v>16</v>
      </c>
      <c r="I147" s="288"/>
      <c r="J147" s="289">
        <f>ROUND(I147*H147,2)</f>
        <v>0</v>
      </c>
      <c r="K147" s="285" t="s">
        <v>319</v>
      </c>
      <c r="L147" s="290"/>
      <c r="M147" s="291" t="s">
        <v>1</v>
      </c>
      <c r="N147" s="292" t="s">
        <v>41</v>
      </c>
      <c r="O147" s="92"/>
      <c r="P147" s="238">
        <f>O147*H147</f>
        <v>0</v>
      </c>
      <c r="Q147" s="238">
        <v>0.00016000000000000001</v>
      </c>
      <c r="R147" s="238">
        <f>Q147*H147</f>
        <v>0.0025600000000000002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1067</v>
      </c>
      <c r="AT147" s="240" t="s">
        <v>732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434</v>
      </c>
      <c r="BM147" s="240" t="s">
        <v>3230</v>
      </c>
    </row>
    <row r="148" s="2" customFormat="1" ht="24.15" customHeight="1">
      <c r="A148" s="39"/>
      <c r="B148" s="40"/>
      <c r="C148" s="229" t="s">
        <v>347</v>
      </c>
      <c r="D148" s="229" t="s">
        <v>315</v>
      </c>
      <c r="E148" s="230" t="s">
        <v>2928</v>
      </c>
      <c r="F148" s="231" t="s">
        <v>2929</v>
      </c>
      <c r="G148" s="232" t="s">
        <v>324</v>
      </c>
      <c r="H148" s="233">
        <v>16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434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3231</v>
      </c>
    </row>
    <row r="149" s="2" customFormat="1" ht="24.15" customHeight="1">
      <c r="A149" s="39"/>
      <c r="B149" s="40"/>
      <c r="C149" s="229" t="s">
        <v>351</v>
      </c>
      <c r="D149" s="229" t="s">
        <v>315</v>
      </c>
      <c r="E149" s="230" t="s">
        <v>1592</v>
      </c>
      <c r="F149" s="231" t="s">
        <v>1593</v>
      </c>
      <c r="G149" s="232" t="s">
        <v>723</v>
      </c>
      <c r="H149" s="233">
        <v>1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3232</v>
      </c>
    </row>
    <row r="150" s="2" customFormat="1" ht="16.5" customHeight="1">
      <c r="A150" s="39"/>
      <c r="B150" s="40"/>
      <c r="C150" s="283" t="s">
        <v>357</v>
      </c>
      <c r="D150" s="283" t="s">
        <v>732</v>
      </c>
      <c r="E150" s="284" t="s">
        <v>1595</v>
      </c>
      <c r="F150" s="285" t="s">
        <v>1596</v>
      </c>
      <c r="G150" s="286" t="s">
        <v>723</v>
      </c>
      <c r="H150" s="287">
        <v>1</v>
      </c>
      <c r="I150" s="288"/>
      <c r="J150" s="289">
        <f>ROUND(I150*H150,2)</f>
        <v>0</v>
      </c>
      <c r="K150" s="285" t="s">
        <v>1578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1067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3233</v>
      </c>
    </row>
    <row r="151" s="2" customFormat="1" ht="16.5" customHeight="1">
      <c r="A151" s="39"/>
      <c r="B151" s="40"/>
      <c r="C151" s="283" t="s">
        <v>364</v>
      </c>
      <c r="D151" s="283" t="s">
        <v>732</v>
      </c>
      <c r="E151" s="284" t="s">
        <v>1598</v>
      </c>
      <c r="F151" s="285" t="s">
        <v>1599</v>
      </c>
      <c r="G151" s="286" t="s">
        <v>723</v>
      </c>
      <c r="H151" s="287">
        <v>1</v>
      </c>
      <c r="I151" s="288"/>
      <c r="J151" s="289">
        <f>ROUND(I151*H151,2)</f>
        <v>0</v>
      </c>
      <c r="K151" s="285" t="s">
        <v>1578</v>
      </c>
      <c r="L151" s="290"/>
      <c r="M151" s="291" t="s">
        <v>1</v>
      </c>
      <c r="N151" s="292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1067</v>
      </c>
      <c r="AT151" s="240" t="s">
        <v>732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434</v>
      </c>
      <c r="BM151" s="240" t="s">
        <v>3234</v>
      </c>
    </row>
    <row r="152" s="2" customFormat="1" ht="24.15" customHeight="1">
      <c r="A152" s="39"/>
      <c r="B152" s="40"/>
      <c r="C152" s="229" t="s">
        <v>368</v>
      </c>
      <c r="D152" s="229" t="s">
        <v>315</v>
      </c>
      <c r="E152" s="230" t="s">
        <v>2937</v>
      </c>
      <c r="F152" s="231" t="s">
        <v>2938</v>
      </c>
      <c r="G152" s="232" t="s">
        <v>723</v>
      </c>
      <c r="H152" s="233">
        <v>2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434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3235</v>
      </c>
    </row>
    <row r="153" s="2" customFormat="1" ht="33" customHeight="1">
      <c r="A153" s="39"/>
      <c r="B153" s="40"/>
      <c r="C153" s="229" t="s">
        <v>373</v>
      </c>
      <c r="D153" s="229" t="s">
        <v>315</v>
      </c>
      <c r="E153" s="230" t="s">
        <v>2940</v>
      </c>
      <c r="F153" s="231" t="s">
        <v>2941</v>
      </c>
      <c r="G153" s="232" t="s">
        <v>723</v>
      </c>
      <c r="H153" s="233">
        <v>1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434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3236</v>
      </c>
    </row>
    <row r="154" s="2" customFormat="1" ht="16.5" customHeight="1">
      <c r="A154" s="39"/>
      <c r="B154" s="40"/>
      <c r="C154" s="229" t="s">
        <v>377</v>
      </c>
      <c r="D154" s="229" t="s">
        <v>315</v>
      </c>
      <c r="E154" s="230" t="s">
        <v>2943</v>
      </c>
      <c r="F154" s="231" t="s">
        <v>2944</v>
      </c>
      <c r="G154" s="232" t="s">
        <v>723</v>
      </c>
      <c r="H154" s="233">
        <v>2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434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434</v>
      </c>
      <c r="BM154" s="240" t="s">
        <v>3237</v>
      </c>
    </row>
    <row r="155" s="2" customFormat="1" ht="24.15" customHeight="1">
      <c r="A155" s="39"/>
      <c r="B155" s="40"/>
      <c r="C155" s="283" t="s">
        <v>427</v>
      </c>
      <c r="D155" s="283" t="s">
        <v>732</v>
      </c>
      <c r="E155" s="284" t="s">
        <v>3167</v>
      </c>
      <c r="F155" s="285" t="s">
        <v>3168</v>
      </c>
      <c r="G155" s="286" t="s">
        <v>723</v>
      </c>
      <c r="H155" s="287">
        <v>2</v>
      </c>
      <c r="I155" s="288"/>
      <c r="J155" s="289">
        <f>ROUND(I155*H155,2)</f>
        <v>0</v>
      </c>
      <c r="K155" s="285" t="s">
        <v>1578</v>
      </c>
      <c r="L155" s="290"/>
      <c r="M155" s="291" t="s">
        <v>1</v>
      </c>
      <c r="N155" s="292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1067</v>
      </c>
      <c r="AT155" s="240" t="s">
        <v>732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434</v>
      </c>
      <c r="BM155" s="240" t="s">
        <v>3238</v>
      </c>
    </row>
    <row r="156" s="2" customFormat="1" ht="16.5" customHeight="1">
      <c r="A156" s="39"/>
      <c r="B156" s="40"/>
      <c r="C156" s="283" t="s">
        <v>430</v>
      </c>
      <c r="D156" s="283" t="s">
        <v>732</v>
      </c>
      <c r="E156" s="284" t="s">
        <v>2949</v>
      </c>
      <c r="F156" s="285" t="s">
        <v>2950</v>
      </c>
      <c r="G156" s="286" t="s">
        <v>723</v>
      </c>
      <c r="H156" s="287">
        <v>2</v>
      </c>
      <c r="I156" s="288"/>
      <c r="J156" s="289">
        <f>ROUND(I156*H156,2)</f>
        <v>0</v>
      </c>
      <c r="K156" s="285" t="s">
        <v>1578</v>
      </c>
      <c r="L156" s="290"/>
      <c r="M156" s="291" t="s">
        <v>1</v>
      </c>
      <c r="N156" s="292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1067</v>
      </c>
      <c r="AT156" s="240" t="s">
        <v>732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3239</v>
      </c>
    </row>
    <row r="157" s="2" customFormat="1" ht="16.5" customHeight="1">
      <c r="A157" s="39"/>
      <c r="B157" s="40"/>
      <c r="C157" s="283" t="s">
        <v>8</v>
      </c>
      <c r="D157" s="283" t="s">
        <v>732</v>
      </c>
      <c r="E157" s="284" t="s">
        <v>2952</v>
      </c>
      <c r="F157" s="285" t="s">
        <v>2953</v>
      </c>
      <c r="G157" s="286" t="s">
        <v>723</v>
      </c>
      <c r="H157" s="287">
        <v>2</v>
      </c>
      <c r="I157" s="288"/>
      <c r="J157" s="289">
        <f>ROUND(I157*H157,2)</f>
        <v>0</v>
      </c>
      <c r="K157" s="285" t="s">
        <v>1578</v>
      </c>
      <c r="L157" s="290"/>
      <c r="M157" s="291" t="s">
        <v>1</v>
      </c>
      <c r="N157" s="292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1067</v>
      </c>
      <c r="AT157" s="240" t="s">
        <v>732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434</v>
      </c>
      <c r="BM157" s="240" t="s">
        <v>3240</v>
      </c>
    </row>
    <row r="158" s="2" customFormat="1" ht="24.15" customHeight="1">
      <c r="A158" s="39"/>
      <c r="B158" s="40"/>
      <c r="C158" s="229" t="s">
        <v>434</v>
      </c>
      <c r="D158" s="229" t="s">
        <v>315</v>
      </c>
      <c r="E158" s="230" t="s">
        <v>1753</v>
      </c>
      <c r="F158" s="231" t="s">
        <v>1754</v>
      </c>
      <c r="G158" s="232" t="s">
        <v>324</v>
      </c>
      <c r="H158" s="233">
        <v>2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434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434</v>
      </c>
      <c r="BM158" s="240" t="s">
        <v>3241</v>
      </c>
    </row>
    <row r="159" s="2" customFormat="1" ht="16.5" customHeight="1">
      <c r="A159" s="39"/>
      <c r="B159" s="40"/>
      <c r="C159" s="283" t="s">
        <v>436</v>
      </c>
      <c r="D159" s="283" t="s">
        <v>732</v>
      </c>
      <c r="E159" s="284" t="s">
        <v>1756</v>
      </c>
      <c r="F159" s="285" t="s">
        <v>1757</v>
      </c>
      <c r="G159" s="286" t="s">
        <v>1758</v>
      </c>
      <c r="H159" s="287">
        <v>0.20000000000000001</v>
      </c>
      <c r="I159" s="288"/>
      <c r="J159" s="289">
        <f>ROUND(I159*H159,2)</f>
        <v>0</v>
      </c>
      <c r="K159" s="285" t="s">
        <v>319</v>
      </c>
      <c r="L159" s="290"/>
      <c r="M159" s="291" t="s">
        <v>1</v>
      </c>
      <c r="N159" s="292" t="s">
        <v>41</v>
      </c>
      <c r="O159" s="92"/>
      <c r="P159" s="238">
        <f>O159*H159</f>
        <v>0</v>
      </c>
      <c r="Q159" s="238">
        <v>0.001</v>
      </c>
      <c r="R159" s="238">
        <f>Q159*H159</f>
        <v>0.00020000000000000001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1067</v>
      </c>
      <c r="AT159" s="240" t="s">
        <v>732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434</v>
      </c>
      <c r="BM159" s="240" t="s">
        <v>3242</v>
      </c>
    </row>
    <row r="160" s="2" customFormat="1" ht="16.5" customHeight="1">
      <c r="A160" s="39"/>
      <c r="B160" s="40"/>
      <c r="C160" s="229" t="s">
        <v>762</v>
      </c>
      <c r="D160" s="229" t="s">
        <v>315</v>
      </c>
      <c r="E160" s="230" t="s">
        <v>1760</v>
      </c>
      <c r="F160" s="231" t="s">
        <v>1761</v>
      </c>
      <c r="G160" s="232" t="s">
        <v>723</v>
      </c>
      <c r="H160" s="233">
        <v>2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434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434</v>
      </c>
      <c r="BM160" s="240" t="s">
        <v>3243</v>
      </c>
    </row>
    <row r="161" s="2" customFormat="1" ht="16.5" customHeight="1">
      <c r="A161" s="39"/>
      <c r="B161" s="40"/>
      <c r="C161" s="283" t="s">
        <v>765</v>
      </c>
      <c r="D161" s="283" t="s">
        <v>732</v>
      </c>
      <c r="E161" s="284" t="s">
        <v>1763</v>
      </c>
      <c r="F161" s="285" t="s">
        <v>1764</v>
      </c>
      <c r="G161" s="286" t="s">
        <v>723</v>
      </c>
      <c r="H161" s="287">
        <v>2</v>
      </c>
      <c r="I161" s="288"/>
      <c r="J161" s="289">
        <f>ROUND(I161*H161,2)</f>
        <v>0</v>
      </c>
      <c r="K161" s="285" t="s">
        <v>1578</v>
      </c>
      <c r="L161" s="290"/>
      <c r="M161" s="291" t="s">
        <v>1</v>
      </c>
      <c r="N161" s="292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1067</v>
      </c>
      <c r="AT161" s="240" t="s">
        <v>732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434</v>
      </c>
      <c r="BM161" s="240" t="s">
        <v>3244</v>
      </c>
    </row>
    <row r="162" s="2" customFormat="1" ht="16.5" customHeight="1">
      <c r="A162" s="39"/>
      <c r="B162" s="40"/>
      <c r="C162" s="229" t="s">
        <v>554</v>
      </c>
      <c r="D162" s="229" t="s">
        <v>315</v>
      </c>
      <c r="E162" s="230" t="s">
        <v>2968</v>
      </c>
      <c r="F162" s="231" t="s">
        <v>2969</v>
      </c>
      <c r="G162" s="232" t="s">
        <v>2970</v>
      </c>
      <c r="H162" s="233">
        <v>1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434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434</v>
      </c>
      <c r="BM162" s="240" t="s">
        <v>3245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1613</v>
      </c>
      <c r="F163" s="227" t="s">
        <v>1614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SUM(P164:P165)</f>
        <v>0</v>
      </c>
      <c r="Q163" s="221"/>
      <c r="R163" s="222">
        <f>SUM(R164:R165)</f>
        <v>0</v>
      </c>
      <c r="S163" s="221"/>
      <c r="T163" s="22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85</v>
      </c>
      <c r="AT163" s="225" t="s">
        <v>75</v>
      </c>
      <c r="AU163" s="225" t="s">
        <v>83</v>
      </c>
      <c r="AY163" s="224" t="s">
        <v>313</v>
      </c>
      <c r="BK163" s="226">
        <f>SUM(BK164:BK165)</f>
        <v>0</v>
      </c>
    </row>
    <row r="164" s="2" customFormat="1" ht="16.5" customHeight="1">
      <c r="A164" s="39"/>
      <c r="B164" s="40"/>
      <c r="C164" s="229" t="s">
        <v>7</v>
      </c>
      <c r="D164" s="229" t="s">
        <v>315</v>
      </c>
      <c r="E164" s="230" t="s">
        <v>1615</v>
      </c>
      <c r="F164" s="231" t="s">
        <v>1616</v>
      </c>
      <c r="G164" s="232" t="s">
        <v>723</v>
      </c>
      <c r="H164" s="233">
        <v>1</v>
      </c>
      <c r="I164" s="234"/>
      <c r="J164" s="235">
        <f>ROUND(I164*H164,2)</f>
        <v>0</v>
      </c>
      <c r="K164" s="231" t="s">
        <v>1578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434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434</v>
      </c>
      <c r="BM164" s="240" t="s">
        <v>3246</v>
      </c>
    </row>
    <row r="165" s="2" customFormat="1" ht="16.5" customHeight="1">
      <c r="A165" s="39"/>
      <c r="B165" s="40"/>
      <c r="C165" s="229" t="s">
        <v>1018</v>
      </c>
      <c r="D165" s="229" t="s">
        <v>315</v>
      </c>
      <c r="E165" s="230" t="s">
        <v>1618</v>
      </c>
      <c r="F165" s="231" t="s">
        <v>1619</v>
      </c>
      <c r="G165" s="232" t="s">
        <v>723</v>
      </c>
      <c r="H165" s="233">
        <v>1</v>
      </c>
      <c r="I165" s="234"/>
      <c r="J165" s="235">
        <f>ROUND(I165*H165,2)</f>
        <v>0</v>
      </c>
      <c r="K165" s="231" t="s">
        <v>1578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434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434</v>
      </c>
      <c r="BM165" s="240" t="s">
        <v>3247</v>
      </c>
    </row>
    <row r="166" s="12" customFormat="1" ht="25.92" customHeight="1">
      <c r="A166" s="12"/>
      <c r="B166" s="213"/>
      <c r="C166" s="214"/>
      <c r="D166" s="215" t="s">
        <v>75</v>
      </c>
      <c r="E166" s="216" t="s">
        <v>732</v>
      </c>
      <c r="F166" s="216" t="s">
        <v>1621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P167+P177</f>
        <v>0</v>
      </c>
      <c r="Q166" s="221"/>
      <c r="R166" s="222">
        <f>R167+R177</f>
        <v>0.0053248000000000002</v>
      </c>
      <c r="S166" s="221"/>
      <c r="T166" s="223">
        <f>T167+T177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93</v>
      </c>
      <c r="AT166" s="225" t="s">
        <v>75</v>
      </c>
      <c r="AU166" s="225" t="s">
        <v>76</v>
      </c>
      <c r="AY166" s="224" t="s">
        <v>313</v>
      </c>
      <c r="BK166" s="226">
        <f>BK167+BK177</f>
        <v>0</v>
      </c>
    </row>
    <row r="167" s="12" customFormat="1" ht="22.8" customHeight="1">
      <c r="A167" s="12"/>
      <c r="B167" s="213"/>
      <c r="C167" s="214"/>
      <c r="D167" s="215" t="s">
        <v>75</v>
      </c>
      <c r="E167" s="227" t="s">
        <v>1768</v>
      </c>
      <c r="F167" s="227" t="s">
        <v>1769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SUM(P168:P176)</f>
        <v>0</v>
      </c>
      <c r="Q167" s="221"/>
      <c r="R167" s="222">
        <f>SUM(R168:R176)</f>
        <v>0.0050000000000000001</v>
      </c>
      <c r="S167" s="221"/>
      <c r="T167" s="223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93</v>
      </c>
      <c r="AT167" s="225" t="s">
        <v>75</v>
      </c>
      <c r="AU167" s="225" t="s">
        <v>83</v>
      </c>
      <c r="AY167" s="224" t="s">
        <v>313</v>
      </c>
      <c r="BK167" s="226">
        <f>SUM(BK168:BK176)</f>
        <v>0</v>
      </c>
    </row>
    <row r="168" s="2" customFormat="1" ht="24.15" customHeight="1">
      <c r="A168" s="39"/>
      <c r="B168" s="40"/>
      <c r="C168" s="229" t="s">
        <v>1026</v>
      </c>
      <c r="D168" s="229" t="s">
        <v>315</v>
      </c>
      <c r="E168" s="230" t="s">
        <v>2982</v>
      </c>
      <c r="F168" s="231" t="s">
        <v>2983</v>
      </c>
      <c r="G168" s="232" t="s">
        <v>723</v>
      </c>
      <c r="H168" s="233">
        <v>1</v>
      </c>
      <c r="I168" s="234"/>
      <c r="J168" s="235">
        <f>ROUND(I168*H168,2)</f>
        <v>0</v>
      </c>
      <c r="K168" s="231" t="s">
        <v>319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1344</v>
      </c>
      <c r="AT168" s="240" t="s">
        <v>315</v>
      </c>
      <c r="AU168" s="240" t="s">
        <v>85</v>
      </c>
      <c r="AY168" s="18" t="s">
        <v>313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1344</v>
      </c>
      <c r="BM168" s="240" t="s">
        <v>3248</v>
      </c>
    </row>
    <row r="169" s="2" customFormat="1" ht="37.8" customHeight="1">
      <c r="A169" s="39"/>
      <c r="B169" s="40"/>
      <c r="C169" s="283" t="s">
        <v>1032</v>
      </c>
      <c r="D169" s="283" t="s">
        <v>732</v>
      </c>
      <c r="E169" s="284" t="s">
        <v>2985</v>
      </c>
      <c r="F169" s="285" t="s">
        <v>2986</v>
      </c>
      <c r="G169" s="286" t="s">
        <v>723</v>
      </c>
      <c r="H169" s="287">
        <v>1</v>
      </c>
      <c r="I169" s="288"/>
      <c r="J169" s="289">
        <f>ROUND(I169*H169,2)</f>
        <v>0</v>
      </c>
      <c r="K169" s="285" t="s">
        <v>319</v>
      </c>
      <c r="L169" s="290"/>
      <c r="M169" s="291" t="s">
        <v>1</v>
      </c>
      <c r="N169" s="292" t="s">
        <v>41</v>
      </c>
      <c r="O169" s="92"/>
      <c r="P169" s="238">
        <f>O169*H169</f>
        <v>0</v>
      </c>
      <c r="Q169" s="238">
        <v>0.0050000000000000001</v>
      </c>
      <c r="R169" s="238">
        <f>Q169*H169</f>
        <v>0.0050000000000000001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1663</v>
      </c>
      <c r="AT169" s="240" t="s">
        <v>732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1663</v>
      </c>
      <c r="BM169" s="240" t="s">
        <v>3249</v>
      </c>
    </row>
    <row r="170" s="2" customFormat="1" ht="16.5" customHeight="1">
      <c r="A170" s="39"/>
      <c r="B170" s="40"/>
      <c r="C170" s="229" t="s">
        <v>582</v>
      </c>
      <c r="D170" s="229" t="s">
        <v>315</v>
      </c>
      <c r="E170" s="230" t="s">
        <v>2988</v>
      </c>
      <c r="F170" s="231" t="s">
        <v>2989</v>
      </c>
      <c r="G170" s="232" t="s">
        <v>723</v>
      </c>
      <c r="H170" s="233">
        <v>2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1344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1344</v>
      </c>
      <c r="BM170" s="240" t="s">
        <v>3250</v>
      </c>
    </row>
    <row r="171" s="2" customFormat="1" ht="24.15" customHeight="1">
      <c r="A171" s="39"/>
      <c r="B171" s="40"/>
      <c r="C171" s="229" t="s">
        <v>1042</v>
      </c>
      <c r="D171" s="229" t="s">
        <v>315</v>
      </c>
      <c r="E171" s="230" t="s">
        <v>3185</v>
      </c>
      <c r="F171" s="231" t="s">
        <v>3186</v>
      </c>
      <c r="G171" s="232" t="s">
        <v>723</v>
      </c>
      <c r="H171" s="233">
        <v>2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1344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1344</v>
      </c>
      <c r="BM171" s="240" t="s">
        <v>3251</v>
      </c>
    </row>
    <row r="172" s="2" customFormat="1" ht="62.7" customHeight="1">
      <c r="A172" s="39"/>
      <c r="B172" s="40"/>
      <c r="C172" s="283" t="s">
        <v>1046</v>
      </c>
      <c r="D172" s="283" t="s">
        <v>732</v>
      </c>
      <c r="E172" s="284" t="s">
        <v>3188</v>
      </c>
      <c r="F172" s="285" t="s">
        <v>3189</v>
      </c>
      <c r="G172" s="286" t="s">
        <v>723</v>
      </c>
      <c r="H172" s="287">
        <v>2</v>
      </c>
      <c r="I172" s="288"/>
      <c r="J172" s="289">
        <f>ROUND(I172*H172,2)</f>
        <v>0</v>
      </c>
      <c r="K172" s="285" t="s">
        <v>1578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1067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434</v>
      </c>
      <c r="BM172" s="240" t="s">
        <v>3252</v>
      </c>
    </row>
    <row r="173" s="2" customFormat="1" ht="24.15" customHeight="1">
      <c r="A173" s="39"/>
      <c r="B173" s="40"/>
      <c r="C173" s="283" t="s">
        <v>1051</v>
      </c>
      <c r="D173" s="283" t="s">
        <v>732</v>
      </c>
      <c r="E173" s="284" t="s">
        <v>3191</v>
      </c>
      <c r="F173" s="285" t="s">
        <v>3192</v>
      </c>
      <c r="G173" s="286" t="s">
        <v>723</v>
      </c>
      <c r="H173" s="287">
        <v>2</v>
      </c>
      <c r="I173" s="288"/>
      <c r="J173" s="289">
        <f>ROUND(I173*H173,2)</f>
        <v>0</v>
      </c>
      <c r="K173" s="285" t="s">
        <v>1578</v>
      </c>
      <c r="L173" s="290"/>
      <c r="M173" s="291" t="s">
        <v>1</v>
      </c>
      <c r="N173" s="292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1067</v>
      </c>
      <c r="AT173" s="240" t="s">
        <v>732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434</v>
      </c>
      <c r="BM173" s="240" t="s">
        <v>3253</v>
      </c>
    </row>
    <row r="174" s="2" customFormat="1" ht="16.5" customHeight="1">
      <c r="A174" s="39"/>
      <c r="B174" s="40"/>
      <c r="C174" s="229" t="s">
        <v>1055</v>
      </c>
      <c r="D174" s="229" t="s">
        <v>315</v>
      </c>
      <c r="E174" s="230" t="s">
        <v>2994</v>
      </c>
      <c r="F174" s="231" t="s">
        <v>2995</v>
      </c>
      <c r="G174" s="232" t="s">
        <v>723</v>
      </c>
      <c r="H174" s="233">
        <v>1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1344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1344</v>
      </c>
      <c r="BM174" s="240" t="s">
        <v>3254</v>
      </c>
    </row>
    <row r="175" s="2" customFormat="1" ht="16.5" customHeight="1">
      <c r="A175" s="39"/>
      <c r="B175" s="40"/>
      <c r="C175" s="283" t="s">
        <v>1059</v>
      </c>
      <c r="D175" s="283" t="s">
        <v>732</v>
      </c>
      <c r="E175" s="284" t="s">
        <v>2997</v>
      </c>
      <c r="F175" s="285" t="s">
        <v>2998</v>
      </c>
      <c r="G175" s="286" t="s">
        <v>723</v>
      </c>
      <c r="H175" s="287">
        <v>1</v>
      </c>
      <c r="I175" s="288"/>
      <c r="J175" s="289">
        <f>ROUND(I175*H175,2)</f>
        <v>0</v>
      </c>
      <c r="K175" s="285" t="s">
        <v>1578</v>
      </c>
      <c r="L175" s="290"/>
      <c r="M175" s="291" t="s">
        <v>1</v>
      </c>
      <c r="N175" s="292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1067</v>
      </c>
      <c r="AT175" s="240" t="s">
        <v>732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434</v>
      </c>
      <c r="BM175" s="240" t="s">
        <v>3255</v>
      </c>
    </row>
    <row r="176" s="2" customFormat="1" ht="16.5" customHeight="1">
      <c r="A176" s="39"/>
      <c r="B176" s="40"/>
      <c r="C176" s="283" t="s">
        <v>1063</v>
      </c>
      <c r="D176" s="283" t="s">
        <v>732</v>
      </c>
      <c r="E176" s="284" t="s">
        <v>3000</v>
      </c>
      <c r="F176" s="285" t="s">
        <v>3001</v>
      </c>
      <c r="G176" s="286" t="s">
        <v>723</v>
      </c>
      <c r="H176" s="287">
        <v>1</v>
      </c>
      <c r="I176" s="288"/>
      <c r="J176" s="289">
        <f>ROUND(I176*H176,2)</f>
        <v>0</v>
      </c>
      <c r="K176" s="285" t="s">
        <v>1578</v>
      </c>
      <c r="L176" s="290"/>
      <c r="M176" s="291" t="s">
        <v>1</v>
      </c>
      <c r="N176" s="292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1067</v>
      </c>
      <c r="AT176" s="240" t="s">
        <v>732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434</v>
      </c>
      <c r="BM176" s="240" t="s">
        <v>3256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1622</v>
      </c>
      <c r="F177" s="227" t="s">
        <v>1623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SUM(P178:P184)</f>
        <v>0</v>
      </c>
      <c r="Q177" s="221"/>
      <c r="R177" s="222">
        <f>SUM(R178:R184)</f>
        <v>0.00032480000000000003</v>
      </c>
      <c r="S177" s="221"/>
      <c r="T177" s="223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93</v>
      </c>
      <c r="AT177" s="225" t="s">
        <v>75</v>
      </c>
      <c r="AU177" s="225" t="s">
        <v>83</v>
      </c>
      <c r="AY177" s="224" t="s">
        <v>313</v>
      </c>
      <c r="BK177" s="226">
        <f>SUM(BK178:BK184)</f>
        <v>0</v>
      </c>
    </row>
    <row r="178" s="2" customFormat="1" ht="33" customHeight="1">
      <c r="A178" s="39"/>
      <c r="B178" s="40"/>
      <c r="C178" s="229" t="s">
        <v>1067</v>
      </c>
      <c r="D178" s="229" t="s">
        <v>315</v>
      </c>
      <c r="E178" s="230" t="s">
        <v>1643</v>
      </c>
      <c r="F178" s="231" t="s">
        <v>1644</v>
      </c>
      <c r="G178" s="232" t="s">
        <v>334</v>
      </c>
      <c r="H178" s="233">
        <v>0.56000000000000005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1344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1344</v>
      </c>
      <c r="BM178" s="240" t="s">
        <v>3257</v>
      </c>
    </row>
    <row r="179" s="2" customFormat="1" ht="37.8" customHeight="1">
      <c r="A179" s="39"/>
      <c r="B179" s="40"/>
      <c r="C179" s="229" t="s">
        <v>1071</v>
      </c>
      <c r="D179" s="229" t="s">
        <v>315</v>
      </c>
      <c r="E179" s="230" t="s">
        <v>1646</v>
      </c>
      <c r="F179" s="231" t="s">
        <v>1647</v>
      </c>
      <c r="G179" s="232" t="s">
        <v>334</v>
      </c>
      <c r="H179" s="233">
        <v>5.5999999999999996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1344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1344</v>
      </c>
      <c r="BM179" s="240" t="s">
        <v>3258</v>
      </c>
    </row>
    <row r="180" s="2" customFormat="1" ht="24.15" customHeight="1">
      <c r="A180" s="39"/>
      <c r="B180" s="40"/>
      <c r="C180" s="229" t="s">
        <v>1075</v>
      </c>
      <c r="D180" s="229" t="s">
        <v>315</v>
      </c>
      <c r="E180" s="230" t="s">
        <v>1649</v>
      </c>
      <c r="F180" s="231" t="s">
        <v>1650</v>
      </c>
      <c r="G180" s="232" t="s">
        <v>354</v>
      </c>
      <c r="H180" s="233">
        <v>1.02</v>
      </c>
      <c r="I180" s="234"/>
      <c r="J180" s="235">
        <f>ROUND(I180*H180,2)</f>
        <v>0</v>
      </c>
      <c r="K180" s="231" t="s">
        <v>319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1344</v>
      </c>
      <c r="AT180" s="240" t="s">
        <v>315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1344</v>
      </c>
      <c r="BM180" s="240" t="s">
        <v>3259</v>
      </c>
    </row>
    <row r="181" s="2" customFormat="1" ht="24.15" customHeight="1">
      <c r="A181" s="39"/>
      <c r="B181" s="40"/>
      <c r="C181" s="229" t="s">
        <v>1079</v>
      </c>
      <c r="D181" s="229" t="s">
        <v>315</v>
      </c>
      <c r="E181" s="230" t="s">
        <v>3041</v>
      </c>
      <c r="F181" s="231" t="s">
        <v>3042</v>
      </c>
      <c r="G181" s="232" t="s">
        <v>318</v>
      </c>
      <c r="H181" s="233">
        <v>0.28000000000000003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0.00116</v>
      </c>
      <c r="R181" s="238">
        <f>Q181*H181</f>
        <v>0.00032480000000000003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1344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1344</v>
      </c>
      <c r="BM181" s="240" t="s">
        <v>3260</v>
      </c>
    </row>
    <row r="182" s="2" customFormat="1" ht="24.15" customHeight="1">
      <c r="A182" s="39"/>
      <c r="B182" s="40"/>
      <c r="C182" s="229" t="s">
        <v>1083</v>
      </c>
      <c r="D182" s="229" t="s">
        <v>315</v>
      </c>
      <c r="E182" s="230" t="s">
        <v>3044</v>
      </c>
      <c r="F182" s="231" t="s">
        <v>3045</v>
      </c>
      <c r="G182" s="232" t="s">
        <v>318</v>
      </c>
      <c r="H182" s="233">
        <v>0.28000000000000003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1344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1344</v>
      </c>
      <c r="BM182" s="240" t="s">
        <v>3261</v>
      </c>
    </row>
    <row r="183" s="2" customFormat="1" ht="24.15" customHeight="1">
      <c r="A183" s="39"/>
      <c r="B183" s="40"/>
      <c r="C183" s="229" t="s">
        <v>1087</v>
      </c>
      <c r="D183" s="229" t="s">
        <v>315</v>
      </c>
      <c r="E183" s="230" t="s">
        <v>3078</v>
      </c>
      <c r="F183" s="231" t="s">
        <v>3079</v>
      </c>
      <c r="G183" s="232" t="s">
        <v>723</v>
      </c>
      <c r="H183" s="233">
        <v>1</v>
      </c>
      <c r="I183" s="234"/>
      <c r="J183" s="235">
        <f>ROUND(I183*H183,2)</f>
        <v>0</v>
      </c>
      <c r="K183" s="231" t="s">
        <v>1578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1344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1344</v>
      </c>
      <c r="BM183" s="240" t="s">
        <v>3262</v>
      </c>
    </row>
    <row r="184" s="2" customFormat="1" ht="24.15" customHeight="1">
      <c r="A184" s="39"/>
      <c r="B184" s="40"/>
      <c r="C184" s="229" t="s">
        <v>440</v>
      </c>
      <c r="D184" s="229" t="s">
        <v>315</v>
      </c>
      <c r="E184" s="230" t="s">
        <v>3081</v>
      </c>
      <c r="F184" s="231" t="s">
        <v>3082</v>
      </c>
      <c r="G184" s="232" t="s">
        <v>2022</v>
      </c>
      <c r="H184" s="233">
        <v>1</v>
      </c>
      <c r="I184" s="234"/>
      <c r="J184" s="235">
        <f>ROUND(I184*H184,2)</f>
        <v>0</v>
      </c>
      <c r="K184" s="231" t="s">
        <v>1578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1344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1344</v>
      </c>
      <c r="BM184" s="240" t="s">
        <v>3263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1547</v>
      </c>
      <c r="F185" s="216" t="s">
        <v>1548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SUM(P186:P187)</f>
        <v>0</v>
      </c>
      <c r="Q185" s="221"/>
      <c r="R185" s="222">
        <f>SUM(R186:R187)</f>
        <v>0</v>
      </c>
      <c r="S185" s="221"/>
      <c r="T185" s="223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320</v>
      </c>
      <c r="AT185" s="225" t="s">
        <v>75</v>
      </c>
      <c r="AU185" s="225" t="s">
        <v>76</v>
      </c>
      <c r="AY185" s="224" t="s">
        <v>313</v>
      </c>
      <c r="BK185" s="226">
        <f>SUM(BK186:BK187)</f>
        <v>0</v>
      </c>
    </row>
    <row r="186" s="2" customFormat="1" ht="24.15" customHeight="1">
      <c r="A186" s="39"/>
      <c r="B186" s="40"/>
      <c r="C186" s="229" t="s">
        <v>1094</v>
      </c>
      <c r="D186" s="229" t="s">
        <v>315</v>
      </c>
      <c r="E186" s="230" t="s">
        <v>1668</v>
      </c>
      <c r="F186" s="231" t="s">
        <v>1669</v>
      </c>
      <c r="G186" s="232" t="s">
        <v>1551</v>
      </c>
      <c r="H186" s="233">
        <v>1</v>
      </c>
      <c r="I186" s="234"/>
      <c r="J186" s="235">
        <f>ROUND(I186*H186,2)</f>
        <v>0</v>
      </c>
      <c r="K186" s="231" t="s">
        <v>1578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1552</v>
      </c>
      <c r="AT186" s="240" t="s">
        <v>315</v>
      </c>
      <c r="AU186" s="240" t="s">
        <v>83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1552</v>
      </c>
      <c r="BM186" s="240" t="s">
        <v>3264</v>
      </c>
    </row>
    <row r="187" s="2" customFormat="1" ht="16.5" customHeight="1">
      <c r="A187" s="39"/>
      <c r="B187" s="40"/>
      <c r="C187" s="229" t="s">
        <v>1098</v>
      </c>
      <c r="D187" s="229" t="s">
        <v>315</v>
      </c>
      <c r="E187" s="230" t="s">
        <v>1671</v>
      </c>
      <c r="F187" s="231" t="s">
        <v>1672</v>
      </c>
      <c r="G187" s="232" t="s">
        <v>1551</v>
      </c>
      <c r="H187" s="233">
        <v>1</v>
      </c>
      <c r="I187" s="234"/>
      <c r="J187" s="235">
        <f>ROUND(I187*H187,2)</f>
        <v>0</v>
      </c>
      <c r="K187" s="231" t="s">
        <v>1578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1552</v>
      </c>
      <c r="AT187" s="240" t="s">
        <v>315</v>
      </c>
      <c r="AU187" s="240" t="s">
        <v>83</v>
      </c>
      <c r="AY187" s="18" t="s">
        <v>313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1552</v>
      </c>
      <c r="BM187" s="240" t="s">
        <v>3265</v>
      </c>
    </row>
    <row r="188" s="12" customFormat="1" ht="25.92" customHeight="1">
      <c r="A188" s="12"/>
      <c r="B188" s="213"/>
      <c r="C188" s="214"/>
      <c r="D188" s="215" t="s">
        <v>75</v>
      </c>
      <c r="E188" s="216" t="s">
        <v>1674</v>
      </c>
      <c r="F188" s="216" t="s">
        <v>1674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320</v>
      </c>
      <c r="AT188" s="225" t="s">
        <v>75</v>
      </c>
      <c r="AU188" s="225" t="s">
        <v>76</v>
      </c>
      <c r="AY188" s="224" t="s">
        <v>313</v>
      </c>
      <c r="BK188" s="226">
        <f>BK189</f>
        <v>0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1675</v>
      </c>
      <c r="F189" s="227" t="s">
        <v>1676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0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320</v>
      </c>
      <c r="AT189" s="225" t="s">
        <v>75</v>
      </c>
      <c r="AU189" s="225" t="s">
        <v>83</v>
      </c>
      <c r="AY189" s="224" t="s">
        <v>313</v>
      </c>
      <c r="BK189" s="226">
        <f>SUM(BK190:BK192)</f>
        <v>0</v>
      </c>
    </row>
    <row r="190" s="2" customFormat="1" ht="16.5" customHeight="1">
      <c r="A190" s="39"/>
      <c r="B190" s="40"/>
      <c r="C190" s="229" t="s">
        <v>1102</v>
      </c>
      <c r="D190" s="229" t="s">
        <v>315</v>
      </c>
      <c r="E190" s="230" t="s">
        <v>1801</v>
      </c>
      <c r="F190" s="231" t="s">
        <v>1802</v>
      </c>
      <c r="G190" s="232" t="s">
        <v>1679</v>
      </c>
      <c r="H190" s="233">
        <v>1</v>
      </c>
      <c r="I190" s="234"/>
      <c r="J190" s="235">
        <f>ROUND(I190*H190,2)</f>
        <v>0</v>
      </c>
      <c r="K190" s="231" t="s">
        <v>1578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1552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1552</v>
      </c>
      <c r="BM190" s="240" t="s">
        <v>3266</v>
      </c>
    </row>
    <row r="191" s="2" customFormat="1" ht="16.5" customHeight="1">
      <c r="A191" s="39"/>
      <c r="B191" s="40"/>
      <c r="C191" s="229" t="s">
        <v>1106</v>
      </c>
      <c r="D191" s="229" t="s">
        <v>315</v>
      </c>
      <c r="E191" s="230" t="s">
        <v>1804</v>
      </c>
      <c r="F191" s="231" t="s">
        <v>1805</v>
      </c>
      <c r="G191" s="232" t="s">
        <v>1679</v>
      </c>
      <c r="H191" s="233">
        <v>1</v>
      </c>
      <c r="I191" s="234"/>
      <c r="J191" s="235">
        <f>ROUND(I191*H191,2)</f>
        <v>0</v>
      </c>
      <c r="K191" s="231" t="s">
        <v>1578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1552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1552</v>
      </c>
      <c r="BM191" s="240" t="s">
        <v>3267</v>
      </c>
    </row>
    <row r="192" s="2" customFormat="1" ht="16.5" customHeight="1">
      <c r="A192" s="39"/>
      <c r="B192" s="40"/>
      <c r="C192" s="229" t="s">
        <v>1110</v>
      </c>
      <c r="D192" s="229" t="s">
        <v>315</v>
      </c>
      <c r="E192" s="230" t="s">
        <v>1677</v>
      </c>
      <c r="F192" s="231" t="s">
        <v>1678</v>
      </c>
      <c r="G192" s="232" t="s">
        <v>1679</v>
      </c>
      <c r="H192" s="233">
        <v>1</v>
      </c>
      <c r="I192" s="234"/>
      <c r="J192" s="235">
        <f>ROUND(I192*H192,2)</f>
        <v>0</v>
      </c>
      <c r="K192" s="231" t="s">
        <v>1578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1552</v>
      </c>
      <c r="AT192" s="240" t="s">
        <v>315</v>
      </c>
      <c r="AU192" s="240" t="s">
        <v>85</v>
      </c>
      <c r="AY192" s="18" t="s">
        <v>313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1552</v>
      </c>
      <c r="BM192" s="240" t="s">
        <v>3268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1681</v>
      </c>
      <c r="F193" s="216" t="s">
        <v>1682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P194</f>
        <v>0</v>
      </c>
      <c r="Q193" s="221"/>
      <c r="R193" s="222">
        <f>R194</f>
        <v>0</v>
      </c>
      <c r="S193" s="221"/>
      <c r="T193" s="22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320</v>
      </c>
      <c r="AT193" s="225" t="s">
        <v>75</v>
      </c>
      <c r="AU193" s="225" t="s">
        <v>76</v>
      </c>
      <c r="AY193" s="224" t="s">
        <v>313</v>
      </c>
      <c r="BK193" s="226">
        <f>BK194</f>
        <v>0</v>
      </c>
    </row>
    <row r="194" s="2" customFormat="1" ht="16.5" customHeight="1">
      <c r="A194" s="39"/>
      <c r="B194" s="40"/>
      <c r="C194" s="229" t="s">
        <v>1114</v>
      </c>
      <c r="D194" s="229" t="s">
        <v>315</v>
      </c>
      <c r="E194" s="230" t="s">
        <v>1683</v>
      </c>
      <c r="F194" s="231" t="s">
        <v>1682</v>
      </c>
      <c r="G194" s="232" t="s">
        <v>1551</v>
      </c>
      <c r="H194" s="233">
        <v>10</v>
      </c>
      <c r="I194" s="234"/>
      <c r="J194" s="235">
        <f>ROUND(I194*H194,2)</f>
        <v>0</v>
      </c>
      <c r="K194" s="231" t="s">
        <v>1578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1552</v>
      </c>
      <c r="AT194" s="240" t="s">
        <v>315</v>
      </c>
      <c r="AU194" s="240" t="s">
        <v>83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1552</v>
      </c>
      <c r="BM194" s="240" t="s">
        <v>3269</v>
      </c>
    </row>
    <row r="195" s="12" customFormat="1" ht="25.92" customHeight="1">
      <c r="A195" s="12"/>
      <c r="B195" s="213"/>
      <c r="C195" s="214"/>
      <c r="D195" s="215" t="s">
        <v>75</v>
      </c>
      <c r="E195" s="216" t="s">
        <v>281</v>
      </c>
      <c r="F195" s="216" t="s">
        <v>1685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P196+P201+P203+P206+P209</f>
        <v>0</v>
      </c>
      <c r="Q195" s="221"/>
      <c r="R195" s="222">
        <f>R196+R201+R203+R206+R209</f>
        <v>0</v>
      </c>
      <c r="S195" s="221"/>
      <c r="T195" s="223">
        <f>T196+T201+T203+T206+T209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343</v>
      </c>
      <c r="AT195" s="225" t="s">
        <v>75</v>
      </c>
      <c r="AU195" s="225" t="s">
        <v>76</v>
      </c>
      <c r="AY195" s="224" t="s">
        <v>313</v>
      </c>
      <c r="BK195" s="226">
        <f>BK196+BK201+BK203+BK206+BK209</f>
        <v>0</v>
      </c>
    </row>
    <row r="196" s="12" customFormat="1" ht="22.8" customHeight="1">
      <c r="A196" s="12"/>
      <c r="B196" s="213"/>
      <c r="C196" s="214"/>
      <c r="D196" s="215" t="s">
        <v>75</v>
      </c>
      <c r="E196" s="227" t="s">
        <v>1686</v>
      </c>
      <c r="F196" s="227" t="s">
        <v>1687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SUM(P197:P200)</f>
        <v>0</v>
      </c>
      <c r="Q196" s="221"/>
      <c r="R196" s="222">
        <f>SUM(R197:R200)</f>
        <v>0</v>
      </c>
      <c r="S196" s="221"/>
      <c r="T196" s="223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343</v>
      </c>
      <c r="AT196" s="225" t="s">
        <v>75</v>
      </c>
      <c r="AU196" s="225" t="s">
        <v>83</v>
      </c>
      <c r="AY196" s="224" t="s">
        <v>313</v>
      </c>
      <c r="BK196" s="226">
        <f>SUM(BK197:BK200)</f>
        <v>0</v>
      </c>
    </row>
    <row r="197" s="2" customFormat="1" ht="16.5" customHeight="1">
      <c r="A197" s="39"/>
      <c r="B197" s="40"/>
      <c r="C197" s="229" t="s">
        <v>1118</v>
      </c>
      <c r="D197" s="229" t="s">
        <v>315</v>
      </c>
      <c r="E197" s="230" t="s">
        <v>3093</v>
      </c>
      <c r="F197" s="231" t="s">
        <v>3094</v>
      </c>
      <c r="G197" s="232" t="s">
        <v>723</v>
      </c>
      <c r="H197" s="233">
        <v>1</v>
      </c>
      <c r="I197" s="234"/>
      <c r="J197" s="235">
        <f>ROUND(I197*H197,2)</f>
        <v>0</v>
      </c>
      <c r="K197" s="231" t="s">
        <v>1691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1692</v>
      </c>
      <c r="AT197" s="240" t="s">
        <v>315</v>
      </c>
      <c r="AU197" s="240" t="s">
        <v>85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1692</v>
      </c>
      <c r="BM197" s="240" t="s">
        <v>3270</v>
      </c>
    </row>
    <row r="198" s="2" customFormat="1" ht="16.5" customHeight="1">
      <c r="A198" s="39"/>
      <c r="B198" s="40"/>
      <c r="C198" s="229" t="s">
        <v>1124</v>
      </c>
      <c r="D198" s="229" t="s">
        <v>315</v>
      </c>
      <c r="E198" s="230" t="s">
        <v>1688</v>
      </c>
      <c r="F198" s="231" t="s">
        <v>1689</v>
      </c>
      <c r="G198" s="232" t="s">
        <v>1690</v>
      </c>
      <c r="H198" s="233">
        <v>1</v>
      </c>
      <c r="I198" s="234"/>
      <c r="J198" s="235">
        <f>ROUND(I198*H198,2)</f>
        <v>0</v>
      </c>
      <c r="K198" s="231" t="s">
        <v>1691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1692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1692</v>
      </c>
      <c r="BM198" s="240" t="s">
        <v>3271</v>
      </c>
    </row>
    <row r="199" s="2" customFormat="1" ht="16.5" customHeight="1">
      <c r="A199" s="39"/>
      <c r="B199" s="40"/>
      <c r="C199" s="229" t="s">
        <v>1128</v>
      </c>
      <c r="D199" s="229" t="s">
        <v>315</v>
      </c>
      <c r="E199" s="230" t="s">
        <v>1694</v>
      </c>
      <c r="F199" s="231" t="s">
        <v>1695</v>
      </c>
      <c r="G199" s="232" t="s">
        <v>1690</v>
      </c>
      <c r="H199" s="233">
        <v>1</v>
      </c>
      <c r="I199" s="234"/>
      <c r="J199" s="235">
        <f>ROUND(I199*H199,2)</f>
        <v>0</v>
      </c>
      <c r="K199" s="231" t="s">
        <v>1691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1692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1692</v>
      </c>
      <c r="BM199" s="240" t="s">
        <v>3272</v>
      </c>
    </row>
    <row r="200" s="2" customFormat="1" ht="16.5" customHeight="1">
      <c r="A200" s="39"/>
      <c r="B200" s="40"/>
      <c r="C200" s="229" t="s">
        <v>1132</v>
      </c>
      <c r="D200" s="229" t="s">
        <v>315</v>
      </c>
      <c r="E200" s="230" t="s">
        <v>1697</v>
      </c>
      <c r="F200" s="231" t="s">
        <v>1698</v>
      </c>
      <c r="G200" s="232" t="s">
        <v>1690</v>
      </c>
      <c r="H200" s="233">
        <v>1</v>
      </c>
      <c r="I200" s="234"/>
      <c r="J200" s="235">
        <f>ROUND(I200*H200,2)</f>
        <v>0</v>
      </c>
      <c r="K200" s="231" t="s">
        <v>1691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1692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1692</v>
      </c>
      <c r="BM200" s="240" t="s">
        <v>3273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1700</v>
      </c>
      <c r="F201" s="227" t="s">
        <v>1701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P202</f>
        <v>0</v>
      </c>
      <c r="Q201" s="221"/>
      <c r="R201" s="222">
        <f>R202</f>
        <v>0</v>
      </c>
      <c r="S201" s="221"/>
      <c r="T201" s="223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343</v>
      </c>
      <c r="AT201" s="225" t="s">
        <v>75</v>
      </c>
      <c r="AU201" s="225" t="s">
        <v>83</v>
      </c>
      <c r="AY201" s="224" t="s">
        <v>313</v>
      </c>
      <c r="BK201" s="226">
        <f>BK202</f>
        <v>0</v>
      </c>
    </row>
    <row r="202" s="2" customFormat="1" ht="16.5" customHeight="1">
      <c r="A202" s="39"/>
      <c r="B202" s="40"/>
      <c r="C202" s="229" t="s">
        <v>1293</v>
      </c>
      <c r="D202" s="229" t="s">
        <v>315</v>
      </c>
      <c r="E202" s="230" t="s">
        <v>1702</v>
      </c>
      <c r="F202" s="231" t="s">
        <v>1701</v>
      </c>
      <c r="G202" s="232" t="s">
        <v>1703</v>
      </c>
      <c r="H202" s="233">
        <v>1</v>
      </c>
      <c r="I202" s="234"/>
      <c r="J202" s="235">
        <f>ROUND(I202*H202,2)</f>
        <v>0</v>
      </c>
      <c r="K202" s="231" t="s">
        <v>1691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1692</v>
      </c>
      <c r="AT202" s="240" t="s">
        <v>315</v>
      </c>
      <c r="AU202" s="240" t="s">
        <v>85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1692</v>
      </c>
      <c r="BM202" s="240" t="s">
        <v>3274</v>
      </c>
    </row>
    <row r="203" s="12" customFormat="1" ht="22.8" customHeight="1">
      <c r="A203" s="12"/>
      <c r="B203" s="213"/>
      <c r="C203" s="214"/>
      <c r="D203" s="215" t="s">
        <v>75</v>
      </c>
      <c r="E203" s="227" t="s">
        <v>1705</v>
      </c>
      <c r="F203" s="227" t="s">
        <v>1706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SUM(P204:P205)</f>
        <v>0</v>
      </c>
      <c r="Q203" s="221"/>
      <c r="R203" s="222">
        <f>SUM(R204:R205)</f>
        <v>0</v>
      </c>
      <c r="S203" s="221"/>
      <c r="T203" s="223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343</v>
      </c>
      <c r="AT203" s="225" t="s">
        <v>75</v>
      </c>
      <c r="AU203" s="225" t="s">
        <v>83</v>
      </c>
      <c r="AY203" s="224" t="s">
        <v>313</v>
      </c>
      <c r="BK203" s="226">
        <f>SUM(BK204:BK205)</f>
        <v>0</v>
      </c>
    </row>
    <row r="204" s="2" customFormat="1" ht="16.5" customHeight="1">
      <c r="A204" s="39"/>
      <c r="B204" s="40"/>
      <c r="C204" s="229" t="s">
        <v>1296</v>
      </c>
      <c r="D204" s="229" t="s">
        <v>315</v>
      </c>
      <c r="E204" s="230" t="s">
        <v>1707</v>
      </c>
      <c r="F204" s="231" t="s">
        <v>1708</v>
      </c>
      <c r="G204" s="232" t="s">
        <v>1551</v>
      </c>
      <c r="H204" s="233">
        <v>1</v>
      </c>
      <c r="I204" s="234"/>
      <c r="J204" s="235">
        <f>ROUND(I204*H204,2)</f>
        <v>0</v>
      </c>
      <c r="K204" s="231" t="s">
        <v>1578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1692</v>
      </c>
      <c r="AT204" s="240" t="s">
        <v>315</v>
      </c>
      <c r="AU204" s="240" t="s">
        <v>85</v>
      </c>
      <c r="AY204" s="18" t="s">
        <v>313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1692</v>
      </c>
      <c r="BM204" s="240" t="s">
        <v>3275</v>
      </c>
    </row>
    <row r="205" s="2" customFormat="1" ht="16.5" customHeight="1">
      <c r="A205" s="39"/>
      <c r="B205" s="40"/>
      <c r="C205" s="229" t="s">
        <v>1298</v>
      </c>
      <c r="D205" s="229" t="s">
        <v>315</v>
      </c>
      <c r="E205" s="230" t="s">
        <v>1710</v>
      </c>
      <c r="F205" s="231" t="s">
        <v>1711</v>
      </c>
      <c r="G205" s="232" t="s">
        <v>1703</v>
      </c>
      <c r="H205" s="233">
        <v>1</v>
      </c>
      <c r="I205" s="234"/>
      <c r="J205" s="235">
        <f>ROUND(I205*H205,2)</f>
        <v>0</v>
      </c>
      <c r="K205" s="231" t="s">
        <v>1578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1692</v>
      </c>
      <c r="AT205" s="240" t="s">
        <v>315</v>
      </c>
      <c r="AU205" s="240" t="s">
        <v>85</v>
      </c>
      <c r="AY205" s="18" t="s">
        <v>313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1692</v>
      </c>
      <c r="BM205" s="240" t="s">
        <v>3276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1713</v>
      </c>
      <c r="F206" s="227" t="s">
        <v>1714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343</v>
      </c>
      <c r="AT206" s="225" t="s">
        <v>75</v>
      </c>
      <c r="AU206" s="225" t="s">
        <v>83</v>
      </c>
      <c r="AY206" s="224" t="s">
        <v>313</v>
      </c>
      <c r="BK206" s="226">
        <f>SUM(BK207:BK208)</f>
        <v>0</v>
      </c>
    </row>
    <row r="207" s="2" customFormat="1" ht="16.5" customHeight="1">
      <c r="A207" s="39"/>
      <c r="B207" s="40"/>
      <c r="C207" s="229" t="s">
        <v>1302</v>
      </c>
      <c r="D207" s="229" t="s">
        <v>315</v>
      </c>
      <c r="E207" s="230" t="s">
        <v>1715</v>
      </c>
      <c r="F207" s="231" t="s">
        <v>1716</v>
      </c>
      <c r="G207" s="232" t="s">
        <v>723</v>
      </c>
      <c r="H207" s="233">
        <v>1</v>
      </c>
      <c r="I207" s="234"/>
      <c r="J207" s="235">
        <f>ROUND(I207*H207,2)</f>
        <v>0</v>
      </c>
      <c r="K207" s="231" t="s">
        <v>1691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1692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1692</v>
      </c>
      <c r="BM207" s="240" t="s">
        <v>3277</v>
      </c>
    </row>
    <row r="208" s="2" customFormat="1" ht="16.5" customHeight="1">
      <c r="A208" s="39"/>
      <c r="B208" s="40"/>
      <c r="C208" s="229" t="s">
        <v>1306</v>
      </c>
      <c r="D208" s="229" t="s">
        <v>315</v>
      </c>
      <c r="E208" s="230" t="s">
        <v>1718</v>
      </c>
      <c r="F208" s="231" t="s">
        <v>1719</v>
      </c>
      <c r="G208" s="232" t="s">
        <v>1703</v>
      </c>
      <c r="H208" s="233">
        <v>1</v>
      </c>
      <c r="I208" s="234"/>
      <c r="J208" s="235">
        <f>ROUND(I208*H208,2)</f>
        <v>0</v>
      </c>
      <c r="K208" s="231" t="s">
        <v>1691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1692</v>
      </c>
      <c r="AT208" s="240" t="s">
        <v>315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1692</v>
      </c>
      <c r="BM208" s="240" t="s">
        <v>3278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1721</v>
      </c>
      <c r="F209" s="227" t="s">
        <v>1722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P210</f>
        <v>0</v>
      </c>
      <c r="Q209" s="221"/>
      <c r="R209" s="222">
        <f>R210</f>
        <v>0</v>
      </c>
      <c r="S209" s="221"/>
      <c r="T209" s="22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343</v>
      </c>
      <c r="AT209" s="225" t="s">
        <v>75</v>
      </c>
      <c r="AU209" s="225" t="s">
        <v>83</v>
      </c>
      <c r="AY209" s="224" t="s">
        <v>313</v>
      </c>
      <c r="BK209" s="226">
        <f>BK210</f>
        <v>0</v>
      </c>
    </row>
    <row r="210" s="2" customFormat="1" ht="16.5" customHeight="1">
      <c r="A210" s="39"/>
      <c r="B210" s="40"/>
      <c r="C210" s="229" t="s">
        <v>1310</v>
      </c>
      <c r="D210" s="229" t="s">
        <v>315</v>
      </c>
      <c r="E210" s="230" t="s">
        <v>1723</v>
      </c>
      <c r="F210" s="231" t="s">
        <v>1724</v>
      </c>
      <c r="G210" s="232" t="s">
        <v>1690</v>
      </c>
      <c r="H210" s="233">
        <v>1</v>
      </c>
      <c r="I210" s="234"/>
      <c r="J210" s="235">
        <f>ROUND(I210*H210,2)</f>
        <v>0</v>
      </c>
      <c r="K210" s="231" t="s">
        <v>1691</v>
      </c>
      <c r="L210" s="45"/>
      <c r="M210" s="278" t="s">
        <v>1</v>
      </c>
      <c r="N210" s="279" t="s">
        <v>41</v>
      </c>
      <c r="O210" s="280"/>
      <c r="P210" s="281">
        <f>O210*H210</f>
        <v>0</v>
      </c>
      <c r="Q210" s="281">
        <v>0</v>
      </c>
      <c r="R210" s="281">
        <f>Q210*H210</f>
        <v>0</v>
      </c>
      <c r="S210" s="281">
        <v>0</v>
      </c>
      <c r="T210" s="28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1692</v>
      </c>
      <c r="AT210" s="240" t="s">
        <v>315</v>
      </c>
      <c r="AU210" s="240" t="s">
        <v>85</v>
      </c>
      <c r="AY210" s="18" t="s">
        <v>313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1692</v>
      </c>
      <c r="BM210" s="240" t="s">
        <v>3279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kqYLHp7gvAjqC/9gK1zF8XX8JUjJEQnEY5eZetaMhZlnDsOtrNqG/nvJk7DcUznn8oI2RMSubijjWrxhKGFDsw==" hashValue="1fYy/NRESpi8bTm8E1dfoQnnpkY04XmYSlXD8IJ/zL4o8AUn/KjzqY/shIDScGEUX0tQM/FvMZ3Tt6bx0lYdtg==" algorithmName="SHA-512" password="CC35"/>
  <autoFilter ref="C139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2380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2902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ROUND((SUM(BE140:BE225)),  2)</f>
        <v>0</v>
      </c>
      <c r="G37" s="39"/>
      <c r="H37" s="39"/>
      <c r="I37" s="166">
        <v>0.20999999999999999</v>
      </c>
      <c r="J37" s="165">
        <f>ROUND(((SUM(BE140:BE225))*I37),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ROUND((SUM(BF140:BF225)),  2)</f>
        <v>0</v>
      </c>
      <c r="G38" s="39"/>
      <c r="H38" s="39"/>
      <c r="I38" s="166">
        <v>0.14999999999999999</v>
      </c>
      <c r="J38" s="165">
        <f>ROUND(((SUM(BF140:BF225))*I38),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ROUND((SUM(BH140:BH225)),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402a -  Zásuvkové zemní rozváděče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J164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J167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1727</v>
      </c>
      <c r="E105" s="199"/>
      <c r="F105" s="199"/>
      <c r="G105" s="199"/>
      <c r="H105" s="199"/>
      <c r="I105" s="199"/>
      <c r="J105" s="200">
        <f>J168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1561</v>
      </c>
      <c r="E106" s="199"/>
      <c r="F106" s="199"/>
      <c r="G106" s="199"/>
      <c r="H106" s="199"/>
      <c r="I106" s="199"/>
      <c r="J106" s="200">
        <f>J174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1541</v>
      </c>
      <c r="E107" s="194"/>
      <c r="F107" s="194"/>
      <c r="G107" s="194"/>
      <c r="H107" s="194"/>
      <c r="I107" s="194"/>
      <c r="J107" s="195">
        <f>J201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1562</v>
      </c>
      <c r="E108" s="194"/>
      <c r="F108" s="194"/>
      <c r="G108" s="194"/>
      <c r="H108" s="194"/>
      <c r="I108" s="194"/>
      <c r="J108" s="195">
        <f>J204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1563</v>
      </c>
      <c r="E109" s="199"/>
      <c r="F109" s="199"/>
      <c r="G109" s="199"/>
      <c r="H109" s="199"/>
      <c r="I109" s="199"/>
      <c r="J109" s="200">
        <f>J205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1564</v>
      </c>
      <c r="E110" s="194"/>
      <c r="F110" s="194"/>
      <c r="G110" s="194"/>
      <c r="H110" s="194"/>
      <c r="I110" s="194"/>
      <c r="J110" s="195">
        <f>J209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1565</v>
      </c>
      <c r="E111" s="194"/>
      <c r="F111" s="194"/>
      <c r="G111" s="194"/>
      <c r="H111" s="194"/>
      <c r="I111" s="194"/>
      <c r="J111" s="195">
        <f>J211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3"/>
      <c r="D112" s="198" t="s">
        <v>1566</v>
      </c>
      <c r="E112" s="199"/>
      <c r="F112" s="199"/>
      <c r="G112" s="199"/>
      <c r="H112" s="199"/>
      <c r="I112" s="199"/>
      <c r="J112" s="200">
        <f>J212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1567</v>
      </c>
      <c r="E113" s="199"/>
      <c r="F113" s="199"/>
      <c r="G113" s="199"/>
      <c r="H113" s="199"/>
      <c r="I113" s="199"/>
      <c r="J113" s="200">
        <f>J216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1568</v>
      </c>
      <c r="E114" s="199"/>
      <c r="F114" s="199"/>
      <c r="G114" s="199"/>
      <c r="H114" s="199"/>
      <c r="I114" s="199"/>
      <c r="J114" s="200">
        <f>J218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1569</v>
      </c>
      <c r="E115" s="199"/>
      <c r="F115" s="199"/>
      <c r="G115" s="199"/>
      <c r="H115" s="199"/>
      <c r="I115" s="199"/>
      <c r="J115" s="200">
        <f>J221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1570</v>
      </c>
      <c r="E116" s="199"/>
      <c r="F116" s="199"/>
      <c r="G116" s="199"/>
      <c r="H116" s="199"/>
      <c r="I116" s="199"/>
      <c r="J116" s="200">
        <f>J224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298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 xml:space="preserve">Revitalizace  Masarykova náměstí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2380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2902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288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SO 402a -  Zásuvkové zemní rozváděče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Konice</v>
      </c>
      <c r="G134" s="41"/>
      <c r="H134" s="41"/>
      <c r="I134" s="33" t="s">
        <v>22</v>
      </c>
      <c r="J134" s="80" t="str">
        <f>IF(J16="","",J16)</f>
        <v>14. 12. 2023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 xml:space="preserve">město  Konice</v>
      </c>
      <c r="G136" s="41"/>
      <c r="H136" s="41"/>
      <c r="I136" s="33" t="s">
        <v>30</v>
      </c>
      <c r="J136" s="37" t="str">
        <f>E25</f>
        <v>Milan Vician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>Milan Vician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299</v>
      </c>
      <c r="D139" s="205" t="s">
        <v>61</v>
      </c>
      <c r="E139" s="205" t="s">
        <v>57</v>
      </c>
      <c r="F139" s="205" t="s">
        <v>58</v>
      </c>
      <c r="G139" s="205" t="s">
        <v>300</v>
      </c>
      <c r="H139" s="205" t="s">
        <v>301</v>
      </c>
      <c r="I139" s="205" t="s">
        <v>302</v>
      </c>
      <c r="J139" s="205" t="s">
        <v>292</v>
      </c>
      <c r="K139" s="206" t="s">
        <v>303</v>
      </c>
      <c r="L139" s="207"/>
      <c r="M139" s="101" t="s">
        <v>1</v>
      </c>
      <c r="N139" s="102" t="s">
        <v>40</v>
      </c>
      <c r="O139" s="102" t="s">
        <v>304</v>
      </c>
      <c r="P139" s="102" t="s">
        <v>305</v>
      </c>
      <c r="Q139" s="102" t="s">
        <v>306</v>
      </c>
      <c r="R139" s="102" t="s">
        <v>307</v>
      </c>
      <c r="S139" s="102" t="s">
        <v>308</v>
      </c>
      <c r="T139" s="103" t="s">
        <v>309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310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P141+P167+P201+P204+P209+P211</f>
        <v>0</v>
      </c>
      <c r="Q140" s="105"/>
      <c r="R140" s="210">
        <f>R141+R167+R201+R204+R209+R211</f>
        <v>29.837930100000001</v>
      </c>
      <c r="S140" s="105"/>
      <c r="T140" s="211">
        <f>T141+T167+T201+T204+T209+T211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294</v>
      </c>
      <c r="BK140" s="212">
        <f>BK141+BK167+BK201+BK204+BK209+BK211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683</v>
      </c>
      <c r="F141" s="216" t="s">
        <v>684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P142+P164</f>
        <v>0</v>
      </c>
      <c r="Q141" s="221"/>
      <c r="R141" s="222">
        <f>R142+R164</f>
        <v>0.49425000000000002</v>
      </c>
      <c r="S141" s="221"/>
      <c r="T141" s="223">
        <f>T142+T164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75</v>
      </c>
      <c r="AU141" s="225" t="s">
        <v>76</v>
      </c>
      <c r="AY141" s="224" t="s">
        <v>313</v>
      </c>
      <c r="BK141" s="226">
        <f>BK142+BK164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1571</v>
      </c>
      <c r="F142" s="227" t="s">
        <v>1572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SUM(P143:P163)</f>
        <v>0</v>
      </c>
      <c r="Q142" s="221"/>
      <c r="R142" s="222">
        <f>SUM(R143:R163)</f>
        <v>0.49425000000000002</v>
      </c>
      <c r="S142" s="221"/>
      <c r="T142" s="223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313</v>
      </c>
      <c r="BK142" s="226">
        <f>SUM(BK143:BK163)</f>
        <v>0</v>
      </c>
    </row>
    <row r="143" s="2" customFormat="1" ht="24.15" customHeight="1">
      <c r="A143" s="39"/>
      <c r="B143" s="40"/>
      <c r="C143" s="229" t="s">
        <v>83</v>
      </c>
      <c r="D143" s="229" t="s">
        <v>315</v>
      </c>
      <c r="E143" s="230" t="s">
        <v>1573</v>
      </c>
      <c r="F143" s="231" t="s">
        <v>1574</v>
      </c>
      <c r="G143" s="232" t="s">
        <v>324</v>
      </c>
      <c r="H143" s="233">
        <v>119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434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434</v>
      </c>
      <c r="BM143" s="240" t="s">
        <v>3281</v>
      </c>
    </row>
    <row r="144" s="2" customFormat="1" ht="21.75" customHeight="1">
      <c r="A144" s="39"/>
      <c r="B144" s="40"/>
      <c r="C144" s="283" t="s">
        <v>85</v>
      </c>
      <c r="D144" s="283" t="s">
        <v>732</v>
      </c>
      <c r="E144" s="284" t="s">
        <v>1576</v>
      </c>
      <c r="F144" s="285" t="s">
        <v>1577</v>
      </c>
      <c r="G144" s="286" t="s">
        <v>324</v>
      </c>
      <c r="H144" s="287">
        <v>119</v>
      </c>
      <c r="I144" s="288"/>
      <c r="J144" s="289">
        <f>ROUND(I144*H144,2)</f>
        <v>0</v>
      </c>
      <c r="K144" s="285" t="s">
        <v>1578</v>
      </c>
      <c r="L144" s="290"/>
      <c r="M144" s="291" t="s">
        <v>1</v>
      </c>
      <c r="N144" s="292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1067</v>
      </c>
      <c r="AT144" s="240" t="s">
        <v>732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434</v>
      </c>
      <c r="BM144" s="240" t="s">
        <v>3282</v>
      </c>
    </row>
    <row r="145" s="2" customFormat="1" ht="24.15" customHeight="1">
      <c r="A145" s="39"/>
      <c r="B145" s="40"/>
      <c r="C145" s="229" t="s">
        <v>93</v>
      </c>
      <c r="D145" s="229" t="s">
        <v>315</v>
      </c>
      <c r="E145" s="230" t="s">
        <v>1730</v>
      </c>
      <c r="F145" s="231" t="s">
        <v>1731</v>
      </c>
      <c r="G145" s="232" t="s">
        <v>324</v>
      </c>
      <c r="H145" s="233">
        <v>24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434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434</v>
      </c>
      <c r="BM145" s="240" t="s">
        <v>3283</v>
      </c>
    </row>
    <row r="146" s="2" customFormat="1" ht="24.15" customHeight="1">
      <c r="A146" s="39"/>
      <c r="B146" s="40"/>
      <c r="C146" s="283" t="s">
        <v>320</v>
      </c>
      <c r="D146" s="283" t="s">
        <v>732</v>
      </c>
      <c r="E146" s="284" t="s">
        <v>1733</v>
      </c>
      <c r="F146" s="285" t="s">
        <v>1734</v>
      </c>
      <c r="G146" s="286" t="s">
        <v>324</v>
      </c>
      <c r="H146" s="287">
        <v>24</v>
      </c>
      <c r="I146" s="288"/>
      <c r="J146" s="289">
        <f>ROUND(I146*H146,2)</f>
        <v>0</v>
      </c>
      <c r="K146" s="285" t="s">
        <v>319</v>
      </c>
      <c r="L146" s="290"/>
      <c r="M146" s="291" t="s">
        <v>1</v>
      </c>
      <c r="N146" s="292" t="s">
        <v>41</v>
      </c>
      <c r="O146" s="92"/>
      <c r="P146" s="238">
        <f>O146*H146</f>
        <v>0</v>
      </c>
      <c r="Q146" s="238">
        <v>0.00092000000000000003</v>
      </c>
      <c r="R146" s="238">
        <f>Q146*H146</f>
        <v>0.022080000000000002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1067</v>
      </c>
      <c r="AT146" s="240" t="s">
        <v>732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434</v>
      </c>
      <c r="BM146" s="240" t="s">
        <v>3284</v>
      </c>
    </row>
    <row r="147" s="2" customFormat="1" ht="24.15" customHeight="1">
      <c r="A147" s="39"/>
      <c r="B147" s="40"/>
      <c r="C147" s="229" t="s">
        <v>343</v>
      </c>
      <c r="D147" s="229" t="s">
        <v>315</v>
      </c>
      <c r="E147" s="230" t="s">
        <v>1736</v>
      </c>
      <c r="F147" s="231" t="s">
        <v>1737</v>
      </c>
      <c r="G147" s="232" t="s">
        <v>324</v>
      </c>
      <c r="H147" s="233">
        <v>197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434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434</v>
      </c>
      <c r="BM147" s="240" t="s">
        <v>3285</v>
      </c>
    </row>
    <row r="148" s="2" customFormat="1" ht="24.15" customHeight="1">
      <c r="A148" s="39"/>
      <c r="B148" s="40"/>
      <c r="C148" s="283" t="s">
        <v>347</v>
      </c>
      <c r="D148" s="283" t="s">
        <v>732</v>
      </c>
      <c r="E148" s="284" t="s">
        <v>1739</v>
      </c>
      <c r="F148" s="285" t="s">
        <v>1740</v>
      </c>
      <c r="G148" s="286" t="s">
        <v>324</v>
      </c>
      <c r="H148" s="287">
        <v>197</v>
      </c>
      <c r="I148" s="288"/>
      <c r="J148" s="289">
        <f>ROUND(I148*H148,2)</f>
        <v>0</v>
      </c>
      <c r="K148" s="285" t="s">
        <v>319</v>
      </c>
      <c r="L148" s="290"/>
      <c r="M148" s="291" t="s">
        <v>1</v>
      </c>
      <c r="N148" s="292" t="s">
        <v>41</v>
      </c>
      <c r="O148" s="92"/>
      <c r="P148" s="238">
        <f>O148*H148</f>
        <v>0</v>
      </c>
      <c r="Q148" s="238">
        <v>0.00191</v>
      </c>
      <c r="R148" s="238">
        <f>Q148*H148</f>
        <v>0.37626999999999999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1067</v>
      </c>
      <c r="AT148" s="240" t="s">
        <v>732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434</v>
      </c>
      <c r="BM148" s="240" t="s">
        <v>3286</v>
      </c>
    </row>
    <row r="149" s="2" customFormat="1" ht="24.15" customHeight="1">
      <c r="A149" s="39"/>
      <c r="B149" s="40"/>
      <c r="C149" s="229" t="s">
        <v>351</v>
      </c>
      <c r="D149" s="229" t="s">
        <v>315</v>
      </c>
      <c r="E149" s="230" t="s">
        <v>3287</v>
      </c>
      <c r="F149" s="231" t="s">
        <v>3288</v>
      </c>
      <c r="G149" s="232" t="s">
        <v>324</v>
      </c>
      <c r="H149" s="233">
        <v>5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434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434</v>
      </c>
      <c r="BM149" s="240" t="s">
        <v>3289</v>
      </c>
    </row>
    <row r="150" s="2" customFormat="1" ht="24.15" customHeight="1">
      <c r="A150" s="39"/>
      <c r="B150" s="40"/>
      <c r="C150" s="283" t="s">
        <v>357</v>
      </c>
      <c r="D150" s="283" t="s">
        <v>732</v>
      </c>
      <c r="E150" s="284" t="s">
        <v>3290</v>
      </c>
      <c r="F150" s="285" t="s">
        <v>3291</v>
      </c>
      <c r="G150" s="286" t="s">
        <v>324</v>
      </c>
      <c r="H150" s="287">
        <v>5</v>
      </c>
      <c r="I150" s="288"/>
      <c r="J150" s="289">
        <f>ROUND(I150*H150,2)</f>
        <v>0</v>
      </c>
      <c r="K150" s="285" t="s">
        <v>319</v>
      </c>
      <c r="L150" s="290"/>
      <c r="M150" s="291" t="s">
        <v>1</v>
      </c>
      <c r="N150" s="292" t="s">
        <v>41</v>
      </c>
      <c r="O150" s="92"/>
      <c r="P150" s="238">
        <f>O150*H150</f>
        <v>0</v>
      </c>
      <c r="Q150" s="238">
        <v>0.0036099999999999999</v>
      </c>
      <c r="R150" s="238">
        <f>Q150*H150</f>
        <v>0.01805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1067</v>
      </c>
      <c r="AT150" s="240" t="s">
        <v>732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434</v>
      </c>
      <c r="BM150" s="240" t="s">
        <v>3292</v>
      </c>
    </row>
    <row r="151" s="2" customFormat="1" ht="24.15" customHeight="1">
      <c r="A151" s="39"/>
      <c r="B151" s="40"/>
      <c r="C151" s="229" t="s">
        <v>364</v>
      </c>
      <c r="D151" s="229" t="s">
        <v>315</v>
      </c>
      <c r="E151" s="230" t="s">
        <v>1592</v>
      </c>
      <c r="F151" s="231" t="s">
        <v>1593</v>
      </c>
      <c r="G151" s="232" t="s">
        <v>723</v>
      </c>
      <c r="H151" s="233">
        <v>8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3293</v>
      </c>
    </row>
    <row r="152" s="2" customFormat="1" ht="16.5" customHeight="1">
      <c r="A152" s="39"/>
      <c r="B152" s="40"/>
      <c r="C152" s="283" t="s">
        <v>368</v>
      </c>
      <c r="D152" s="283" t="s">
        <v>732</v>
      </c>
      <c r="E152" s="284" t="s">
        <v>1595</v>
      </c>
      <c r="F152" s="285" t="s">
        <v>1596</v>
      </c>
      <c r="G152" s="286" t="s">
        <v>723</v>
      </c>
      <c r="H152" s="287">
        <v>8</v>
      </c>
      <c r="I152" s="288"/>
      <c r="J152" s="289">
        <f>ROUND(I152*H152,2)</f>
        <v>0</v>
      </c>
      <c r="K152" s="285" t="s">
        <v>1578</v>
      </c>
      <c r="L152" s="290"/>
      <c r="M152" s="291" t="s">
        <v>1</v>
      </c>
      <c r="N152" s="292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1067</v>
      </c>
      <c r="AT152" s="240" t="s">
        <v>732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434</v>
      </c>
      <c r="BM152" s="240" t="s">
        <v>3294</v>
      </c>
    </row>
    <row r="153" s="2" customFormat="1" ht="16.5" customHeight="1">
      <c r="A153" s="39"/>
      <c r="B153" s="40"/>
      <c r="C153" s="283" t="s">
        <v>373</v>
      </c>
      <c r="D153" s="283" t="s">
        <v>732</v>
      </c>
      <c r="E153" s="284" t="s">
        <v>3295</v>
      </c>
      <c r="F153" s="285" t="s">
        <v>3296</v>
      </c>
      <c r="G153" s="286" t="s">
        <v>723</v>
      </c>
      <c r="H153" s="287">
        <v>2</v>
      </c>
      <c r="I153" s="288"/>
      <c r="J153" s="289">
        <f>ROUND(I153*H153,2)</f>
        <v>0</v>
      </c>
      <c r="K153" s="285" t="s">
        <v>1578</v>
      </c>
      <c r="L153" s="290"/>
      <c r="M153" s="291" t="s">
        <v>1</v>
      </c>
      <c r="N153" s="29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1067</v>
      </c>
      <c r="AT153" s="240" t="s">
        <v>732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434</v>
      </c>
      <c r="BM153" s="240" t="s">
        <v>3297</v>
      </c>
    </row>
    <row r="154" s="2" customFormat="1" ht="16.5" customHeight="1">
      <c r="A154" s="39"/>
      <c r="B154" s="40"/>
      <c r="C154" s="283" t="s">
        <v>377</v>
      </c>
      <c r="D154" s="283" t="s">
        <v>732</v>
      </c>
      <c r="E154" s="284" t="s">
        <v>1746</v>
      </c>
      <c r="F154" s="285" t="s">
        <v>1747</v>
      </c>
      <c r="G154" s="286" t="s">
        <v>723</v>
      </c>
      <c r="H154" s="287">
        <v>6</v>
      </c>
      <c r="I154" s="288"/>
      <c r="J154" s="289">
        <f>ROUND(I154*H154,2)</f>
        <v>0</v>
      </c>
      <c r="K154" s="285" t="s">
        <v>1578</v>
      </c>
      <c r="L154" s="290"/>
      <c r="M154" s="291" t="s">
        <v>1</v>
      </c>
      <c r="N154" s="292" t="s">
        <v>41</v>
      </c>
      <c r="O154" s="92"/>
      <c r="P154" s="238">
        <f>O154*H154</f>
        <v>0</v>
      </c>
      <c r="Q154" s="238">
        <v>0.00050000000000000001</v>
      </c>
      <c r="R154" s="238">
        <f>Q154*H154</f>
        <v>0.0030000000000000001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1067</v>
      </c>
      <c r="AT154" s="240" t="s">
        <v>732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434</v>
      </c>
      <c r="BM154" s="240" t="s">
        <v>3298</v>
      </c>
    </row>
    <row r="155" s="2" customFormat="1" ht="33" customHeight="1">
      <c r="A155" s="39"/>
      <c r="B155" s="40"/>
      <c r="C155" s="229" t="s">
        <v>427</v>
      </c>
      <c r="D155" s="229" t="s">
        <v>315</v>
      </c>
      <c r="E155" s="230" t="s">
        <v>1750</v>
      </c>
      <c r="F155" s="231" t="s">
        <v>1751</v>
      </c>
      <c r="G155" s="232" t="s">
        <v>723</v>
      </c>
      <c r="H155" s="233">
        <v>6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434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434</v>
      </c>
      <c r="BM155" s="240" t="s">
        <v>3299</v>
      </c>
    </row>
    <row r="156" s="2" customFormat="1" ht="33" customHeight="1">
      <c r="A156" s="39"/>
      <c r="B156" s="40"/>
      <c r="C156" s="229" t="s">
        <v>430</v>
      </c>
      <c r="D156" s="229" t="s">
        <v>315</v>
      </c>
      <c r="E156" s="230" t="s">
        <v>3300</v>
      </c>
      <c r="F156" s="231" t="s">
        <v>3301</v>
      </c>
      <c r="G156" s="232" t="s">
        <v>723</v>
      </c>
      <c r="H156" s="233">
        <v>2</v>
      </c>
      <c r="I156" s="234"/>
      <c r="J156" s="235">
        <f>ROUND(I156*H156,2)</f>
        <v>0</v>
      </c>
      <c r="K156" s="231" t="s">
        <v>319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434</v>
      </c>
      <c r="AT156" s="240" t="s">
        <v>315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434</v>
      </c>
      <c r="BM156" s="240" t="s">
        <v>3302</v>
      </c>
    </row>
    <row r="157" s="2" customFormat="1" ht="24.15" customHeight="1">
      <c r="A157" s="39"/>
      <c r="B157" s="40"/>
      <c r="C157" s="229" t="s">
        <v>8</v>
      </c>
      <c r="D157" s="229" t="s">
        <v>315</v>
      </c>
      <c r="E157" s="230" t="s">
        <v>2955</v>
      </c>
      <c r="F157" s="231" t="s">
        <v>2956</v>
      </c>
      <c r="G157" s="232" t="s">
        <v>324</v>
      </c>
      <c r="H157" s="233">
        <v>75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434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434</v>
      </c>
      <c r="BM157" s="240" t="s">
        <v>3303</v>
      </c>
    </row>
    <row r="158" s="2" customFormat="1" ht="16.5" customHeight="1">
      <c r="A158" s="39"/>
      <c r="B158" s="40"/>
      <c r="C158" s="283" t="s">
        <v>434</v>
      </c>
      <c r="D158" s="283" t="s">
        <v>732</v>
      </c>
      <c r="E158" s="284" t="s">
        <v>2958</v>
      </c>
      <c r="F158" s="285" t="s">
        <v>2959</v>
      </c>
      <c r="G158" s="286" t="s">
        <v>1758</v>
      </c>
      <c r="H158" s="287">
        <v>71.25</v>
      </c>
      <c r="I158" s="288"/>
      <c r="J158" s="289">
        <f>ROUND(I158*H158,2)</f>
        <v>0</v>
      </c>
      <c r="K158" s="285" t="s">
        <v>319</v>
      </c>
      <c r="L158" s="290"/>
      <c r="M158" s="291" t="s">
        <v>1</v>
      </c>
      <c r="N158" s="292" t="s">
        <v>41</v>
      </c>
      <c r="O158" s="92"/>
      <c r="P158" s="238">
        <f>O158*H158</f>
        <v>0</v>
      </c>
      <c r="Q158" s="238">
        <v>0.001</v>
      </c>
      <c r="R158" s="238">
        <f>Q158*H158</f>
        <v>0.071250000000000008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1067</v>
      </c>
      <c r="AT158" s="240" t="s">
        <v>732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434</v>
      </c>
      <c r="BM158" s="240" t="s">
        <v>3304</v>
      </c>
    </row>
    <row r="159" s="2" customFormat="1" ht="24.15" customHeight="1">
      <c r="A159" s="39"/>
      <c r="B159" s="40"/>
      <c r="C159" s="229" t="s">
        <v>436</v>
      </c>
      <c r="D159" s="229" t="s">
        <v>315</v>
      </c>
      <c r="E159" s="230" t="s">
        <v>1753</v>
      </c>
      <c r="F159" s="231" t="s">
        <v>1754</v>
      </c>
      <c r="G159" s="232" t="s">
        <v>324</v>
      </c>
      <c r="H159" s="233">
        <v>6</v>
      </c>
      <c r="I159" s="234"/>
      <c r="J159" s="235">
        <f>ROUND(I159*H159,2)</f>
        <v>0</v>
      </c>
      <c r="K159" s="231" t="s">
        <v>319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434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434</v>
      </c>
      <c r="BM159" s="240" t="s">
        <v>3305</v>
      </c>
    </row>
    <row r="160" s="2" customFormat="1" ht="16.5" customHeight="1">
      <c r="A160" s="39"/>
      <c r="B160" s="40"/>
      <c r="C160" s="283" t="s">
        <v>762</v>
      </c>
      <c r="D160" s="283" t="s">
        <v>732</v>
      </c>
      <c r="E160" s="284" t="s">
        <v>1756</v>
      </c>
      <c r="F160" s="285" t="s">
        <v>1757</v>
      </c>
      <c r="G160" s="286" t="s">
        <v>1758</v>
      </c>
      <c r="H160" s="287">
        <v>3.6000000000000001</v>
      </c>
      <c r="I160" s="288"/>
      <c r="J160" s="289">
        <f>ROUND(I160*H160,2)</f>
        <v>0</v>
      </c>
      <c r="K160" s="285" t="s">
        <v>319</v>
      </c>
      <c r="L160" s="290"/>
      <c r="M160" s="291" t="s">
        <v>1</v>
      </c>
      <c r="N160" s="292" t="s">
        <v>41</v>
      </c>
      <c r="O160" s="92"/>
      <c r="P160" s="238">
        <f>O160*H160</f>
        <v>0</v>
      </c>
      <c r="Q160" s="238">
        <v>0.001</v>
      </c>
      <c r="R160" s="238">
        <f>Q160*H160</f>
        <v>0.0036000000000000003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1067</v>
      </c>
      <c r="AT160" s="240" t="s">
        <v>732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434</v>
      </c>
      <c r="BM160" s="240" t="s">
        <v>3306</v>
      </c>
    </row>
    <row r="161" s="2" customFormat="1" ht="16.5" customHeight="1">
      <c r="A161" s="39"/>
      <c r="B161" s="40"/>
      <c r="C161" s="229" t="s">
        <v>765</v>
      </c>
      <c r="D161" s="229" t="s">
        <v>315</v>
      </c>
      <c r="E161" s="230" t="s">
        <v>1760</v>
      </c>
      <c r="F161" s="231" t="s">
        <v>1761</v>
      </c>
      <c r="G161" s="232" t="s">
        <v>723</v>
      </c>
      <c r="H161" s="233">
        <v>6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434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434</v>
      </c>
      <c r="BM161" s="240" t="s">
        <v>3307</v>
      </c>
    </row>
    <row r="162" s="2" customFormat="1" ht="16.5" customHeight="1">
      <c r="A162" s="39"/>
      <c r="B162" s="40"/>
      <c r="C162" s="283" t="s">
        <v>554</v>
      </c>
      <c r="D162" s="283" t="s">
        <v>732</v>
      </c>
      <c r="E162" s="284" t="s">
        <v>1763</v>
      </c>
      <c r="F162" s="285" t="s">
        <v>1764</v>
      </c>
      <c r="G162" s="286" t="s">
        <v>723</v>
      </c>
      <c r="H162" s="287">
        <v>6</v>
      </c>
      <c r="I162" s="288"/>
      <c r="J162" s="289">
        <f>ROUND(I162*H162,2)</f>
        <v>0</v>
      </c>
      <c r="K162" s="285" t="s">
        <v>1578</v>
      </c>
      <c r="L162" s="290"/>
      <c r="M162" s="291" t="s">
        <v>1</v>
      </c>
      <c r="N162" s="292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1067</v>
      </c>
      <c r="AT162" s="240" t="s">
        <v>732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434</v>
      </c>
      <c r="BM162" s="240" t="s">
        <v>3308</v>
      </c>
    </row>
    <row r="163" s="2" customFormat="1" ht="16.5" customHeight="1">
      <c r="A163" s="39"/>
      <c r="B163" s="40"/>
      <c r="C163" s="229" t="s">
        <v>7</v>
      </c>
      <c r="D163" s="229" t="s">
        <v>315</v>
      </c>
      <c r="E163" s="230" t="s">
        <v>3178</v>
      </c>
      <c r="F163" s="231" t="s">
        <v>3179</v>
      </c>
      <c r="G163" s="232" t="s">
        <v>723</v>
      </c>
      <c r="H163" s="233">
        <v>3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434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434</v>
      </c>
      <c r="BM163" s="240" t="s">
        <v>3309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1613</v>
      </c>
      <c r="F164" s="227" t="s">
        <v>1614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85</v>
      </c>
      <c r="AT164" s="225" t="s">
        <v>75</v>
      </c>
      <c r="AU164" s="225" t="s">
        <v>83</v>
      </c>
      <c r="AY164" s="224" t="s">
        <v>313</v>
      </c>
      <c r="BK164" s="226">
        <f>SUM(BK165:BK166)</f>
        <v>0</v>
      </c>
    </row>
    <row r="165" s="2" customFormat="1" ht="16.5" customHeight="1">
      <c r="A165" s="39"/>
      <c r="B165" s="40"/>
      <c r="C165" s="229" t="s">
        <v>1018</v>
      </c>
      <c r="D165" s="229" t="s">
        <v>315</v>
      </c>
      <c r="E165" s="230" t="s">
        <v>1615</v>
      </c>
      <c r="F165" s="231" t="s">
        <v>1616</v>
      </c>
      <c r="G165" s="232" t="s">
        <v>723</v>
      </c>
      <c r="H165" s="233">
        <v>1</v>
      </c>
      <c r="I165" s="234"/>
      <c r="J165" s="235">
        <f>ROUND(I165*H165,2)</f>
        <v>0</v>
      </c>
      <c r="K165" s="231" t="s">
        <v>1578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434</v>
      </c>
      <c r="AT165" s="240" t="s">
        <v>315</v>
      </c>
      <c r="AU165" s="240" t="s">
        <v>85</v>
      </c>
      <c r="AY165" s="18" t="s">
        <v>313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434</v>
      </c>
      <c r="BM165" s="240" t="s">
        <v>3310</v>
      </c>
    </row>
    <row r="166" s="2" customFormat="1" ht="16.5" customHeight="1">
      <c r="A166" s="39"/>
      <c r="B166" s="40"/>
      <c r="C166" s="229" t="s">
        <v>1026</v>
      </c>
      <c r="D166" s="229" t="s">
        <v>315</v>
      </c>
      <c r="E166" s="230" t="s">
        <v>1618</v>
      </c>
      <c r="F166" s="231" t="s">
        <v>1619</v>
      </c>
      <c r="G166" s="232" t="s">
        <v>723</v>
      </c>
      <c r="H166" s="233">
        <v>1</v>
      </c>
      <c r="I166" s="234"/>
      <c r="J166" s="235">
        <f>ROUND(I166*H166,2)</f>
        <v>0</v>
      </c>
      <c r="K166" s="231" t="s">
        <v>1578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434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434</v>
      </c>
      <c r="BM166" s="240" t="s">
        <v>3311</v>
      </c>
    </row>
    <row r="167" s="12" customFormat="1" ht="25.92" customHeight="1">
      <c r="A167" s="12"/>
      <c r="B167" s="213"/>
      <c r="C167" s="214"/>
      <c r="D167" s="215" t="s">
        <v>75</v>
      </c>
      <c r="E167" s="216" t="s">
        <v>732</v>
      </c>
      <c r="F167" s="216" t="s">
        <v>1621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P168+P174</f>
        <v>0</v>
      </c>
      <c r="Q167" s="221"/>
      <c r="R167" s="222">
        <f>R168+R174</f>
        <v>29.3436801</v>
      </c>
      <c r="S167" s="221"/>
      <c r="T167" s="223">
        <f>T168+T174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93</v>
      </c>
      <c r="AT167" s="225" t="s">
        <v>75</v>
      </c>
      <c r="AU167" s="225" t="s">
        <v>76</v>
      </c>
      <c r="AY167" s="224" t="s">
        <v>313</v>
      </c>
      <c r="BK167" s="226">
        <f>BK168+BK174</f>
        <v>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1768</v>
      </c>
      <c r="F168" s="227" t="s">
        <v>1769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SUM(P169:P173)</f>
        <v>0</v>
      </c>
      <c r="Q168" s="221"/>
      <c r="R168" s="222">
        <f>SUM(R169:R173)</f>
        <v>0</v>
      </c>
      <c r="S168" s="221"/>
      <c r="T168" s="22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93</v>
      </c>
      <c r="AT168" s="225" t="s">
        <v>75</v>
      </c>
      <c r="AU168" s="225" t="s">
        <v>83</v>
      </c>
      <c r="AY168" s="224" t="s">
        <v>313</v>
      </c>
      <c r="BK168" s="226">
        <f>SUM(BK169:BK173)</f>
        <v>0</v>
      </c>
    </row>
    <row r="169" s="2" customFormat="1" ht="21.75" customHeight="1">
      <c r="A169" s="39"/>
      <c r="B169" s="40"/>
      <c r="C169" s="229" t="s">
        <v>1032</v>
      </c>
      <c r="D169" s="229" t="s">
        <v>315</v>
      </c>
      <c r="E169" s="230" t="s">
        <v>1777</v>
      </c>
      <c r="F169" s="231" t="s">
        <v>1778</v>
      </c>
      <c r="G169" s="232" t="s">
        <v>723</v>
      </c>
      <c r="H169" s="233">
        <v>1</v>
      </c>
      <c r="I169" s="234"/>
      <c r="J169" s="235">
        <f>ROUND(I169*H169,2)</f>
        <v>0</v>
      </c>
      <c r="K169" s="231" t="s">
        <v>319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1344</v>
      </c>
      <c r="AT169" s="240" t="s">
        <v>315</v>
      </c>
      <c r="AU169" s="240" t="s">
        <v>85</v>
      </c>
      <c r="AY169" s="18" t="s">
        <v>313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1344</v>
      </c>
      <c r="BM169" s="240" t="s">
        <v>3312</v>
      </c>
    </row>
    <row r="170" s="2" customFormat="1" ht="37.8" customHeight="1">
      <c r="A170" s="39"/>
      <c r="B170" s="40"/>
      <c r="C170" s="229" t="s">
        <v>582</v>
      </c>
      <c r="D170" s="229" t="s">
        <v>315</v>
      </c>
      <c r="E170" s="230" t="s">
        <v>3313</v>
      </c>
      <c r="F170" s="231" t="s">
        <v>3314</v>
      </c>
      <c r="G170" s="232" t="s">
        <v>723</v>
      </c>
      <c r="H170" s="233">
        <v>1</v>
      </c>
      <c r="I170" s="234"/>
      <c r="J170" s="235">
        <f>ROUND(I170*H170,2)</f>
        <v>0</v>
      </c>
      <c r="K170" s="231" t="s">
        <v>319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1344</v>
      </c>
      <c r="AT170" s="240" t="s">
        <v>315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1344</v>
      </c>
      <c r="BM170" s="240" t="s">
        <v>3315</v>
      </c>
    </row>
    <row r="171" s="2" customFormat="1" ht="24.15" customHeight="1">
      <c r="A171" s="39"/>
      <c r="B171" s="40"/>
      <c r="C171" s="283" t="s">
        <v>1042</v>
      </c>
      <c r="D171" s="283" t="s">
        <v>732</v>
      </c>
      <c r="E171" s="284" t="s">
        <v>3316</v>
      </c>
      <c r="F171" s="285" t="s">
        <v>3317</v>
      </c>
      <c r="G171" s="286" t="s">
        <v>723</v>
      </c>
      <c r="H171" s="287">
        <v>3</v>
      </c>
      <c r="I171" s="288"/>
      <c r="J171" s="289">
        <f>ROUND(I171*H171,2)</f>
        <v>0</v>
      </c>
      <c r="K171" s="285" t="s">
        <v>1578</v>
      </c>
      <c r="L171" s="290"/>
      <c r="M171" s="291" t="s">
        <v>1</v>
      </c>
      <c r="N171" s="292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1775</v>
      </c>
      <c r="AT171" s="240" t="s">
        <v>732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1344</v>
      </c>
      <c r="BM171" s="240" t="s">
        <v>3318</v>
      </c>
    </row>
    <row r="172" s="2" customFormat="1" ht="16.5" customHeight="1">
      <c r="A172" s="39"/>
      <c r="B172" s="40"/>
      <c r="C172" s="283" t="s">
        <v>1046</v>
      </c>
      <c r="D172" s="283" t="s">
        <v>732</v>
      </c>
      <c r="E172" s="284" t="s">
        <v>3319</v>
      </c>
      <c r="F172" s="285" t="s">
        <v>3320</v>
      </c>
      <c r="G172" s="286" t="s">
        <v>1</v>
      </c>
      <c r="H172" s="287">
        <v>1</v>
      </c>
      <c r="I172" s="288"/>
      <c r="J172" s="289">
        <f>ROUND(I172*H172,2)</f>
        <v>0</v>
      </c>
      <c r="K172" s="285" t="s">
        <v>1578</v>
      </c>
      <c r="L172" s="290"/>
      <c r="M172" s="291" t="s">
        <v>1</v>
      </c>
      <c r="N172" s="292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1775</v>
      </c>
      <c r="AT172" s="240" t="s">
        <v>732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1344</v>
      </c>
      <c r="BM172" s="240" t="s">
        <v>3321</v>
      </c>
    </row>
    <row r="173" s="2" customFormat="1" ht="16.5" customHeight="1">
      <c r="A173" s="39"/>
      <c r="B173" s="40"/>
      <c r="C173" s="229" t="s">
        <v>1051</v>
      </c>
      <c r="D173" s="229" t="s">
        <v>315</v>
      </c>
      <c r="E173" s="230" t="s">
        <v>3322</v>
      </c>
      <c r="F173" s="231" t="s">
        <v>3323</v>
      </c>
      <c r="G173" s="232" t="s">
        <v>723</v>
      </c>
      <c r="H173" s="233">
        <v>1</v>
      </c>
      <c r="I173" s="234"/>
      <c r="J173" s="235">
        <f>ROUND(I173*H173,2)</f>
        <v>0</v>
      </c>
      <c r="K173" s="231" t="s">
        <v>1578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1344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1344</v>
      </c>
      <c r="BM173" s="240" t="s">
        <v>3324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1622</v>
      </c>
      <c r="F174" s="227" t="s">
        <v>1623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SUM(P175:P200)</f>
        <v>0</v>
      </c>
      <c r="Q174" s="221"/>
      <c r="R174" s="222">
        <f>SUM(R175:R200)</f>
        <v>29.3436801</v>
      </c>
      <c r="S174" s="221"/>
      <c r="T174" s="223">
        <f>SUM(T175:T200)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93</v>
      </c>
      <c r="AT174" s="225" t="s">
        <v>75</v>
      </c>
      <c r="AU174" s="225" t="s">
        <v>83</v>
      </c>
      <c r="AY174" s="224" t="s">
        <v>313</v>
      </c>
      <c r="BK174" s="226">
        <f>SUM(BK175:BK200)</f>
        <v>0</v>
      </c>
    </row>
    <row r="175" s="2" customFormat="1" ht="24.15" customHeight="1">
      <c r="A175" s="39"/>
      <c r="B175" s="40"/>
      <c r="C175" s="229" t="s">
        <v>1055</v>
      </c>
      <c r="D175" s="229" t="s">
        <v>315</v>
      </c>
      <c r="E175" s="230" t="s">
        <v>1624</v>
      </c>
      <c r="F175" s="231" t="s">
        <v>1625</v>
      </c>
      <c r="G175" s="232" t="s">
        <v>1626</v>
      </c>
      <c r="H175" s="233">
        <v>0.123</v>
      </c>
      <c r="I175" s="234"/>
      <c r="J175" s="235">
        <f>ROUND(I175*H175,2)</f>
        <v>0</v>
      </c>
      <c r="K175" s="231" t="s">
        <v>319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0.0088000000000000005</v>
      </c>
      <c r="R175" s="238">
        <f>Q175*H175</f>
        <v>0.0010824000000000001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1344</v>
      </c>
      <c r="AT175" s="240" t="s">
        <v>315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1344</v>
      </c>
      <c r="BM175" s="240" t="s">
        <v>3325</v>
      </c>
    </row>
    <row r="176" s="2" customFormat="1" ht="21.75" customHeight="1">
      <c r="A176" s="39"/>
      <c r="B176" s="40"/>
      <c r="C176" s="229" t="s">
        <v>1059</v>
      </c>
      <c r="D176" s="229" t="s">
        <v>315</v>
      </c>
      <c r="E176" s="230" t="s">
        <v>1628</v>
      </c>
      <c r="F176" s="231" t="s">
        <v>1629</v>
      </c>
      <c r="G176" s="232" t="s">
        <v>1626</v>
      </c>
      <c r="H176" s="233">
        <v>0.123</v>
      </c>
      <c r="I176" s="234"/>
      <c r="J176" s="235">
        <f>ROUND(I176*H176,2)</f>
        <v>0</v>
      </c>
      <c r="K176" s="231" t="s">
        <v>319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0.0099000000000000008</v>
      </c>
      <c r="R176" s="238">
        <f>Q176*H176</f>
        <v>0.0012177000000000002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1344</v>
      </c>
      <c r="AT176" s="240" t="s">
        <v>315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1344</v>
      </c>
      <c r="BM176" s="240" t="s">
        <v>3326</v>
      </c>
    </row>
    <row r="177" s="2" customFormat="1" ht="24.15" customHeight="1">
      <c r="A177" s="39"/>
      <c r="B177" s="40"/>
      <c r="C177" s="229" t="s">
        <v>1063</v>
      </c>
      <c r="D177" s="229" t="s">
        <v>315</v>
      </c>
      <c r="E177" s="230" t="s">
        <v>1782</v>
      </c>
      <c r="F177" s="231" t="s">
        <v>1783</v>
      </c>
      <c r="G177" s="232" t="s">
        <v>334</v>
      </c>
      <c r="H177" s="233">
        <v>3.96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1344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1344</v>
      </c>
      <c r="BM177" s="240" t="s">
        <v>3327</v>
      </c>
    </row>
    <row r="178" s="2" customFormat="1" ht="24.15" customHeight="1">
      <c r="A178" s="39"/>
      <c r="B178" s="40"/>
      <c r="C178" s="229" t="s">
        <v>1067</v>
      </c>
      <c r="D178" s="229" t="s">
        <v>315</v>
      </c>
      <c r="E178" s="230" t="s">
        <v>1631</v>
      </c>
      <c r="F178" s="231" t="s">
        <v>1632</v>
      </c>
      <c r="G178" s="232" t="s">
        <v>324</v>
      </c>
      <c r="H178" s="233">
        <v>4</v>
      </c>
      <c r="I178" s="234"/>
      <c r="J178" s="235">
        <f>ROUND(I178*H178,2)</f>
        <v>0</v>
      </c>
      <c r="K178" s="231" t="s">
        <v>319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1344</v>
      </c>
      <c r="AT178" s="240" t="s">
        <v>315</v>
      </c>
      <c r="AU178" s="240" t="s">
        <v>85</v>
      </c>
      <c r="AY178" s="18" t="s">
        <v>313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1344</v>
      </c>
      <c r="BM178" s="240" t="s">
        <v>3328</v>
      </c>
    </row>
    <row r="179" s="2" customFormat="1" ht="24.15" customHeight="1">
      <c r="A179" s="39"/>
      <c r="B179" s="40"/>
      <c r="C179" s="229" t="s">
        <v>1071</v>
      </c>
      <c r="D179" s="229" t="s">
        <v>315</v>
      </c>
      <c r="E179" s="230" t="s">
        <v>3329</v>
      </c>
      <c r="F179" s="231" t="s">
        <v>3330</v>
      </c>
      <c r="G179" s="232" t="s">
        <v>324</v>
      </c>
      <c r="H179" s="233">
        <v>32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1344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1344</v>
      </c>
      <c r="BM179" s="240" t="s">
        <v>3331</v>
      </c>
    </row>
    <row r="180" s="2" customFormat="1" ht="24.15" customHeight="1">
      <c r="A180" s="39"/>
      <c r="B180" s="40"/>
      <c r="C180" s="229" t="s">
        <v>1075</v>
      </c>
      <c r="D180" s="229" t="s">
        <v>315</v>
      </c>
      <c r="E180" s="230" t="s">
        <v>3332</v>
      </c>
      <c r="F180" s="231" t="s">
        <v>3333</v>
      </c>
      <c r="G180" s="232" t="s">
        <v>324</v>
      </c>
      <c r="H180" s="233">
        <v>68</v>
      </c>
      <c r="I180" s="234"/>
      <c r="J180" s="235">
        <f>ROUND(I180*H180,2)</f>
        <v>0</v>
      </c>
      <c r="K180" s="231" t="s">
        <v>319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1344</v>
      </c>
      <c r="AT180" s="240" t="s">
        <v>315</v>
      </c>
      <c r="AU180" s="240" t="s">
        <v>85</v>
      </c>
      <c r="AY180" s="18" t="s">
        <v>313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1344</v>
      </c>
      <c r="BM180" s="240" t="s">
        <v>3334</v>
      </c>
    </row>
    <row r="181" s="2" customFormat="1" ht="24.15" customHeight="1">
      <c r="A181" s="39"/>
      <c r="B181" s="40"/>
      <c r="C181" s="229" t="s">
        <v>1079</v>
      </c>
      <c r="D181" s="229" t="s">
        <v>315</v>
      </c>
      <c r="E181" s="230" t="s">
        <v>3335</v>
      </c>
      <c r="F181" s="231" t="s">
        <v>3336</v>
      </c>
      <c r="G181" s="232" t="s">
        <v>324</v>
      </c>
      <c r="H181" s="233">
        <v>7</v>
      </c>
      <c r="I181" s="234"/>
      <c r="J181" s="235">
        <f>ROUND(I181*H181,2)</f>
        <v>0</v>
      </c>
      <c r="K181" s="231" t="s">
        <v>319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1344</v>
      </c>
      <c r="AT181" s="240" t="s">
        <v>315</v>
      </c>
      <c r="AU181" s="240" t="s">
        <v>85</v>
      </c>
      <c r="AY181" s="18" t="s">
        <v>313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1344</v>
      </c>
      <c r="BM181" s="240" t="s">
        <v>3337</v>
      </c>
    </row>
    <row r="182" s="2" customFormat="1" ht="24.15" customHeight="1">
      <c r="A182" s="39"/>
      <c r="B182" s="40"/>
      <c r="C182" s="229" t="s">
        <v>1083</v>
      </c>
      <c r="D182" s="229" t="s">
        <v>315</v>
      </c>
      <c r="E182" s="230" t="s">
        <v>3338</v>
      </c>
      <c r="F182" s="231" t="s">
        <v>3339</v>
      </c>
      <c r="G182" s="232" t="s">
        <v>324</v>
      </c>
      <c r="H182" s="233">
        <v>12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1344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1344</v>
      </c>
      <c r="BM182" s="240" t="s">
        <v>3340</v>
      </c>
    </row>
    <row r="183" s="2" customFormat="1" ht="24.15" customHeight="1">
      <c r="A183" s="39"/>
      <c r="B183" s="40"/>
      <c r="C183" s="229" t="s">
        <v>1087</v>
      </c>
      <c r="D183" s="229" t="s">
        <v>315</v>
      </c>
      <c r="E183" s="230" t="s">
        <v>1634</v>
      </c>
      <c r="F183" s="231" t="s">
        <v>1635</v>
      </c>
      <c r="G183" s="232" t="s">
        <v>334</v>
      </c>
      <c r="H183" s="233">
        <v>4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1344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1344</v>
      </c>
      <c r="BM183" s="240" t="s">
        <v>3341</v>
      </c>
    </row>
    <row r="184" s="2" customFormat="1" ht="21.75" customHeight="1">
      <c r="A184" s="39"/>
      <c r="B184" s="40"/>
      <c r="C184" s="229" t="s">
        <v>440</v>
      </c>
      <c r="D184" s="229" t="s">
        <v>315</v>
      </c>
      <c r="E184" s="230" t="s">
        <v>1637</v>
      </c>
      <c r="F184" s="231" t="s">
        <v>1638</v>
      </c>
      <c r="G184" s="232" t="s">
        <v>723</v>
      </c>
      <c r="H184" s="233">
        <v>3</v>
      </c>
      <c r="I184" s="234"/>
      <c r="J184" s="235">
        <f>ROUND(I184*H184,2)</f>
        <v>0</v>
      </c>
      <c r="K184" s="231" t="s">
        <v>319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0.0076</v>
      </c>
      <c r="R184" s="238">
        <f>Q184*H184</f>
        <v>0.022800000000000001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1344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1344</v>
      </c>
      <c r="BM184" s="240" t="s">
        <v>3342</v>
      </c>
    </row>
    <row r="185" s="2" customFormat="1" ht="24.15" customHeight="1">
      <c r="A185" s="39"/>
      <c r="B185" s="40"/>
      <c r="C185" s="229" t="s">
        <v>1094</v>
      </c>
      <c r="D185" s="229" t="s">
        <v>315</v>
      </c>
      <c r="E185" s="230" t="s">
        <v>1640</v>
      </c>
      <c r="F185" s="231" t="s">
        <v>1641</v>
      </c>
      <c r="G185" s="232" t="s">
        <v>324</v>
      </c>
      <c r="H185" s="233">
        <v>123</v>
      </c>
      <c r="I185" s="234"/>
      <c r="J185" s="235">
        <f>ROUND(I185*H185,2)</f>
        <v>0</v>
      </c>
      <c r="K185" s="231" t="s">
        <v>319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0.0019</v>
      </c>
      <c r="R185" s="238">
        <f>Q185*H185</f>
        <v>0.23369999999999999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1344</v>
      </c>
      <c r="AT185" s="240" t="s">
        <v>315</v>
      </c>
      <c r="AU185" s="240" t="s">
        <v>85</v>
      </c>
      <c r="AY185" s="18" t="s">
        <v>313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1344</v>
      </c>
      <c r="BM185" s="240" t="s">
        <v>3343</v>
      </c>
    </row>
    <row r="186" s="2" customFormat="1" ht="33" customHeight="1">
      <c r="A186" s="39"/>
      <c r="B186" s="40"/>
      <c r="C186" s="229" t="s">
        <v>1098</v>
      </c>
      <c r="D186" s="229" t="s">
        <v>315</v>
      </c>
      <c r="E186" s="230" t="s">
        <v>1643</v>
      </c>
      <c r="F186" s="231" t="s">
        <v>1644</v>
      </c>
      <c r="G186" s="232" t="s">
        <v>334</v>
      </c>
      <c r="H186" s="233">
        <v>26.699999999999999</v>
      </c>
      <c r="I186" s="234"/>
      <c r="J186" s="235">
        <f>ROUND(I186*H186,2)</f>
        <v>0</v>
      </c>
      <c r="K186" s="231" t="s">
        <v>319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1344</v>
      </c>
      <c r="AT186" s="240" t="s">
        <v>315</v>
      </c>
      <c r="AU186" s="240" t="s">
        <v>85</v>
      </c>
      <c r="AY186" s="18" t="s">
        <v>313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1344</v>
      </c>
      <c r="BM186" s="240" t="s">
        <v>3344</v>
      </c>
    </row>
    <row r="187" s="2" customFormat="1" ht="37.8" customHeight="1">
      <c r="A187" s="39"/>
      <c r="B187" s="40"/>
      <c r="C187" s="229" t="s">
        <v>1102</v>
      </c>
      <c r="D187" s="229" t="s">
        <v>315</v>
      </c>
      <c r="E187" s="230" t="s">
        <v>1646</v>
      </c>
      <c r="F187" s="231" t="s">
        <v>1647</v>
      </c>
      <c r="G187" s="232" t="s">
        <v>334</v>
      </c>
      <c r="H187" s="233">
        <v>267</v>
      </c>
      <c r="I187" s="234"/>
      <c r="J187" s="235">
        <f>ROUND(I187*H187,2)</f>
        <v>0</v>
      </c>
      <c r="K187" s="231" t="s">
        <v>319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1344</v>
      </c>
      <c r="AT187" s="240" t="s">
        <v>315</v>
      </c>
      <c r="AU187" s="240" t="s">
        <v>85</v>
      </c>
      <c r="AY187" s="18" t="s">
        <v>313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1344</v>
      </c>
      <c r="BM187" s="240" t="s">
        <v>3345</v>
      </c>
    </row>
    <row r="188" s="2" customFormat="1" ht="24.15" customHeight="1">
      <c r="A188" s="39"/>
      <c r="B188" s="40"/>
      <c r="C188" s="229" t="s">
        <v>1106</v>
      </c>
      <c r="D188" s="229" t="s">
        <v>315</v>
      </c>
      <c r="E188" s="230" t="s">
        <v>1649</v>
      </c>
      <c r="F188" s="231" t="s">
        <v>1650</v>
      </c>
      <c r="G188" s="232" t="s">
        <v>354</v>
      </c>
      <c r="H188" s="233">
        <v>47.399999999999999</v>
      </c>
      <c r="I188" s="234"/>
      <c r="J188" s="235">
        <f>ROUND(I188*H188,2)</f>
        <v>0</v>
      </c>
      <c r="K188" s="231" t="s">
        <v>319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1344</v>
      </c>
      <c r="AT188" s="240" t="s">
        <v>315</v>
      </c>
      <c r="AU188" s="240" t="s">
        <v>85</v>
      </c>
      <c r="AY188" s="18" t="s">
        <v>313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1344</v>
      </c>
      <c r="BM188" s="240" t="s">
        <v>3346</v>
      </c>
    </row>
    <row r="189" s="2" customFormat="1" ht="24.15" customHeight="1">
      <c r="A189" s="39"/>
      <c r="B189" s="40"/>
      <c r="C189" s="229" t="s">
        <v>1110</v>
      </c>
      <c r="D189" s="229" t="s">
        <v>315</v>
      </c>
      <c r="E189" s="230" t="s">
        <v>1652</v>
      </c>
      <c r="F189" s="231" t="s">
        <v>1653</v>
      </c>
      <c r="G189" s="232" t="s">
        <v>324</v>
      </c>
      <c r="H189" s="233">
        <v>4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1344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1344</v>
      </c>
      <c r="BM189" s="240" t="s">
        <v>3347</v>
      </c>
    </row>
    <row r="190" s="2" customFormat="1" ht="24.15" customHeight="1">
      <c r="A190" s="39"/>
      <c r="B190" s="40"/>
      <c r="C190" s="229" t="s">
        <v>1114</v>
      </c>
      <c r="D190" s="229" t="s">
        <v>315</v>
      </c>
      <c r="E190" s="230" t="s">
        <v>3348</v>
      </c>
      <c r="F190" s="231" t="s">
        <v>3349</v>
      </c>
      <c r="G190" s="232" t="s">
        <v>324</v>
      </c>
      <c r="H190" s="233">
        <v>32</v>
      </c>
      <c r="I190" s="234"/>
      <c r="J190" s="235">
        <f>ROUND(I190*H190,2)</f>
        <v>0</v>
      </c>
      <c r="K190" s="231" t="s">
        <v>319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1344</v>
      </c>
      <c r="AT190" s="240" t="s">
        <v>315</v>
      </c>
      <c r="AU190" s="240" t="s">
        <v>85</v>
      </c>
      <c r="AY190" s="18" t="s">
        <v>313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1344</v>
      </c>
      <c r="BM190" s="240" t="s">
        <v>3350</v>
      </c>
    </row>
    <row r="191" s="2" customFormat="1" ht="24.15" customHeight="1">
      <c r="A191" s="39"/>
      <c r="B191" s="40"/>
      <c r="C191" s="229" t="s">
        <v>1118</v>
      </c>
      <c r="D191" s="229" t="s">
        <v>315</v>
      </c>
      <c r="E191" s="230" t="s">
        <v>3351</v>
      </c>
      <c r="F191" s="231" t="s">
        <v>3352</v>
      </c>
      <c r="G191" s="232" t="s">
        <v>324</v>
      </c>
      <c r="H191" s="233">
        <v>68</v>
      </c>
      <c r="I191" s="234"/>
      <c r="J191" s="235">
        <f>ROUND(I191*H191,2)</f>
        <v>0</v>
      </c>
      <c r="K191" s="231" t="s">
        <v>319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1344</v>
      </c>
      <c r="AT191" s="240" t="s">
        <v>315</v>
      </c>
      <c r="AU191" s="240" t="s">
        <v>85</v>
      </c>
      <c r="AY191" s="18" t="s">
        <v>313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1344</v>
      </c>
      <c r="BM191" s="240" t="s">
        <v>3353</v>
      </c>
    </row>
    <row r="192" s="2" customFormat="1" ht="24.15" customHeight="1">
      <c r="A192" s="39"/>
      <c r="B192" s="40"/>
      <c r="C192" s="229" t="s">
        <v>1124</v>
      </c>
      <c r="D192" s="229" t="s">
        <v>315</v>
      </c>
      <c r="E192" s="230" t="s">
        <v>3354</v>
      </c>
      <c r="F192" s="231" t="s">
        <v>3355</v>
      </c>
      <c r="G192" s="232" t="s">
        <v>324</v>
      </c>
      <c r="H192" s="233">
        <v>7</v>
      </c>
      <c r="I192" s="234"/>
      <c r="J192" s="235">
        <f>ROUND(I192*H192,2)</f>
        <v>0</v>
      </c>
      <c r="K192" s="231" t="s">
        <v>319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1344</v>
      </c>
      <c r="AT192" s="240" t="s">
        <v>315</v>
      </c>
      <c r="AU192" s="240" t="s">
        <v>85</v>
      </c>
      <c r="AY192" s="18" t="s">
        <v>313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1344</v>
      </c>
      <c r="BM192" s="240" t="s">
        <v>3356</v>
      </c>
    </row>
    <row r="193" s="2" customFormat="1" ht="24.15" customHeight="1">
      <c r="A193" s="39"/>
      <c r="B193" s="40"/>
      <c r="C193" s="229" t="s">
        <v>1128</v>
      </c>
      <c r="D193" s="229" t="s">
        <v>315</v>
      </c>
      <c r="E193" s="230" t="s">
        <v>3357</v>
      </c>
      <c r="F193" s="231" t="s">
        <v>3358</v>
      </c>
      <c r="G193" s="232" t="s">
        <v>324</v>
      </c>
      <c r="H193" s="233">
        <v>12</v>
      </c>
      <c r="I193" s="234"/>
      <c r="J193" s="235">
        <f>ROUND(I193*H193,2)</f>
        <v>0</v>
      </c>
      <c r="K193" s="231" t="s">
        <v>319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1344</v>
      </c>
      <c r="AT193" s="240" t="s">
        <v>315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1344</v>
      </c>
      <c r="BM193" s="240" t="s">
        <v>3359</v>
      </c>
    </row>
    <row r="194" s="2" customFormat="1" ht="24.15" customHeight="1">
      <c r="A194" s="39"/>
      <c r="B194" s="40"/>
      <c r="C194" s="229" t="s">
        <v>1132</v>
      </c>
      <c r="D194" s="229" t="s">
        <v>315</v>
      </c>
      <c r="E194" s="230" t="s">
        <v>3038</v>
      </c>
      <c r="F194" s="231" t="s">
        <v>3039</v>
      </c>
      <c r="G194" s="232" t="s">
        <v>334</v>
      </c>
      <c r="H194" s="233">
        <v>0.40000000000000002</v>
      </c>
      <c r="I194" s="234"/>
      <c r="J194" s="235">
        <f>ROUND(I194*H194,2)</f>
        <v>0</v>
      </c>
      <c r="K194" s="231" t="s">
        <v>319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1344</v>
      </c>
      <c r="AT194" s="240" t="s">
        <v>315</v>
      </c>
      <c r="AU194" s="240" t="s">
        <v>85</v>
      </c>
      <c r="AY194" s="18" t="s">
        <v>313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1344</v>
      </c>
      <c r="BM194" s="240" t="s">
        <v>3360</v>
      </c>
    </row>
    <row r="195" s="2" customFormat="1" ht="16.5" customHeight="1">
      <c r="A195" s="39"/>
      <c r="B195" s="40"/>
      <c r="C195" s="283" t="s">
        <v>1293</v>
      </c>
      <c r="D195" s="283" t="s">
        <v>732</v>
      </c>
      <c r="E195" s="284" t="s">
        <v>3047</v>
      </c>
      <c r="F195" s="285" t="s">
        <v>3048</v>
      </c>
      <c r="G195" s="286" t="s">
        <v>354</v>
      </c>
      <c r="H195" s="287">
        <v>10.800000000000001</v>
      </c>
      <c r="I195" s="288"/>
      <c r="J195" s="289">
        <f>ROUND(I195*H195,2)</f>
        <v>0</v>
      </c>
      <c r="K195" s="285" t="s">
        <v>319</v>
      </c>
      <c r="L195" s="290"/>
      <c r="M195" s="291" t="s">
        <v>1</v>
      </c>
      <c r="N195" s="292" t="s">
        <v>41</v>
      </c>
      <c r="O195" s="92"/>
      <c r="P195" s="238">
        <f>O195*H195</f>
        <v>0</v>
      </c>
      <c r="Q195" s="238">
        <v>1</v>
      </c>
      <c r="R195" s="238">
        <f>Q195*H195</f>
        <v>10.800000000000001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1663</v>
      </c>
      <c r="AT195" s="240" t="s">
        <v>732</v>
      </c>
      <c r="AU195" s="240" t="s">
        <v>85</v>
      </c>
      <c r="AY195" s="18" t="s">
        <v>313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1663</v>
      </c>
      <c r="BM195" s="240" t="s">
        <v>3361</v>
      </c>
    </row>
    <row r="196" s="2" customFormat="1" ht="24.15" customHeight="1">
      <c r="A196" s="39"/>
      <c r="B196" s="40"/>
      <c r="C196" s="229" t="s">
        <v>1296</v>
      </c>
      <c r="D196" s="229" t="s">
        <v>315</v>
      </c>
      <c r="E196" s="230" t="s">
        <v>1655</v>
      </c>
      <c r="F196" s="231" t="s">
        <v>1656</v>
      </c>
      <c r="G196" s="232" t="s">
        <v>324</v>
      </c>
      <c r="H196" s="233">
        <v>111</v>
      </c>
      <c r="I196" s="234"/>
      <c r="J196" s="235">
        <f>ROUND(I196*H196,2)</f>
        <v>0</v>
      </c>
      <c r="K196" s="231" t="s">
        <v>319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1344</v>
      </c>
      <c r="AT196" s="240" t="s">
        <v>315</v>
      </c>
      <c r="AU196" s="240" t="s">
        <v>85</v>
      </c>
      <c r="AY196" s="18" t="s">
        <v>313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1344</v>
      </c>
      <c r="BM196" s="240" t="s">
        <v>3362</v>
      </c>
    </row>
    <row r="197" s="2" customFormat="1" ht="16.5" customHeight="1">
      <c r="A197" s="39"/>
      <c r="B197" s="40"/>
      <c r="C197" s="229" t="s">
        <v>1298</v>
      </c>
      <c r="D197" s="229" t="s">
        <v>315</v>
      </c>
      <c r="E197" s="230" t="s">
        <v>1658</v>
      </c>
      <c r="F197" s="231" t="s">
        <v>1659</v>
      </c>
      <c r="G197" s="232" t="s">
        <v>324</v>
      </c>
      <c r="H197" s="233">
        <v>222</v>
      </c>
      <c r="I197" s="234"/>
      <c r="J197" s="235">
        <f>ROUND(I197*H197,2)</f>
        <v>0</v>
      </c>
      <c r="K197" s="231" t="s">
        <v>319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6.9999999999999994E-05</v>
      </c>
      <c r="R197" s="238">
        <f>Q197*H197</f>
        <v>0.015539999999999998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1344</v>
      </c>
      <c r="AT197" s="240" t="s">
        <v>315</v>
      </c>
      <c r="AU197" s="240" t="s">
        <v>85</v>
      </c>
      <c r="AY197" s="18" t="s">
        <v>313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1344</v>
      </c>
      <c r="BM197" s="240" t="s">
        <v>3363</v>
      </c>
    </row>
    <row r="198" s="2" customFormat="1" ht="24.15" customHeight="1">
      <c r="A198" s="39"/>
      <c r="B198" s="40"/>
      <c r="C198" s="283" t="s">
        <v>1302</v>
      </c>
      <c r="D198" s="283" t="s">
        <v>732</v>
      </c>
      <c r="E198" s="284" t="s">
        <v>1795</v>
      </c>
      <c r="F198" s="285" t="s">
        <v>1796</v>
      </c>
      <c r="G198" s="286" t="s">
        <v>324</v>
      </c>
      <c r="H198" s="287">
        <v>222</v>
      </c>
      <c r="I198" s="288"/>
      <c r="J198" s="289">
        <f>ROUND(I198*H198,2)</f>
        <v>0</v>
      </c>
      <c r="K198" s="285" t="s">
        <v>1</v>
      </c>
      <c r="L198" s="290"/>
      <c r="M198" s="291" t="s">
        <v>1</v>
      </c>
      <c r="N198" s="292" t="s">
        <v>41</v>
      </c>
      <c r="O198" s="92"/>
      <c r="P198" s="238">
        <f>O198*H198</f>
        <v>0</v>
      </c>
      <c r="Q198" s="238">
        <v>1.0000000000000001E-05</v>
      </c>
      <c r="R198" s="238">
        <f>Q198*H198</f>
        <v>0.0022200000000000002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1663</v>
      </c>
      <c r="AT198" s="240" t="s">
        <v>732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1663</v>
      </c>
      <c r="BM198" s="240" t="s">
        <v>3364</v>
      </c>
    </row>
    <row r="199" s="2" customFormat="1" ht="24.15" customHeight="1">
      <c r="A199" s="39"/>
      <c r="B199" s="40"/>
      <c r="C199" s="229" t="s">
        <v>1306</v>
      </c>
      <c r="D199" s="229" t="s">
        <v>315</v>
      </c>
      <c r="E199" s="230" t="s">
        <v>1665</v>
      </c>
      <c r="F199" s="231" t="s">
        <v>1666</v>
      </c>
      <c r="G199" s="232" t="s">
        <v>324</v>
      </c>
      <c r="H199" s="233">
        <v>119</v>
      </c>
      <c r="I199" s="234"/>
      <c r="J199" s="235">
        <f>ROUND(I199*H199,2)</f>
        <v>0</v>
      </c>
      <c r="K199" s="231" t="s">
        <v>319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0.108</v>
      </c>
      <c r="R199" s="238">
        <f>Q199*H199</f>
        <v>12.852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1344</v>
      </c>
      <c r="AT199" s="240" t="s">
        <v>315</v>
      </c>
      <c r="AU199" s="240" t="s">
        <v>85</v>
      </c>
      <c r="AY199" s="18" t="s">
        <v>313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1344</v>
      </c>
      <c r="BM199" s="240" t="s">
        <v>3365</v>
      </c>
    </row>
    <row r="200" s="2" customFormat="1" ht="33" customHeight="1">
      <c r="A200" s="39"/>
      <c r="B200" s="40"/>
      <c r="C200" s="229" t="s">
        <v>1310</v>
      </c>
      <c r="D200" s="229" t="s">
        <v>315</v>
      </c>
      <c r="E200" s="230" t="s">
        <v>3054</v>
      </c>
      <c r="F200" s="231" t="s">
        <v>3055</v>
      </c>
      <c r="G200" s="232" t="s">
        <v>324</v>
      </c>
      <c r="H200" s="233">
        <v>24</v>
      </c>
      <c r="I200" s="234"/>
      <c r="J200" s="235">
        <f>ROUND(I200*H200,2)</f>
        <v>0</v>
      </c>
      <c r="K200" s="231" t="s">
        <v>319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0.22563</v>
      </c>
      <c r="R200" s="238">
        <f>Q200*H200</f>
        <v>5.4151199999999999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1344</v>
      </c>
      <c r="AT200" s="240" t="s">
        <v>315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1344</v>
      </c>
      <c r="BM200" s="240" t="s">
        <v>3366</v>
      </c>
    </row>
    <row r="201" s="12" customFormat="1" ht="25.92" customHeight="1">
      <c r="A201" s="12"/>
      <c r="B201" s="213"/>
      <c r="C201" s="214"/>
      <c r="D201" s="215" t="s">
        <v>75</v>
      </c>
      <c r="E201" s="216" t="s">
        <v>1547</v>
      </c>
      <c r="F201" s="216" t="s">
        <v>1548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320</v>
      </c>
      <c r="AT201" s="225" t="s">
        <v>75</v>
      </c>
      <c r="AU201" s="225" t="s">
        <v>76</v>
      </c>
      <c r="AY201" s="224" t="s">
        <v>313</v>
      </c>
      <c r="BK201" s="226">
        <f>SUM(BK202:BK203)</f>
        <v>0</v>
      </c>
    </row>
    <row r="202" s="2" customFormat="1" ht="24.15" customHeight="1">
      <c r="A202" s="39"/>
      <c r="B202" s="40"/>
      <c r="C202" s="229" t="s">
        <v>1312</v>
      </c>
      <c r="D202" s="229" t="s">
        <v>315</v>
      </c>
      <c r="E202" s="230" t="s">
        <v>1668</v>
      </c>
      <c r="F202" s="231" t="s">
        <v>1669</v>
      </c>
      <c r="G202" s="232" t="s">
        <v>1551</v>
      </c>
      <c r="H202" s="233">
        <v>2</v>
      </c>
      <c r="I202" s="234"/>
      <c r="J202" s="235">
        <f>ROUND(I202*H202,2)</f>
        <v>0</v>
      </c>
      <c r="K202" s="231" t="s">
        <v>1578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1552</v>
      </c>
      <c r="AT202" s="240" t="s">
        <v>315</v>
      </c>
      <c r="AU202" s="240" t="s">
        <v>83</v>
      </c>
      <c r="AY202" s="18" t="s">
        <v>313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1552</v>
      </c>
      <c r="BM202" s="240" t="s">
        <v>3367</v>
      </c>
    </row>
    <row r="203" s="2" customFormat="1" ht="16.5" customHeight="1">
      <c r="A203" s="39"/>
      <c r="B203" s="40"/>
      <c r="C203" s="229" t="s">
        <v>1314</v>
      </c>
      <c r="D203" s="229" t="s">
        <v>315</v>
      </c>
      <c r="E203" s="230" t="s">
        <v>1671</v>
      </c>
      <c r="F203" s="231" t="s">
        <v>1672</v>
      </c>
      <c r="G203" s="232" t="s">
        <v>1551</v>
      </c>
      <c r="H203" s="233">
        <v>2</v>
      </c>
      <c r="I203" s="234"/>
      <c r="J203" s="235">
        <f>ROUND(I203*H203,2)</f>
        <v>0</v>
      </c>
      <c r="K203" s="231" t="s">
        <v>1578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1552</v>
      </c>
      <c r="AT203" s="240" t="s">
        <v>315</v>
      </c>
      <c r="AU203" s="240" t="s">
        <v>83</v>
      </c>
      <c r="AY203" s="18" t="s">
        <v>313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1552</v>
      </c>
      <c r="BM203" s="240" t="s">
        <v>3368</v>
      </c>
    </row>
    <row r="204" s="12" customFormat="1" ht="25.92" customHeight="1">
      <c r="A204" s="12"/>
      <c r="B204" s="213"/>
      <c r="C204" s="214"/>
      <c r="D204" s="215" t="s">
        <v>75</v>
      </c>
      <c r="E204" s="216" t="s">
        <v>1674</v>
      </c>
      <c r="F204" s="216" t="s">
        <v>1674</v>
      </c>
      <c r="G204" s="214"/>
      <c r="H204" s="214"/>
      <c r="I204" s="217"/>
      <c r="J204" s="218">
        <f>BK204</f>
        <v>0</v>
      </c>
      <c r="K204" s="214"/>
      <c r="L204" s="219"/>
      <c r="M204" s="220"/>
      <c r="N204" s="221"/>
      <c r="O204" s="221"/>
      <c r="P204" s="222">
        <f>P205</f>
        <v>0</v>
      </c>
      <c r="Q204" s="221"/>
      <c r="R204" s="222">
        <f>R205</f>
        <v>0</v>
      </c>
      <c r="S204" s="221"/>
      <c r="T204" s="22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320</v>
      </c>
      <c r="AT204" s="225" t="s">
        <v>75</v>
      </c>
      <c r="AU204" s="225" t="s">
        <v>76</v>
      </c>
      <c r="AY204" s="224" t="s">
        <v>313</v>
      </c>
      <c r="BK204" s="226">
        <f>BK205</f>
        <v>0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1675</v>
      </c>
      <c r="F205" s="227" t="s">
        <v>1676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0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320</v>
      </c>
      <c r="AT205" s="225" t="s">
        <v>75</v>
      </c>
      <c r="AU205" s="225" t="s">
        <v>83</v>
      </c>
      <c r="AY205" s="224" t="s">
        <v>313</v>
      </c>
      <c r="BK205" s="226">
        <f>SUM(BK206:BK208)</f>
        <v>0</v>
      </c>
    </row>
    <row r="206" s="2" customFormat="1" ht="16.5" customHeight="1">
      <c r="A206" s="39"/>
      <c r="B206" s="40"/>
      <c r="C206" s="229" t="s">
        <v>1318</v>
      </c>
      <c r="D206" s="229" t="s">
        <v>315</v>
      </c>
      <c r="E206" s="230" t="s">
        <v>1801</v>
      </c>
      <c r="F206" s="231" t="s">
        <v>1802</v>
      </c>
      <c r="G206" s="232" t="s">
        <v>1679</v>
      </c>
      <c r="H206" s="233">
        <v>1</v>
      </c>
      <c r="I206" s="234"/>
      <c r="J206" s="235">
        <f>ROUND(I206*H206,2)</f>
        <v>0</v>
      </c>
      <c r="K206" s="231" t="s">
        <v>1578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1552</v>
      </c>
      <c r="AT206" s="240" t="s">
        <v>315</v>
      </c>
      <c r="AU206" s="240" t="s">
        <v>85</v>
      </c>
      <c r="AY206" s="18" t="s">
        <v>313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1552</v>
      </c>
      <c r="BM206" s="240" t="s">
        <v>3369</v>
      </c>
    </row>
    <row r="207" s="2" customFormat="1" ht="16.5" customHeight="1">
      <c r="A207" s="39"/>
      <c r="B207" s="40"/>
      <c r="C207" s="229" t="s">
        <v>635</v>
      </c>
      <c r="D207" s="229" t="s">
        <v>315</v>
      </c>
      <c r="E207" s="230" t="s">
        <v>1804</v>
      </c>
      <c r="F207" s="231" t="s">
        <v>1805</v>
      </c>
      <c r="G207" s="232" t="s">
        <v>1679</v>
      </c>
      <c r="H207" s="233">
        <v>1</v>
      </c>
      <c r="I207" s="234"/>
      <c r="J207" s="235">
        <f>ROUND(I207*H207,2)</f>
        <v>0</v>
      </c>
      <c r="K207" s="231" t="s">
        <v>1578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1552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1552</v>
      </c>
      <c r="BM207" s="240" t="s">
        <v>3370</v>
      </c>
    </row>
    <row r="208" s="2" customFormat="1" ht="16.5" customHeight="1">
      <c r="A208" s="39"/>
      <c r="B208" s="40"/>
      <c r="C208" s="229" t="s">
        <v>1325</v>
      </c>
      <c r="D208" s="229" t="s">
        <v>315</v>
      </c>
      <c r="E208" s="230" t="s">
        <v>1677</v>
      </c>
      <c r="F208" s="231" t="s">
        <v>1678</v>
      </c>
      <c r="G208" s="232" t="s">
        <v>1679</v>
      </c>
      <c r="H208" s="233">
        <v>1</v>
      </c>
      <c r="I208" s="234"/>
      <c r="J208" s="235">
        <f>ROUND(I208*H208,2)</f>
        <v>0</v>
      </c>
      <c r="K208" s="231" t="s">
        <v>1578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1552</v>
      </c>
      <c r="AT208" s="240" t="s">
        <v>315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1552</v>
      </c>
      <c r="BM208" s="240" t="s">
        <v>3371</v>
      </c>
    </row>
    <row r="209" s="12" customFormat="1" ht="25.92" customHeight="1">
      <c r="A209" s="12"/>
      <c r="B209" s="213"/>
      <c r="C209" s="214"/>
      <c r="D209" s="215" t="s">
        <v>75</v>
      </c>
      <c r="E209" s="216" t="s">
        <v>1681</v>
      </c>
      <c r="F209" s="216" t="s">
        <v>1682</v>
      </c>
      <c r="G209" s="214"/>
      <c r="H209" s="214"/>
      <c r="I209" s="217"/>
      <c r="J209" s="218">
        <f>BK209</f>
        <v>0</v>
      </c>
      <c r="K209" s="214"/>
      <c r="L209" s="219"/>
      <c r="M209" s="220"/>
      <c r="N209" s="221"/>
      <c r="O209" s="221"/>
      <c r="P209" s="222">
        <f>P210</f>
        <v>0</v>
      </c>
      <c r="Q209" s="221"/>
      <c r="R209" s="222">
        <f>R210</f>
        <v>0</v>
      </c>
      <c r="S209" s="221"/>
      <c r="T209" s="22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320</v>
      </c>
      <c r="AT209" s="225" t="s">
        <v>75</v>
      </c>
      <c r="AU209" s="225" t="s">
        <v>76</v>
      </c>
      <c r="AY209" s="224" t="s">
        <v>313</v>
      </c>
      <c r="BK209" s="226">
        <f>BK210</f>
        <v>0</v>
      </c>
    </row>
    <row r="210" s="2" customFormat="1" ht="16.5" customHeight="1">
      <c r="A210" s="39"/>
      <c r="B210" s="40"/>
      <c r="C210" s="229" t="s">
        <v>1329</v>
      </c>
      <c r="D210" s="229" t="s">
        <v>315</v>
      </c>
      <c r="E210" s="230" t="s">
        <v>1683</v>
      </c>
      <c r="F210" s="231" t="s">
        <v>1682</v>
      </c>
      <c r="G210" s="232" t="s">
        <v>1551</v>
      </c>
      <c r="H210" s="233">
        <v>15</v>
      </c>
      <c r="I210" s="234"/>
      <c r="J210" s="235">
        <f>ROUND(I210*H210,2)</f>
        <v>0</v>
      </c>
      <c r="K210" s="231" t="s">
        <v>1578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1552</v>
      </c>
      <c r="AT210" s="240" t="s">
        <v>315</v>
      </c>
      <c r="AU210" s="240" t="s">
        <v>83</v>
      </c>
      <c r="AY210" s="18" t="s">
        <v>313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1552</v>
      </c>
      <c r="BM210" s="240" t="s">
        <v>3372</v>
      </c>
    </row>
    <row r="211" s="12" customFormat="1" ht="25.92" customHeight="1">
      <c r="A211" s="12"/>
      <c r="B211" s="213"/>
      <c r="C211" s="214"/>
      <c r="D211" s="215" t="s">
        <v>75</v>
      </c>
      <c r="E211" s="216" t="s">
        <v>281</v>
      </c>
      <c r="F211" s="216" t="s">
        <v>1685</v>
      </c>
      <c r="G211" s="214"/>
      <c r="H211" s="214"/>
      <c r="I211" s="217"/>
      <c r="J211" s="218">
        <f>BK211</f>
        <v>0</v>
      </c>
      <c r="K211" s="214"/>
      <c r="L211" s="219"/>
      <c r="M211" s="220"/>
      <c r="N211" s="221"/>
      <c r="O211" s="221"/>
      <c r="P211" s="222">
        <f>P212+P216+P218+P221+P224</f>
        <v>0</v>
      </c>
      <c r="Q211" s="221"/>
      <c r="R211" s="222">
        <f>R212+R216+R218+R221+R224</f>
        <v>0</v>
      </c>
      <c r="S211" s="221"/>
      <c r="T211" s="223">
        <f>T212+T216+T218+T221+T224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343</v>
      </c>
      <c r="AT211" s="225" t="s">
        <v>75</v>
      </c>
      <c r="AU211" s="225" t="s">
        <v>76</v>
      </c>
      <c r="AY211" s="224" t="s">
        <v>313</v>
      </c>
      <c r="BK211" s="226">
        <f>BK212+BK216+BK218+BK221+BK224</f>
        <v>0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1686</v>
      </c>
      <c r="F212" s="227" t="s">
        <v>1687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SUM(P213:P215)</f>
        <v>0</v>
      </c>
      <c r="Q212" s="221"/>
      <c r="R212" s="222">
        <f>SUM(R213:R215)</f>
        <v>0</v>
      </c>
      <c r="S212" s="221"/>
      <c r="T212" s="223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343</v>
      </c>
      <c r="AT212" s="225" t="s">
        <v>75</v>
      </c>
      <c r="AU212" s="225" t="s">
        <v>83</v>
      </c>
      <c r="AY212" s="224" t="s">
        <v>313</v>
      </c>
      <c r="BK212" s="226">
        <f>SUM(BK213:BK215)</f>
        <v>0</v>
      </c>
    </row>
    <row r="213" s="2" customFormat="1" ht="16.5" customHeight="1">
      <c r="A213" s="39"/>
      <c r="B213" s="40"/>
      <c r="C213" s="229" t="s">
        <v>1333</v>
      </c>
      <c r="D213" s="229" t="s">
        <v>315</v>
      </c>
      <c r="E213" s="230" t="s">
        <v>1688</v>
      </c>
      <c r="F213" s="231" t="s">
        <v>1689</v>
      </c>
      <c r="G213" s="232" t="s">
        <v>1690</v>
      </c>
      <c r="H213" s="233">
        <v>1</v>
      </c>
      <c r="I213" s="234"/>
      <c r="J213" s="235">
        <f>ROUND(I213*H213,2)</f>
        <v>0</v>
      </c>
      <c r="K213" s="231" t="s">
        <v>1691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1692</v>
      </c>
      <c r="AT213" s="240" t="s">
        <v>315</v>
      </c>
      <c r="AU213" s="240" t="s">
        <v>85</v>
      </c>
      <c r="AY213" s="18" t="s">
        <v>313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1692</v>
      </c>
      <c r="BM213" s="240" t="s">
        <v>3373</v>
      </c>
    </row>
    <row r="214" s="2" customFormat="1" ht="16.5" customHeight="1">
      <c r="A214" s="39"/>
      <c r="B214" s="40"/>
      <c r="C214" s="229" t="s">
        <v>1337</v>
      </c>
      <c r="D214" s="229" t="s">
        <v>315</v>
      </c>
      <c r="E214" s="230" t="s">
        <v>1694</v>
      </c>
      <c r="F214" s="231" t="s">
        <v>1695</v>
      </c>
      <c r="G214" s="232" t="s">
        <v>1690</v>
      </c>
      <c r="H214" s="233">
        <v>1</v>
      </c>
      <c r="I214" s="234"/>
      <c r="J214" s="235">
        <f>ROUND(I214*H214,2)</f>
        <v>0</v>
      </c>
      <c r="K214" s="231" t="s">
        <v>1691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1692</v>
      </c>
      <c r="AT214" s="240" t="s">
        <v>315</v>
      </c>
      <c r="AU214" s="240" t="s">
        <v>85</v>
      </c>
      <c r="AY214" s="18" t="s">
        <v>313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1692</v>
      </c>
      <c r="BM214" s="240" t="s">
        <v>3374</v>
      </c>
    </row>
    <row r="215" s="2" customFormat="1" ht="16.5" customHeight="1">
      <c r="A215" s="39"/>
      <c r="B215" s="40"/>
      <c r="C215" s="229" t="s">
        <v>1341</v>
      </c>
      <c r="D215" s="229" t="s">
        <v>315</v>
      </c>
      <c r="E215" s="230" t="s">
        <v>1697</v>
      </c>
      <c r="F215" s="231" t="s">
        <v>1698</v>
      </c>
      <c r="G215" s="232" t="s">
        <v>1690</v>
      </c>
      <c r="H215" s="233">
        <v>1</v>
      </c>
      <c r="I215" s="234"/>
      <c r="J215" s="235">
        <f>ROUND(I215*H215,2)</f>
        <v>0</v>
      </c>
      <c r="K215" s="231" t="s">
        <v>1691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1692</v>
      </c>
      <c r="AT215" s="240" t="s">
        <v>315</v>
      </c>
      <c r="AU215" s="240" t="s">
        <v>85</v>
      </c>
      <c r="AY215" s="18" t="s">
        <v>313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1692</v>
      </c>
      <c r="BM215" s="240" t="s">
        <v>3375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1700</v>
      </c>
      <c r="F216" s="227" t="s">
        <v>1701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343</v>
      </c>
      <c r="AT216" s="225" t="s">
        <v>75</v>
      </c>
      <c r="AU216" s="225" t="s">
        <v>83</v>
      </c>
      <c r="AY216" s="224" t="s">
        <v>313</v>
      </c>
      <c r="BK216" s="226">
        <f>BK217</f>
        <v>0</v>
      </c>
    </row>
    <row r="217" s="2" customFormat="1" ht="16.5" customHeight="1">
      <c r="A217" s="39"/>
      <c r="B217" s="40"/>
      <c r="C217" s="229" t="s">
        <v>1344</v>
      </c>
      <c r="D217" s="229" t="s">
        <v>315</v>
      </c>
      <c r="E217" s="230" t="s">
        <v>1702</v>
      </c>
      <c r="F217" s="231" t="s">
        <v>1701</v>
      </c>
      <c r="G217" s="232" t="s">
        <v>1703</v>
      </c>
      <c r="H217" s="233">
        <v>1</v>
      </c>
      <c r="I217" s="234"/>
      <c r="J217" s="235">
        <f>ROUND(I217*H217,2)</f>
        <v>0</v>
      </c>
      <c r="K217" s="231" t="s">
        <v>1691</v>
      </c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1692</v>
      </c>
      <c r="AT217" s="240" t="s">
        <v>315</v>
      </c>
      <c r="AU217" s="240" t="s">
        <v>85</v>
      </c>
      <c r="AY217" s="18" t="s">
        <v>313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1692</v>
      </c>
      <c r="BM217" s="240" t="s">
        <v>3376</v>
      </c>
    </row>
    <row r="218" s="12" customFormat="1" ht="22.8" customHeight="1">
      <c r="A218" s="12"/>
      <c r="B218" s="213"/>
      <c r="C218" s="214"/>
      <c r="D218" s="215" t="s">
        <v>75</v>
      </c>
      <c r="E218" s="227" t="s">
        <v>1705</v>
      </c>
      <c r="F218" s="227" t="s">
        <v>1706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SUM(P219:P220)</f>
        <v>0</v>
      </c>
      <c r="Q218" s="221"/>
      <c r="R218" s="222">
        <f>SUM(R219:R220)</f>
        <v>0</v>
      </c>
      <c r="S218" s="221"/>
      <c r="T218" s="223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343</v>
      </c>
      <c r="AT218" s="225" t="s">
        <v>75</v>
      </c>
      <c r="AU218" s="225" t="s">
        <v>83</v>
      </c>
      <c r="AY218" s="224" t="s">
        <v>313</v>
      </c>
      <c r="BK218" s="226">
        <f>SUM(BK219:BK220)</f>
        <v>0</v>
      </c>
    </row>
    <row r="219" s="2" customFormat="1" ht="16.5" customHeight="1">
      <c r="A219" s="39"/>
      <c r="B219" s="40"/>
      <c r="C219" s="229" t="s">
        <v>1348</v>
      </c>
      <c r="D219" s="229" t="s">
        <v>315</v>
      </c>
      <c r="E219" s="230" t="s">
        <v>1707</v>
      </c>
      <c r="F219" s="231" t="s">
        <v>1708</v>
      </c>
      <c r="G219" s="232" t="s">
        <v>1551</v>
      </c>
      <c r="H219" s="233">
        <v>1</v>
      </c>
      <c r="I219" s="234"/>
      <c r="J219" s="235">
        <f>ROUND(I219*H219,2)</f>
        <v>0</v>
      </c>
      <c r="K219" s="231" t="s">
        <v>1578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1692</v>
      </c>
      <c r="AT219" s="240" t="s">
        <v>315</v>
      </c>
      <c r="AU219" s="240" t="s">
        <v>85</v>
      </c>
      <c r="AY219" s="18" t="s">
        <v>313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1692</v>
      </c>
      <c r="BM219" s="240" t="s">
        <v>3377</v>
      </c>
    </row>
    <row r="220" s="2" customFormat="1" ht="16.5" customHeight="1">
      <c r="A220" s="39"/>
      <c r="B220" s="40"/>
      <c r="C220" s="229" t="s">
        <v>1354</v>
      </c>
      <c r="D220" s="229" t="s">
        <v>315</v>
      </c>
      <c r="E220" s="230" t="s">
        <v>1710</v>
      </c>
      <c r="F220" s="231" t="s">
        <v>1711</v>
      </c>
      <c r="G220" s="232" t="s">
        <v>1703</v>
      </c>
      <c r="H220" s="233">
        <v>1</v>
      </c>
      <c r="I220" s="234"/>
      <c r="J220" s="235">
        <f>ROUND(I220*H220,2)</f>
        <v>0</v>
      </c>
      <c r="K220" s="231" t="s">
        <v>1578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1692</v>
      </c>
      <c r="AT220" s="240" t="s">
        <v>315</v>
      </c>
      <c r="AU220" s="240" t="s">
        <v>85</v>
      </c>
      <c r="AY220" s="18" t="s">
        <v>313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1692</v>
      </c>
      <c r="BM220" s="240" t="s">
        <v>3378</v>
      </c>
    </row>
    <row r="221" s="12" customFormat="1" ht="22.8" customHeight="1">
      <c r="A221" s="12"/>
      <c r="B221" s="213"/>
      <c r="C221" s="214"/>
      <c r="D221" s="215" t="s">
        <v>75</v>
      </c>
      <c r="E221" s="227" t="s">
        <v>1713</v>
      </c>
      <c r="F221" s="227" t="s">
        <v>1714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SUM(P222:P223)</f>
        <v>0</v>
      </c>
      <c r="Q221" s="221"/>
      <c r="R221" s="222">
        <f>SUM(R222:R223)</f>
        <v>0</v>
      </c>
      <c r="S221" s="221"/>
      <c r="T221" s="223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343</v>
      </c>
      <c r="AT221" s="225" t="s">
        <v>75</v>
      </c>
      <c r="AU221" s="225" t="s">
        <v>83</v>
      </c>
      <c r="AY221" s="224" t="s">
        <v>313</v>
      </c>
      <c r="BK221" s="226">
        <f>SUM(BK222:BK223)</f>
        <v>0</v>
      </c>
    </row>
    <row r="222" s="2" customFormat="1" ht="16.5" customHeight="1">
      <c r="A222" s="39"/>
      <c r="B222" s="40"/>
      <c r="C222" s="229" t="s">
        <v>1513</v>
      </c>
      <c r="D222" s="229" t="s">
        <v>315</v>
      </c>
      <c r="E222" s="230" t="s">
        <v>1715</v>
      </c>
      <c r="F222" s="231" t="s">
        <v>1716</v>
      </c>
      <c r="G222" s="232" t="s">
        <v>723</v>
      </c>
      <c r="H222" s="233">
        <v>1</v>
      </c>
      <c r="I222" s="234"/>
      <c r="J222" s="235">
        <f>ROUND(I222*H222,2)</f>
        <v>0</v>
      </c>
      <c r="K222" s="231" t="s">
        <v>1691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1692</v>
      </c>
      <c r="AT222" s="240" t="s">
        <v>315</v>
      </c>
      <c r="AU222" s="240" t="s">
        <v>85</v>
      </c>
      <c r="AY222" s="18" t="s">
        <v>313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1692</v>
      </c>
      <c r="BM222" s="240" t="s">
        <v>3379</v>
      </c>
    </row>
    <row r="223" s="2" customFormat="1" ht="16.5" customHeight="1">
      <c r="A223" s="39"/>
      <c r="B223" s="40"/>
      <c r="C223" s="229" t="s">
        <v>1517</v>
      </c>
      <c r="D223" s="229" t="s">
        <v>315</v>
      </c>
      <c r="E223" s="230" t="s">
        <v>1718</v>
      </c>
      <c r="F223" s="231" t="s">
        <v>1719</v>
      </c>
      <c r="G223" s="232" t="s">
        <v>1703</v>
      </c>
      <c r="H223" s="233">
        <v>1</v>
      </c>
      <c r="I223" s="234"/>
      <c r="J223" s="235">
        <f>ROUND(I223*H223,2)</f>
        <v>0</v>
      </c>
      <c r="K223" s="231" t="s">
        <v>1691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1692</v>
      </c>
      <c r="AT223" s="240" t="s">
        <v>315</v>
      </c>
      <c r="AU223" s="240" t="s">
        <v>85</v>
      </c>
      <c r="AY223" s="18" t="s">
        <v>313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1692</v>
      </c>
      <c r="BM223" s="240" t="s">
        <v>3380</v>
      </c>
    </row>
    <row r="224" s="12" customFormat="1" ht="22.8" customHeight="1">
      <c r="A224" s="12"/>
      <c r="B224" s="213"/>
      <c r="C224" s="214"/>
      <c r="D224" s="215" t="s">
        <v>75</v>
      </c>
      <c r="E224" s="227" t="s">
        <v>1721</v>
      </c>
      <c r="F224" s="227" t="s">
        <v>1722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P225</f>
        <v>0</v>
      </c>
      <c r="Q224" s="221"/>
      <c r="R224" s="222">
        <f>R225</f>
        <v>0</v>
      </c>
      <c r="S224" s="221"/>
      <c r="T224" s="22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343</v>
      </c>
      <c r="AT224" s="225" t="s">
        <v>75</v>
      </c>
      <c r="AU224" s="225" t="s">
        <v>83</v>
      </c>
      <c r="AY224" s="224" t="s">
        <v>313</v>
      </c>
      <c r="BK224" s="226">
        <f>BK225</f>
        <v>0</v>
      </c>
    </row>
    <row r="225" s="2" customFormat="1" ht="16.5" customHeight="1">
      <c r="A225" s="39"/>
      <c r="B225" s="40"/>
      <c r="C225" s="229" t="s">
        <v>1522</v>
      </c>
      <c r="D225" s="229" t="s">
        <v>315</v>
      </c>
      <c r="E225" s="230" t="s">
        <v>1723</v>
      </c>
      <c r="F225" s="231" t="s">
        <v>1724</v>
      </c>
      <c r="G225" s="232" t="s">
        <v>1690</v>
      </c>
      <c r="H225" s="233">
        <v>1</v>
      </c>
      <c r="I225" s="234"/>
      <c r="J225" s="235">
        <f>ROUND(I225*H225,2)</f>
        <v>0</v>
      </c>
      <c r="K225" s="231" t="s">
        <v>1691</v>
      </c>
      <c r="L225" s="45"/>
      <c r="M225" s="278" t="s">
        <v>1</v>
      </c>
      <c r="N225" s="279" t="s">
        <v>41</v>
      </c>
      <c r="O225" s="280"/>
      <c r="P225" s="281">
        <f>O225*H225</f>
        <v>0</v>
      </c>
      <c r="Q225" s="281">
        <v>0</v>
      </c>
      <c r="R225" s="281">
        <f>Q225*H225</f>
        <v>0</v>
      </c>
      <c r="S225" s="281">
        <v>0</v>
      </c>
      <c r="T225" s="28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1692</v>
      </c>
      <c r="AT225" s="240" t="s">
        <v>315</v>
      </c>
      <c r="AU225" s="240" t="s">
        <v>85</v>
      </c>
      <c r="AY225" s="18" t="s">
        <v>313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1692</v>
      </c>
      <c r="BM225" s="240" t="s">
        <v>3381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Pa3DyQzyhA6oIaGAc+QdrARwOBtzx44/6SKzl6KDqZaPDS7Lu/8WebvbeTKkjbGa78AZ/w0ai87lbvbcvBPtOw==" hashValue="O8+kaor/eClheUQ0w3o2+7AfDtd1Fa347fT1OwYxFsMPYtqJ+Hj+l5HXdYSKA8gaKI23TWmadjOqdUbRk0MaMg==" algorithmName="SHA-512" password="CC35"/>
  <autoFilter ref="C139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>
      <c r="B8" s="21"/>
      <c r="D8" s="152" t="s">
        <v>284</v>
      </c>
      <c r="L8" s="21"/>
    </row>
    <row r="9" s="1" customFormat="1" ht="16.5" customHeight="1">
      <c r="B9" s="21"/>
      <c r="E9" s="153" t="s">
        <v>2380</v>
      </c>
      <c r="F9" s="1"/>
      <c r="G9" s="1"/>
      <c r="H9" s="1"/>
      <c r="L9" s="21"/>
    </row>
    <row r="10" s="1" customFormat="1" ht="12" customHeight="1">
      <c r="B10" s="21"/>
      <c r="D10" s="152" t="s">
        <v>286</v>
      </c>
      <c r="L10" s="21"/>
    </row>
    <row r="11" s="2" customFormat="1" ht="16.5" customHeight="1">
      <c r="A11" s="39"/>
      <c r="B11" s="45"/>
      <c r="C11" s="39"/>
      <c r="D11" s="39"/>
      <c r="E11" s="154" t="s">
        <v>2902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288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14. 12. 2023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1557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1557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ROUND((SUM(BE135:BE161)),  2)</f>
        <v>0</v>
      </c>
      <c r="G37" s="39"/>
      <c r="H37" s="39"/>
      <c r="I37" s="166">
        <v>0.20999999999999999</v>
      </c>
      <c r="J37" s="165">
        <f>ROUND(((SUM(BE135:BE161))*I37),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ROUND((SUM(BF135:BF161)),  2)</f>
        <v>0</v>
      </c>
      <c r="G38" s="39"/>
      <c r="H38" s="39"/>
      <c r="I38" s="166">
        <v>0.14999999999999999</v>
      </c>
      <c r="J38" s="165">
        <f>ROUND(((SUM(BF135:BF161))*I38),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ROUND((SUM(BG135:BG161)),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ROUND((SUM(BH135:BH161)),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ROUND((SUM(BI135:BI161)),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402f -  Rezervní chránička pro slaboproud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Konice</v>
      </c>
      <c r="G93" s="41"/>
      <c r="H93" s="41"/>
      <c r="I93" s="33" t="s">
        <v>22</v>
      </c>
      <c r="J93" s="80" t="str">
        <f>IF(J16="","",J16)</f>
        <v>14. 12. 2023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město  Konice</v>
      </c>
      <c r="G95" s="41"/>
      <c r="H95" s="41"/>
      <c r="I95" s="33" t="s">
        <v>30</v>
      </c>
      <c r="J95" s="37" t="str">
        <f>E25</f>
        <v>Milan Vician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Milan Vician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291</v>
      </c>
      <c r="D98" s="188"/>
      <c r="E98" s="188"/>
      <c r="F98" s="188"/>
      <c r="G98" s="188"/>
      <c r="H98" s="188"/>
      <c r="I98" s="188"/>
      <c r="J98" s="189" t="s">
        <v>292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293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294</v>
      </c>
    </row>
    <row r="101" s="9" customFormat="1" ht="24.96" customHeight="1">
      <c r="A101" s="9"/>
      <c r="B101" s="191"/>
      <c r="C101" s="192"/>
      <c r="D101" s="193" t="s">
        <v>664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1558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1559</v>
      </c>
      <c r="E103" s="199"/>
      <c r="F103" s="199"/>
      <c r="G103" s="199"/>
      <c r="H103" s="199"/>
      <c r="I103" s="199"/>
      <c r="J103" s="200">
        <f>J140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1560</v>
      </c>
      <c r="E104" s="194"/>
      <c r="F104" s="194"/>
      <c r="G104" s="194"/>
      <c r="H104" s="194"/>
      <c r="I104" s="194"/>
      <c r="J104" s="195">
        <f>J143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1561</v>
      </c>
      <c r="E105" s="199"/>
      <c r="F105" s="199"/>
      <c r="G105" s="199"/>
      <c r="H105" s="199"/>
      <c r="I105" s="199"/>
      <c r="J105" s="200">
        <f>J144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1541</v>
      </c>
      <c r="E106" s="194"/>
      <c r="F106" s="194"/>
      <c r="G106" s="194"/>
      <c r="H106" s="194"/>
      <c r="I106" s="194"/>
      <c r="J106" s="195">
        <f>J149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1562</v>
      </c>
      <c r="E107" s="194"/>
      <c r="F107" s="194"/>
      <c r="G107" s="194"/>
      <c r="H107" s="194"/>
      <c r="I107" s="194"/>
      <c r="J107" s="195">
        <f>J152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1563</v>
      </c>
      <c r="E108" s="199"/>
      <c r="F108" s="199"/>
      <c r="G108" s="199"/>
      <c r="H108" s="199"/>
      <c r="I108" s="199"/>
      <c r="J108" s="200">
        <f>J153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1565</v>
      </c>
      <c r="E109" s="194"/>
      <c r="F109" s="194"/>
      <c r="G109" s="194"/>
      <c r="H109" s="194"/>
      <c r="I109" s="194"/>
      <c r="J109" s="195">
        <f>J155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1566</v>
      </c>
      <c r="E110" s="199"/>
      <c r="F110" s="199"/>
      <c r="G110" s="199"/>
      <c r="H110" s="199"/>
      <c r="I110" s="199"/>
      <c r="J110" s="200">
        <f>J156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1567</v>
      </c>
      <c r="E111" s="199"/>
      <c r="F111" s="199"/>
      <c r="G111" s="199"/>
      <c r="H111" s="199"/>
      <c r="I111" s="199"/>
      <c r="J111" s="200">
        <f>J160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298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 xml:space="preserve">Revitalizace  Masarykova náměstí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284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2380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286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2902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288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 xml:space="preserve">SO 402f -  Rezervní chránička pro slaboproud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Konice</v>
      </c>
      <c r="G129" s="41"/>
      <c r="H129" s="41"/>
      <c r="I129" s="33" t="s">
        <v>22</v>
      </c>
      <c r="J129" s="80" t="str">
        <f>IF(J16="","",J16)</f>
        <v>14. 12. 2023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E19</f>
        <v xml:space="preserve">město  Konice</v>
      </c>
      <c r="G131" s="41"/>
      <c r="H131" s="41"/>
      <c r="I131" s="33" t="s">
        <v>30</v>
      </c>
      <c r="J131" s="37" t="str">
        <f>E25</f>
        <v>Milan Vician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>Milan Vician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299</v>
      </c>
      <c r="D134" s="205" t="s">
        <v>61</v>
      </c>
      <c r="E134" s="205" t="s">
        <v>57</v>
      </c>
      <c r="F134" s="205" t="s">
        <v>58</v>
      </c>
      <c r="G134" s="205" t="s">
        <v>300</v>
      </c>
      <c r="H134" s="205" t="s">
        <v>301</v>
      </c>
      <c r="I134" s="205" t="s">
        <v>302</v>
      </c>
      <c r="J134" s="205" t="s">
        <v>292</v>
      </c>
      <c r="K134" s="206" t="s">
        <v>303</v>
      </c>
      <c r="L134" s="207"/>
      <c r="M134" s="101" t="s">
        <v>1</v>
      </c>
      <c r="N134" s="102" t="s">
        <v>40</v>
      </c>
      <c r="O134" s="102" t="s">
        <v>304</v>
      </c>
      <c r="P134" s="102" t="s">
        <v>305</v>
      </c>
      <c r="Q134" s="102" t="s">
        <v>306</v>
      </c>
      <c r="R134" s="102" t="s">
        <v>307</v>
      </c>
      <c r="S134" s="102" t="s">
        <v>308</v>
      </c>
      <c r="T134" s="103" t="s">
        <v>309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310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P136+P143+P149+P152+P155</f>
        <v>0</v>
      </c>
      <c r="Q135" s="105"/>
      <c r="R135" s="210">
        <f>R136+R143+R149+R152+R155</f>
        <v>33.479999999999997</v>
      </c>
      <c r="S135" s="105"/>
      <c r="T135" s="211">
        <f>T136+T143+T149+T152+T155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294</v>
      </c>
      <c r="BK135" s="212">
        <f>BK136+BK143+BK149+BK152+BK155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683</v>
      </c>
      <c r="F136" s="216" t="s">
        <v>684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P137+P140</f>
        <v>0</v>
      </c>
      <c r="Q136" s="221"/>
      <c r="R136" s="222">
        <f>R137+R140</f>
        <v>0</v>
      </c>
      <c r="S136" s="221"/>
      <c r="T136" s="223">
        <f>T137+T140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85</v>
      </c>
      <c r="AT136" s="225" t="s">
        <v>75</v>
      </c>
      <c r="AU136" s="225" t="s">
        <v>76</v>
      </c>
      <c r="AY136" s="224" t="s">
        <v>313</v>
      </c>
      <c r="BK136" s="226">
        <f>BK137+BK140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1571</v>
      </c>
      <c r="F137" s="227" t="s">
        <v>1572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SUM(P138:P139)</f>
        <v>0</v>
      </c>
      <c r="Q137" s="221"/>
      <c r="R137" s="222">
        <f>SUM(R138:R139)</f>
        <v>0</v>
      </c>
      <c r="S137" s="221"/>
      <c r="T137" s="22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75</v>
      </c>
      <c r="AU137" s="225" t="s">
        <v>83</v>
      </c>
      <c r="AY137" s="224" t="s">
        <v>313</v>
      </c>
      <c r="BK137" s="226">
        <f>SUM(BK138:BK139)</f>
        <v>0</v>
      </c>
    </row>
    <row r="138" s="2" customFormat="1" ht="24.15" customHeight="1">
      <c r="A138" s="39"/>
      <c r="B138" s="40"/>
      <c r="C138" s="229" t="s">
        <v>83</v>
      </c>
      <c r="D138" s="229" t="s">
        <v>315</v>
      </c>
      <c r="E138" s="230" t="s">
        <v>1573</v>
      </c>
      <c r="F138" s="231" t="s">
        <v>1574</v>
      </c>
      <c r="G138" s="232" t="s">
        <v>324</v>
      </c>
      <c r="H138" s="233">
        <v>310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434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434</v>
      </c>
      <c r="BM138" s="240" t="s">
        <v>3383</v>
      </c>
    </row>
    <row r="139" s="2" customFormat="1" ht="21.75" customHeight="1">
      <c r="A139" s="39"/>
      <c r="B139" s="40"/>
      <c r="C139" s="283" t="s">
        <v>85</v>
      </c>
      <c r="D139" s="283" t="s">
        <v>732</v>
      </c>
      <c r="E139" s="284" t="s">
        <v>1576</v>
      </c>
      <c r="F139" s="285" t="s">
        <v>1577</v>
      </c>
      <c r="G139" s="286" t="s">
        <v>324</v>
      </c>
      <c r="H139" s="287">
        <v>310</v>
      </c>
      <c r="I139" s="288"/>
      <c r="J139" s="289">
        <f>ROUND(I139*H139,2)</f>
        <v>0</v>
      </c>
      <c r="K139" s="285" t="s">
        <v>1578</v>
      </c>
      <c r="L139" s="290"/>
      <c r="M139" s="291" t="s">
        <v>1</v>
      </c>
      <c r="N139" s="292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1067</v>
      </c>
      <c r="AT139" s="240" t="s">
        <v>732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434</v>
      </c>
      <c r="BM139" s="240" t="s">
        <v>3384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1613</v>
      </c>
      <c r="F140" s="227" t="s">
        <v>1614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SUM(P141:P142)</f>
        <v>0</v>
      </c>
      <c r="Q140" s="221"/>
      <c r="R140" s="222">
        <f>SUM(R141:R142)</f>
        <v>0</v>
      </c>
      <c r="S140" s="221"/>
      <c r="T140" s="22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75</v>
      </c>
      <c r="AU140" s="225" t="s">
        <v>83</v>
      </c>
      <c r="AY140" s="224" t="s">
        <v>313</v>
      </c>
      <c r="BK140" s="226">
        <f>SUM(BK141:BK142)</f>
        <v>0</v>
      </c>
    </row>
    <row r="141" s="2" customFormat="1" ht="16.5" customHeight="1">
      <c r="A141" s="39"/>
      <c r="B141" s="40"/>
      <c r="C141" s="229" t="s">
        <v>93</v>
      </c>
      <c r="D141" s="229" t="s">
        <v>315</v>
      </c>
      <c r="E141" s="230" t="s">
        <v>1615</v>
      </c>
      <c r="F141" s="231" t="s">
        <v>1616</v>
      </c>
      <c r="G141" s="232" t="s">
        <v>723</v>
      </c>
      <c r="H141" s="233">
        <v>1</v>
      </c>
      <c r="I141" s="234"/>
      <c r="J141" s="235">
        <f>ROUND(I141*H141,2)</f>
        <v>0</v>
      </c>
      <c r="K141" s="231" t="s">
        <v>1578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434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434</v>
      </c>
      <c r="BM141" s="240" t="s">
        <v>3385</v>
      </c>
    </row>
    <row r="142" s="2" customFormat="1" ht="16.5" customHeight="1">
      <c r="A142" s="39"/>
      <c r="B142" s="40"/>
      <c r="C142" s="229" t="s">
        <v>320</v>
      </c>
      <c r="D142" s="229" t="s">
        <v>315</v>
      </c>
      <c r="E142" s="230" t="s">
        <v>1618</v>
      </c>
      <c r="F142" s="231" t="s">
        <v>1619</v>
      </c>
      <c r="G142" s="232" t="s">
        <v>723</v>
      </c>
      <c r="H142" s="233">
        <v>1</v>
      </c>
      <c r="I142" s="234"/>
      <c r="J142" s="235">
        <f>ROUND(I142*H142,2)</f>
        <v>0</v>
      </c>
      <c r="K142" s="231" t="s">
        <v>1578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434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434</v>
      </c>
      <c r="BM142" s="240" t="s">
        <v>3386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732</v>
      </c>
      <c r="F143" s="216" t="s">
        <v>1621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33.479999999999997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93</v>
      </c>
      <c r="AT143" s="225" t="s">
        <v>75</v>
      </c>
      <c r="AU143" s="225" t="s">
        <v>76</v>
      </c>
      <c r="AY143" s="224" t="s">
        <v>313</v>
      </c>
      <c r="BK143" s="226">
        <f>BK144</f>
        <v>0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1622</v>
      </c>
      <c r="F144" s="227" t="s">
        <v>1623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SUM(P145:P148)</f>
        <v>0</v>
      </c>
      <c r="Q144" s="221"/>
      <c r="R144" s="222">
        <f>SUM(R145:R148)</f>
        <v>33.479999999999997</v>
      </c>
      <c r="S144" s="221"/>
      <c r="T144" s="22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93</v>
      </c>
      <c r="AT144" s="225" t="s">
        <v>75</v>
      </c>
      <c r="AU144" s="225" t="s">
        <v>83</v>
      </c>
      <c r="AY144" s="224" t="s">
        <v>313</v>
      </c>
      <c r="BK144" s="226">
        <f>SUM(BK145:BK148)</f>
        <v>0</v>
      </c>
    </row>
    <row r="145" s="2" customFormat="1" ht="33" customHeight="1">
      <c r="A145" s="39"/>
      <c r="B145" s="40"/>
      <c r="C145" s="229" t="s">
        <v>343</v>
      </c>
      <c r="D145" s="229" t="s">
        <v>315</v>
      </c>
      <c r="E145" s="230" t="s">
        <v>1643</v>
      </c>
      <c r="F145" s="231" t="s">
        <v>1644</v>
      </c>
      <c r="G145" s="232" t="s">
        <v>334</v>
      </c>
      <c r="H145" s="233">
        <v>1.52</v>
      </c>
      <c r="I145" s="234"/>
      <c r="J145" s="235">
        <f>ROUND(I145*H145,2)</f>
        <v>0</v>
      </c>
      <c r="K145" s="231" t="s">
        <v>319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1344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1344</v>
      </c>
      <c r="BM145" s="240" t="s">
        <v>3387</v>
      </c>
    </row>
    <row r="146" s="2" customFormat="1" ht="37.8" customHeight="1">
      <c r="A146" s="39"/>
      <c r="B146" s="40"/>
      <c r="C146" s="229" t="s">
        <v>347</v>
      </c>
      <c r="D146" s="229" t="s">
        <v>315</v>
      </c>
      <c r="E146" s="230" t="s">
        <v>1646</v>
      </c>
      <c r="F146" s="231" t="s">
        <v>1647</v>
      </c>
      <c r="G146" s="232" t="s">
        <v>334</v>
      </c>
      <c r="H146" s="233">
        <v>1.52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1344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1344</v>
      </c>
      <c r="BM146" s="240" t="s">
        <v>3388</v>
      </c>
    </row>
    <row r="147" s="2" customFormat="1" ht="24.15" customHeight="1">
      <c r="A147" s="39"/>
      <c r="B147" s="40"/>
      <c r="C147" s="229" t="s">
        <v>351</v>
      </c>
      <c r="D147" s="229" t="s">
        <v>315</v>
      </c>
      <c r="E147" s="230" t="s">
        <v>1649</v>
      </c>
      <c r="F147" s="231" t="s">
        <v>1650</v>
      </c>
      <c r="G147" s="232" t="s">
        <v>354</v>
      </c>
      <c r="H147" s="233">
        <v>2.73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1344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1344</v>
      </c>
      <c r="BM147" s="240" t="s">
        <v>3389</v>
      </c>
    </row>
    <row r="148" s="2" customFormat="1" ht="24.15" customHeight="1">
      <c r="A148" s="39"/>
      <c r="B148" s="40"/>
      <c r="C148" s="229" t="s">
        <v>357</v>
      </c>
      <c r="D148" s="229" t="s">
        <v>315</v>
      </c>
      <c r="E148" s="230" t="s">
        <v>1665</v>
      </c>
      <c r="F148" s="231" t="s">
        <v>1666</v>
      </c>
      <c r="G148" s="232" t="s">
        <v>324</v>
      </c>
      <c r="H148" s="233">
        <v>310</v>
      </c>
      <c r="I148" s="234"/>
      <c r="J148" s="235">
        <f>ROUND(I148*H148,2)</f>
        <v>0</v>
      </c>
      <c r="K148" s="231" t="s">
        <v>319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0.108</v>
      </c>
      <c r="R148" s="238">
        <f>Q148*H148</f>
        <v>33.479999999999997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1344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1344</v>
      </c>
      <c r="BM148" s="240" t="s">
        <v>3390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1547</v>
      </c>
      <c r="F149" s="216" t="s">
        <v>1548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320</v>
      </c>
      <c r="AT149" s="225" t="s">
        <v>75</v>
      </c>
      <c r="AU149" s="225" t="s">
        <v>76</v>
      </c>
      <c r="AY149" s="224" t="s">
        <v>313</v>
      </c>
      <c r="BK149" s="226">
        <f>SUM(BK150:BK151)</f>
        <v>0</v>
      </c>
    </row>
    <row r="150" s="2" customFormat="1" ht="24.15" customHeight="1">
      <c r="A150" s="39"/>
      <c r="B150" s="40"/>
      <c r="C150" s="229" t="s">
        <v>364</v>
      </c>
      <c r="D150" s="229" t="s">
        <v>315</v>
      </c>
      <c r="E150" s="230" t="s">
        <v>1668</v>
      </c>
      <c r="F150" s="231" t="s">
        <v>1669</v>
      </c>
      <c r="G150" s="232" t="s">
        <v>1551</v>
      </c>
      <c r="H150" s="233">
        <v>0.5</v>
      </c>
      <c r="I150" s="234"/>
      <c r="J150" s="235">
        <f>ROUND(I150*H150,2)</f>
        <v>0</v>
      </c>
      <c r="K150" s="231" t="s">
        <v>1578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1552</v>
      </c>
      <c r="AT150" s="240" t="s">
        <v>315</v>
      </c>
      <c r="AU150" s="240" t="s">
        <v>83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1552</v>
      </c>
      <c r="BM150" s="240" t="s">
        <v>3391</v>
      </c>
    </row>
    <row r="151" s="2" customFormat="1" ht="16.5" customHeight="1">
      <c r="A151" s="39"/>
      <c r="B151" s="40"/>
      <c r="C151" s="229" t="s">
        <v>368</v>
      </c>
      <c r="D151" s="229" t="s">
        <v>315</v>
      </c>
      <c r="E151" s="230" t="s">
        <v>1671</v>
      </c>
      <c r="F151" s="231" t="s">
        <v>1672</v>
      </c>
      <c r="G151" s="232" t="s">
        <v>1551</v>
      </c>
      <c r="H151" s="233">
        <v>0.5</v>
      </c>
      <c r="I151" s="234"/>
      <c r="J151" s="235">
        <f>ROUND(I151*H151,2)</f>
        <v>0</v>
      </c>
      <c r="K151" s="231" t="s">
        <v>1578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1552</v>
      </c>
      <c r="AT151" s="240" t="s">
        <v>315</v>
      </c>
      <c r="AU151" s="240" t="s">
        <v>83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1552</v>
      </c>
      <c r="BM151" s="240" t="s">
        <v>3392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1674</v>
      </c>
      <c r="F152" s="216" t="s">
        <v>1674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</f>
        <v>0</v>
      </c>
      <c r="Q152" s="221"/>
      <c r="R152" s="222">
        <f>R153</f>
        <v>0</v>
      </c>
      <c r="S152" s="221"/>
      <c r="T152" s="22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320</v>
      </c>
      <c r="AT152" s="225" t="s">
        <v>75</v>
      </c>
      <c r="AU152" s="225" t="s">
        <v>76</v>
      </c>
      <c r="AY152" s="224" t="s">
        <v>313</v>
      </c>
      <c r="BK152" s="226">
        <f>BK153</f>
        <v>0</v>
      </c>
    </row>
    <row r="153" s="12" customFormat="1" ht="22.8" customHeight="1">
      <c r="A153" s="12"/>
      <c r="B153" s="213"/>
      <c r="C153" s="214"/>
      <c r="D153" s="215" t="s">
        <v>75</v>
      </c>
      <c r="E153" s="227" t="s">
        <v>1675</v>
      </c>
      <c r="F153" s="227" t="s">
        <v>1676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</f>
        <v>0</v>
      </c>
      <c r="Q153" s="221"/>
      <c r="R153" s="222">
        <f>R154</f>
        <v>0</v>
      </c>
      <c r="S153" s="221"/>
      <c r="T153" s="22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320</v>
      </c>
      <c r="AT153" s="225" t="s">
        <v>75</v>
      </c>
      <c r="AU153" s="225" t="s">
        <v>83</v>
      </c>
      <c r="AY153" s="224" t="s">
        <v>313</v>
      </c>
      <c r="BK153" s="226">
        <f>BK154</f>
        <v>0</v>
      </c>
    </row>
    <row r="154" s="2" customFormat="1" ht="16.5" customHeight="1">
      <c r="A154" s="39"/>
      <c r="B154" s="40"/>
      <c r="C154" s="229" t="s">
        <v>373</v>
      </c>
      <c r="D154" s="229" t="s">
        <v>315</v>
      </c>
      <c r="E154" s="230" t="s">
        <v>1677</v>
      </c>
      <c r="F154" s="231" t="s">
        <v>1678</v>
      </c>
      <c r="G154" s="232" t="s">
        <v>1679</v>
      </c>
      <c r="H154" s="233">
        <v>1</v>
      </c>
      <c r="I154" s="234"/>
      <c r="J154" s="235">
        <f>ROUND(I154*H154,2)</f>
        <v>0</v>
      </c>
      <c r="K154" s="231" t="s">
        <v>1578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1552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1552</v>
      </c>
      <c r="BM154" s="240" t="s">
        <v>3393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281</v>
      </c>
      <c r="F155" s="216" t="s">
        <v>1685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P156+P160</f>
        <v>0</v>
      </c>
      <c r="Q155" s="221"/>
      <c r="R155" s="222">
        <f>R156+R160</f>
        <v>0</v>
      </c>
      <c r="S155" s="221"/>
      <c r="T155" s="223">
        <f>T156+T160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343</v>
      </c>
      <c r="AT155" s="225" t="s">
        <v>75</v>
      </c>
      <c r="AU155" s="225" t="s">
        <v>76</v>
      </c>
      <c r="AY155" s="224" t="s">
        <v>313</v>
      </c>
      <c r="BK155" s="226">
        <f>BK156+BK160</f>
        <v>0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1686</v>
      </c>
      <c r="F156" s="227" t="s">
        <v>1687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SUM(P157:P159)</f>
        <v>0</v>
      </c>
      <c r="Q156" s="221"/>
      <c r="R156" s="222">
        <f>SUM(R157:R159)</f>
        <v>0</v>
      </c>
      <c r="S156" s="221"/>
      <c r="T156" s="223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343</v>
      </c>
      <c r="AT156" s="225" t="s">
        <v>75</v>
      </c>
      <c r="AU156" s="225" t="s">
        <v>83</v>
      </c>
      <c r="AY156" s="224" t="s">
        <v>313</v>
      </c>
      <c r="BK156" s="226">
        <f>SUM(BK157:BK159)</f>
        <v>0</v>
      </c>
    </row>
    <row r="157" s="2" customFormat="1" ht="16.5" customHeight="1">
      <c r="A157" s="39"/>
      <c r="B157" s="40"/>
      <c r="C157" s="229" t="s">
        <v>377</v>
      </c>
      <c r="D157" s="229" t="s">
        <v>315</v>
      </c>
      <c r="E157" s="230" t="s">
        <v>1688</v>
      </c>
      <c r="F157" s="231" t="s">
        <v>1689</v>
      </c>
      <c r="G157" s="232" t="s">
        <v>1690</v>
      </c>
      <c r="H157" s="233">
        <v>1</v>
      </c>
      <c r="I157" s="234"/>
      <c r="J157" s="235">
        <f>ROUND(I157*H157,2)</f>
        <v>0</v>
      </c>
      <c r="K157" s="231" t="s">
        <v>1691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1692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1692</v>
      </c>
      <c r="BM157" s="240" t="s">
        <v>3394</v>
      </c>
    </row>
    <row r="158" s="2" customFormat="1" ht="16.5" customHeight="1">
      <c r="A158" s="39"/>
      <c r="B158" s="40"/>
      <c r="C158" s="229" t="s">
        <v>427</v>
      </c>
      <c r="D158" s="229" t="s">
        <v>315</v>
      </c>
      <c r="E158" s="230" t="s">
        <v>1694</v>
      </c>
      <c r="F158" s="231" t="s">
        <v>1695</v>
      </c>
      <c r="G158" s="232" t="s">
        <v>1690</v>
      </c>
      <c r="H158" s="233">
        <v>1</v>
      </c>
      <c r="I158" s="234"/>
      <c r="J158" s="235">
        <f>ROUND(I158*H158,2)</f>
        <v>0</v>
      </c>
      <c r="K158" s="231" t="s">
        <v>1691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1692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1692</v>
      </c>
      <c r="BM158" s="240" t="s">
        <v>3395</v>
      </c>
    </row>
    <row r="159" s="2" customFormat="1" ht="16.5" customHeight="1">
      <c r="A159" s="39"/>
      <c r="B159" s="40"/>
      <c r="C159" s="229" t="s">
        <v>430</v>
      </c>
      <c r="D159" s="229" t="s">
        <v>315</v>
      </c>
      <c r="E159" s="230" t="s">
        <v>1697</v>
      </c>
      <c r="F159" s="231" t="s">
        <v>1698</v>
      </c>
      <c r="G159" s="232" t="s">
        <v>1690</v>
      </c>
      <c r="H159" s="233">
        <v>1</v>
      </c>
      <c r="I159" s="234"/>
      <c r="J159" s="235">
        <f>ROUND(I159*H159,2)</f>
        <v>0</v>
      </c>
      <c r="K159" s="231" t="s">
        <v>1691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1692</v>
      </c>
      <c r="AT159" s="240" t="s">
        <v>315</v>
      </c>
      <c r="AU159" s="240" t="s">
        <v>85</v>
      </c>
      <c r="AY159" s="18" t="s">
        <v>313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1692</v>
      </c>
      <c r="BM159" s="240" t="s">
        <v>3396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1700</v>
      </c>
      <c r="F160" s="227" t="s">
        <v>1701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</f>
        <v>0</v>
      </c>
      <c r="Q160" s="221"/>
      <c r="R160" s="222">
        <f>R161</f>
        <v>0</v>
      </c>
      <c r="S160" s="221"/>
      <c r="T160" s="22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343</v>
      </c>
      <c r="AT160" s="225" t="s">
        <v>75</v>
      </c>
      <c r="AU160" s="225" t="s">
        <v>83</v>
      </c>
      <c r="AY160" s="224" t="s">
        <v>313</v>
      </c>
      <c r="BK160" s="226">
        <f>BK161</f>
        <v>0</v>
      </c>
    </row>
    <row r="161" s="2" customFormat="1" ht="16.5" customHeight="1">
      <c r="A161" s="39"/>
      <c r="B161" s="40"/>
      <c r="C161" s="229" t="s">
        <v>8</v>
      </c>
      <c r="D161" s="229" t="s">
        <v>315</v>
      </c>
      <c r="E161" s="230" t="s">
        <v>1702</v>
      </c>
      <c r="F161" s="231" t="s">
        <v>1701</v>
      </c>
      <c r="G161" s="232" t="s">
        <v>1703</v>
      </c>
      <c r="H161" s="233">
        <v>1</v>
      </c>
      <c r="I161" s="234"/>
      <c r="J161" s="235">
        <f>ROUND(I161*H161,2)</f>
        <v>0</v>
      </c>
      <c r="K161" s="231" t="s">
        <v>1691</v>
      </c>
      <c r="L161" s="45"/>
      <c r="M161" s="278" t="s">
        <v>1</v>
      </c>
      <c r="N161" s="279" t="s">
        <v>41</v>
      </c>
      <c r="O161" s="280"/>
      <c r="P161" s="281">
        <f>O161*H161</f>
        <v>0</v>
      </c>
      <c r="Q161" s="281">
        <v>0</v>
      </c>
      <c r="R161" s="281">
        <f>Q161*H161</f>
        <v>0</v>
      </c>
      <c r="S161" s="281">
        <v>0</v>
      </c>
      <c r="T161" s="28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1692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1692</v>
      </c>
      <c r="BM161" s="240" t="s">
        <v>3397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RBIHC+NtaWXSU2VEi9b+sFDH9lORbRKSHJo8zlKT6uQES+6fP+MHf7E2g/t7GKJKnHboIy2S+zCgQzOGiPXw3Q==" hashValue="udtgePB1RarDLqSLbdotEbQbX5xWCuGWEkx++p8TgDbR7TuvewW0F/q+UlZ5viqgJ5RGWqoi80ulRVq2SSgW+w==" algorithmName="SHA-512" password="CC35"/>
  <autoFilter ref="C13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ROUND((SUM(BE130:BE215)),  2)</f>
        <v>0</v>
      </c>
      <c r="G35" s="39"/>
      <c r="H35" s="39"/>
      <c r="I35" s="166">
        <v>0.20999999999999999</v>
      </c>
      <c r="J35" s="165">
        <f>ROUND(((SUM(BE130:BE215))*I35),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ROUND((SUM(BF130:BF215)),  2)</f>
        <v>0</v>
      </c>
      <c r="G36" s="39"/>
      <c r="H36" s="39"/>
      <c r="I36" s="166">
        <v>0.14999999999999999</v>
      </c>
      <c r="J36" s="165">
        <f>ROUND(((SUM(BF130:BF215))*I36),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ROUND((SUM(BG130:BG215)),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ROUND((SUM(BH130:BH215)),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ROUND((SUM(BI130:BI215)),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901 - Lavičky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J132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J148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3399</v>
      </c>
      <c r="E102" s="199"/>
      <c r="F102" s="199"/>
      <c r="G102" s="199"/>
      <c r="H102" s="199"/>
      <c r="I102" s="199"/>
      <c r="J102" s="200">
        <f>J166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663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699</v>
      </c>
      <c r="E104" s="199"/>
      <c r="F104" s="199"/>
      <c r="G104" s="199"/>
      <c r="H104" s="199"/>
      <c r="I104" s="199"/>
      <c r="J104" s="200">
        <f>J178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664</v>
      </c>
      <c r="E105" s="194"/>
      <c r="F105" s="194"/>
      <c r="G105" s="194"/>
      <c r="H105" s="194"/>
      <c r="I105" s="194"/>
      <c r="J105" s="195">
        <f>J180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3400</v>
      </c>
      <c r="E106" s="199"/>
      <c r="F106" s="199"/>
      <c r="G106" s="199"/>
      <c r="H106" s="199"/>
      <c r="I106" s="199"/>
      <c r="J106" s="200">
        <f>J181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3401</v>
      </c>
      <c r="E107" s="199"/>
      <c r="F107" s="199"/>
      <c r="G107" s="199"/>
      <c r="H107" s="199"/>
      <c r="I107" s="199"/>
      <c r="J107" s="200">
        <f>J206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3402</v>
      </c>
      <c r="E108" s="199"/>
      <c r="F108" s="199"/>
      <c r="G108" s="199"/>
      <c r="H108" s="199"/>
      <c r="I108" s="199"/>
      <c r="J108" s="200">
        <f>J210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298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 xml:space="preserve">Revitalizace  Masarykova náměstí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284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2380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286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901 - Lavičky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Konice</v>
      </c>
      <c r="G124" s="41"/>
      <c r="H124" s="41"/>
      <c r="I124" s="33" t="s">
        <v>22</v>
      </c>
      <c r="J124" s="80" t="str">
        <f>IF(J14="","",J14)</f>
        <v>14. 12. 2023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 xml:space="preserve">město  Konice</v>
      </c>
      <c r="G126" s="41"/>
      <c r="H126" s="41"/>
      <c r="I126" s="33" t="s">
        <v>30</v>
      </c>
      <c r="J126" s="37" t="str">
        <f>E23</f>
        <v xml:space="preserve">Ing.Zdeněk  Vitásek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 xml:space="preserve">Martin  Pniok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299</v>
      </c>
      <c r="D129" s="205" t="s">
        <v>61</v>
      </c>
      <c r="E129" s="205" t="s">
        <v>57</v>
      </c>
      <c r="F129" s="205" t="s">
        <v>58</v>
      </c>
      <c r="G129" s="205" t="s">
        <v>300</v>
      </c>
      <c r="H129" s="205" t="s">
        <v>301</v>
      </c>
      <c r="I129" s="205" t="s">
        <v>302</v>
      </c>
      <c r="J129" s="205" t="s">
        <v>292</v>
      </c>
      <c r="K129" s="206" t="s">
        <v>303</v>
      </c>
      <c r="L129" s="207"/>
      <c r="M129" s="101" t="s">
        <v>1</v>
      </c>
      <c r="N129" s="102" t="s">
        <v>40</v>
      </c>
      <c r="O129" s="102" t="s">
        <v>304</v>
      </c>
      <c r="P129" s="102" t="s">
        <v>305</v>
      </c>
      <c r="Q129" s="102" t="s">
        <v>306</v>
      </c>
      <c r="R129" s="102" t="s">
        <v>307</v>
      </c>
      <c r="S129" s="102" t="s">
        <v>308</v>
      </c>
      <c r="T129" s="103" t="s">
        <v>309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310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P131+P180</f>
        <v>0</v>
      </c>
      <c r="Q130" s="105"/>
      <c r="R130" s="210">
        <f>R131+R180</f>
        <v>117.61179792999999</v>
      </c>
      <c r="S130" s="105"/>
      <c r="T130" s="211">
        <f>T131+T180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294</v>
      </c>
      <c r="BK130" s="212">
        <f>BK131+BK180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311</v>
      </c>
      <c r="F131" s="216" t="s">
        <v>312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P132+P148+P166+P172+P178</f>
        <v>0</v>
      </c>
      <c r="Q131" s="221"/>
      <c r="R131" s="222">
        <f>R132+R148+R166+R172+R178</f>
        <v>110.04248792999999</v>
      </c>
      <c r="S131" s="221"/>
      <c r="T131" s="223">
        <f>T132+T148+T166+T172+T178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313</v>
      </c>
      <c r="BK131" s="226">
        <f>BK132+BK148+BK166+BK172+BK178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83</v>
      </c>
      <c r="F132" s="227" t="s">
        <v>314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SUM(P133:P147)</f>
        <v>0</v>
      </c>
      <c r="Q132" s="221"/>
      <c r="R132" s="222">
        <f>SUM(R133:R147)</f>
        <v>0</v>
      </c>
      <c r="S132" s="221"/>
      <c r="T132" s="223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313</v>
      </c>
      <c r="BK132" s="226">
        <f>SUM(BK133:BK147)</f>
        <v>0</v>
      </c>
    </row>
    <row r="133" s="2" customFormat="1" ht="33" customHeight="1">
      <c r="A133" s="39"/>
      <c r="B133" s="40"/>
      <c r="C133" s="229" t="s">
        <v>83</v>
      </c>
      <c r="D133" s="229" t="s">
        <v>315</v>
      </c>
      <c r="E133" s="230" t="s">
        <v>3403</v>
      </c>
      <c r="F133" s="231" t="s">
        <v>3404</v>
      </c>
      <c r="G133" s="232" t="s">
        <v>334</v>
      </c>
      <c r="H133" s="233">
        <v>105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3405</v>
      </c>
    </row>
    <row r="134" s="14" customFormat="1">
      <c r="A134" s="14"/>
      <c r="B134" s="253"/>
      <c r="C134" s="254"/>
      <c r="D134" s="244" t="s">
        <v>326</v>
      </c>
      <c r="E134" s="255" t="s">
        <v>1</v>
      </c>
      <c r="F134" s="256" t="s">
        <v>3406</v>
      </c>
      <c r="G134" s="254"/>
      <c r="H134" s="257">
        <v>105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326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313</v>
      </c>
    </row>
    <row r="135" s="2" customFormat="1" ht="37.8" customHeight="1">
      <c r="A135" s="39"/>
      <c r="B135" s="40"/>
      <c r="C135" s="229" t="s">
        <v>85</v>
      </c>
      <c r="D135" s="229" t="s">
        <v>315</v>
      </c>
      <c r="E135" s="230" t="s">
        <v>348</v>
      </c>
      <c r="F135" s="231" t="s">
        <v>349</v>
      </c>
      <c r="G135" s="232" t="s">
        <v>334</v>
      </c>
      <c r="H135" s="233">
        <v>177.71600000000001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3407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3406</v>
      </c>
      <c r="G136" s="254"/>
      <c r="H136" s="257">
        <v>105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313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3406</v>
      </c>
      <c r="G137" s="254"/>
      <c r="H137" s="257">
        <v>105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313</v>
      </c>
    </row>
    <row r="138" s="14" customFormat="1">
      <c r="A138" s="14"/>
      <c r="B138" s="253"/>
      <c r="C138" s="254"/>
      <c r="D138" s="244" t="s">
        <v>326</v>
      </c>
      <c r="E138" s="255" t="s">
        <v>1</v>
      </c>
      <c r="F138" s="256" t="s">
        <v>3408</v>
      </c>
      <c r="G138" s="254"/>
      <c r="H138" s="257">
        <v>-25.199999999999999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326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3409</v>
      </c>
      <c r="G139" s="254"/>
      <c r="H139" s="257">
        <v>-7.0839999999999996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5" customFormat="1">
      <c r="A140" s="15"/>
      <c r="B140" s="264"/>
      <c r="C140" s="265"/>
      <c r="D140" s="244" t="s">
        <v>326</v>
      </c>
      <c r="E140" s="266" t="s">
        <v>1</v>
      </c>
      <c r="F140" s="267" t="s">
        <v>331</v>
      </c>
      <c r="G140" s="265"/>
      <c r="H140" s="268">
        <v>177.71600000000001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326</v>
      </c>
      <c r="AU140" s="274" t="s">
        <v>85</v>
      </c>
      <c r="AV140" s="15" t="s">
        <v>320</v>
      </c>
      <c r="AW140" s="15" t="s">
        <v>32</v>
      </c>
      <c r="AX140" s="15" t="s">
        <v>83</v>
      </c>
      <c r="AY140" s="274" t="s">
        <v>313</v>
      </c>
    </row>
    <row r="141" s="2" customFormat="1" ht="24.15" customHeight="1">
      <c r="A141" s="39"/>
      <c r="B141" s="40"/>
      <c r="C141" s="229" t="s">
        <v>93</v>
      </c>
      <c r="D141" s="229" t="s">
        <v>315</v>
      </c>
      <c r="E141" s="230" t="s">
        <v>958</v>
      </c>
      <c r="F141" s="231" t="s">
        <v>959</v>
      </c>
      <c r="G141" s="232" t="s">
        <v>334</v>
      </c>
      <c r="H141" s="233">
        <v>177.71600000000001</v>
      </c>
      <c r="I141" s="234"/>
      <c r="J141" s="235">
        <f>ROUND(I141*H141,2)</f>
        <v>0</v>
      </c>
      <c r="K141" s="231" t="s">
        <v>319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320</v>
      </c>
      <c r="AT141" s="240" t="s">
        <v>315</v>
      </c>
      <c r="AU141" s="240" t="s">
        <v>85</v>
      </c>
      <c r="AY141" s="18" t="s">
        <v>313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320</v>
      </c>
      <c r="BM141" s="240" t="s">
        <v>3410</v>
      </c>
    </row>
    <row r="142" s="2" customFormat="1" ht="16.5" customHeight="1">
      <c r="A142" s="39"/>
      <c r="B142" s="40"/>
      <c r="C142" s="229" t="s">
        <v>320</v>
      </c>
      <c r="D142" s="229" t="s">
        <v>315</v>
      </c>
      <c r="E142" s="230" t="s">
        <v>358</v>
      </c>
      <c r="F142" s="231" t="s">
        <v>359</v>
      </c>
      <c r="G142" s="232" t="s">
        <v>334</v>
      </c>
      <c r="H142" s="233">
        <v>105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3411</v>
      </c>
    </row>
    <row r="143" s="2" customFormat="1" ht="24.15" customHeight="1">
      <c r="A143" s="39"/>
      <c r="B143" s="40"/>
      <c r="C143" s="229" t="s">
        <v>343</v>
      </c>
      <c r="D143" s="229" t="s">
        <v>315</v>
      </c>
      <c r="E143" s="230" t="s">
        <v>973</v>
      </c>
      <c r="F143" s="231" t="s">
        <v>974</v>
      </c>
      <c r="G143" s="232" t="s">
        <v>334</v>
      </c>
      <c r="H143" s="233">
        <v>72.715999999999994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3412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3406</v>
      </c>
      <c r="G144" s="254"/>
      <c r="H144" s="257">
        <v>105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3408</v>
      </c>
      <c r="G145" s="254"/>
      <c r="H145" s="257">
        <v>-25.199999999999999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313</v>
      </c>
    </row>
    <row r="146" s="14" customFormat="1">
      <c r="A146" s="14"/>
      <c r="B146" s="253"/>
      <c r="C146" s="254"/>
      <c r="D146" s="244" t="s">
        <v>326</v>
      </c>
      <c r="E146" s="255" t="s">
        <v>1</v>
      </c>
      <c r="F146" s="256" t="s">
        <v>3409</v>
      </c>
      <c r="G146" s="254"/>
      <c r="H146" s="257">
        <v>-7.0839999999999996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326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313</v>
      </c>
    </row>
    <row r="147" s="15" customFormat="1">
      <c r="A147" s="15"/>
      <c r="B147" s="264"/>
      <c r="C147" s="265"/>
      <c r="D147" s="244" t="s">
        <v>326</v>
      </c>
      <c r="E147" s="266" t="s">
        <v>1</v>
      </c>
      <c r="F147" s="267" t="s">
        <v>331</v>
      </c>
      <c r="G147" s="265"/>
      <c r="H147" s="268">
        <v>72.715999999999994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326</v>
      </c>
      <c r="AU147" s="274" t="s">
        <v>85</v>
      </c>
      <c r="AV147" s="15" t="s">
        <v>320</v>
      </c>
      <c r="AW147" s="15" t="s">
        <v>32</v>
      </c>
      <c r="AX147" s="15" t="s">
        <v>83</v>
      </c>
      <c r="AY147" s="274" t="s">
        <v>313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85</v>
      </c>
      <c r="F148" s="227" t="s">
        <v>1004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SUM(P149:P165)</f>
        <v>0</v>
      </c>
      <c r="Q148" s="221"/>
      <c r="R148" s="222">
        <f>SUM(R149:R165)</f>
        <v>109.25375593</v>
      </c>
      <c r="S148" s="221"/>
      <c r="T148" s="223">
        <f>SUM(T149:T165)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313</v>
      </c>
      <c r="BK148" s="226">
        <f>SUM(BK149:BK165)</f>
        <v>0</v>
      </c>
    </row>
    <row r="149" s="2" customFormat="1" ht="16.5" customHeight="1">
      <c r="A149" s="39"/>
      <c r="B149" s="40"/>
      <c r="C149" s="229" t="s">
        <v>347</v>
      </c>
      <c r="D149" s="229" t="s">
        <v>315</v>
      </c>
      <c r="E149" s="230" t="s">
        <v>3413</v>
      </c>
      <c r="F149" s="231" t="s">
        <v>3414</v>
      </c>
      <c r="G149" s="232" t="s">
        <v>334</v>
      </c>
      <c r="H149" s="233">
        <v>7.0839999999999996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2.3010199999999998</v>
      </c>
      <c r="R149" s="238">
        <f>Q149*H149</f>
        <v>16.300425679999996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3415</v>
      </c>
    </row>
    <row r="150" s="14" customFormat="1">
      <c r="A150" s="14"/>
      <c r="B150" s="253"/>
      <c r="C150" s="254"/>
      <c r="D150" s="244" t="s">
        <v>326</v>
      </c>
      <c r="E150" s="255" t="s">
        <v>1</v>
      </c>
      <c r="F150" s="256" t="s">
        <v>3416</v>
      </c>
      <c r="G150" s="254"/>
      <c r="H150" s="257">
        <v>7.0839999999999996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326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313</v>
      </c>
    </row>
    <row r="151" s="2" customFormat="1" ht="16.5" customHeight="1">
      <c r="A151" s="39"/>
      <c r="B151" s="40"/>
      <c r="C151" s="229" t="s">
        <v>351</v>
      </c>
      <c r="D151" s="229" t="s">
        <v>315</v>
      </c>
      <c r="E151" s="230" t="s">
        <v>3417</v>
      </c>
      <c r="F151" s="231" t="s">
        <v>3418</v>
      </c>
      <c r="G151" s="232" t="s">
        <v>318</v>
      </c>
      <c r="H151" s="233">
        <v>23.940000000000001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0.00247</v>
      </c>
      <c r="R151" s="238">
        <f>Q151*H151</f>
        <v>0.059131800000000005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3419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3420</v>
      </c>
      <c r="G152" s="254"/>
      <c r="H152" s="257">
        <v>23.940000000000001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2" customFormat="1" ht="16.5" customHeight="1">
      <c r="A153" s="39"/>
      <c r="B153" s="40"/>
      <c r="C153" s="229" t="s">
        <v>357</v>
      </c>
      <c r="D153" s="229" t="s">
        <v>315</v>
      </c>
      <c r="E153" s="230" t="s">
        <v>3421</v>
      </c>
      <c r="F153" s="231" t="s">
        <v>3422</v>
      </c>
      <c r="G153" s="232" t="s">
        <v>318</v>
      </c>
      <c r="H153" s="233">
        <v>23.940000000000001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3423</v>
      </c>
    </row>
    <row r="154" s="2" customFormat="1" ht="24.15" customHeight="1">
      <c r="A154" s="39"/>
      <c r="B154" s="40"/>
      <c r="C154" s="229" t="s">
        <v>364</v>
      </c>
      <c r="D154" s="229" t="s">
        <v>315</v>
      </c>
      <c r="E154" s="230" t="s">
        <v>3424</v>
      </c>
      <c r="F154" s="231" t="s">
        <v>3425</v>
      </c>
      <c r="G154" s="232" t="s">
        <v>334</v>
      </c>
      <c r="H154" s="233">
        <v>36.399999999999999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2.5018699999999998</v>
      </c>
      <c r="R154" s="238">
        <f>Q154*H154</f>
        <v>91.068067999999997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3426</v>
      </c>
    </row>
    <row r="155" s="13" customFormat="1">
      <c r="A155" s="13"/>
      <c r="B155" s="242"/>
      <c r="C155" s="243"/>
      <c r="D155" s="244" t="s">
        <v>326</v>
      </c>
      <c r="E155" s="245" t="s">
        <v>1</v>
      </c>
      <c r="F155" s="246" t="s">
        <v>3427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326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313</v>
      </c>
    </row>
    <row r="156" s="14" customFormat="1">
      <c r="A156" s="14"/>
      <c r="B156" s="253"/>
      <c r="C156" s="254"/>
      <c r="D156" s="244" t="s">
        <v>326</v>
      </c>
      <c r="E156" s="255" t="s">
        <v>1</v>
      </c>
      <c r="F156" s="256" t="s">
        <v>3428</v>
      </c>
      <c r="G156" s="254"/>
      <c r="H156" s="257">
        <v>36.399999999999999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326</v>
      </c>
      <c r="AU156" s="263" t="s">
        <v>85</v>
      </c>
      <c r="AV156" s="14" t="s">
        <v>85</v>
      </c>
      <c r="AW156" s="14" t="s">
        <v>32</v>
      </c>
      <c r="AX156" s="14" t="s">
        <v>83</v>
      </c>
      <c r="AY156" s="263" t="s">
        <v>313</v>
      </c>
    </row>
    <row r="157" s="2" customFormat="1" ht="16.5" customHeight="1">
      <c r="A157" s="39"/>
      <c r="B157" s="40"/>
      <c r="C157" s="229" t="s">
        <v>368</v>
      </c>
      <c r="D157" s="229" t="s">
        <v>315</v>
      </c>
      <c r="E157" s="230" t="s">
        <v>3429</v>
      </c>
      <c r="F157" s="231" t="s">
        <v>3430</v>
      </c>
      <c r="G157" s="232" t="s">
        <v>318</v>
      </c>
      <c r="H157" s="233">
        <v>163.80000000000001</v>
      </c>
      <c r="I157" s="234"/>
      <c r="J157" s="235">
        <f>ROUND(I157*H157,2)</f>
        <v>0</v>
      </c>
      <c r="K157" s="231" t="s">
        <v>319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0.00346</v>
      </c>
      <c r="R157" s="238">
        <f>Q157*H157</f>
        <v>0.56674800000000003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320</v>
      </c>
      <c r="AT157" s="240" t="s">
        <v>315</v>
      </c>
      <c r="AU157" s="240" t="s">
        <v>85</v>
      </c>
      <c r="AY157" s="18" t="s">
        <v>313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320</v>
      </c>
      <c r="BM157" s="240" t="s">
        <v>3431</v>
      </c>
    </row>
    <row r="158" s="13" customFormat="1">
      <c r="A158" s="13"/>
      <c r="B158" s="242"/>
      <c r="C158" s="243"/>
      <c r="D158" s="244" t="s">
        <v>326</v>
      </c>
      <c r="E158" s="245" t="s">
        <v>1</v>
      </c>
      <c r="F158" s="246" t="s">
        <v>3427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326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313</v>
      </c>
    </row>
    <row r="159" s="14" customFormat="1">
      <c r="A159" s="14"/>
      <c r="B159" s="253"/>
      <c r="C159" s="254"/>
      <c r="D159" s="244" t="s">
        <v>326</v>
      </c>
      <c r="E159" s="255" t="s">
        <v>1</v>
      </c>
      <c r="F159" s="256" t="s">
        <v>3432</v>
      </c>
      <c r="G159" s="254"/>
      <c r="H159" s="257">
        <v>163.80000000000001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326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313</v>
      </c>
    </row>
    <row r="160" s="2" customFormat="1" ht="21.75" customHeight="1">
      <c r="A160" s="39"/>
      <c r="B160" s="40"/>
      <c r="C160" s="229" t="s">
        <v>373</v>
      </c>
      <c r="D160" s="229" t="s">
        <v>315</v>
      </c>
      <c r="E160" s="230" t="s">
        <v>3433</v>
      </c>
      <c r="F160" s="231" t="s">
        <v>3434</v>
      </c>
      <c r="G160" s="232" t="s">
        <v>318</v>
      </c>
      <c r="H160" s="233">
        <v>163.80000000000001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3435</v>
      </c>
    </row>
    <row r="161" s="2" customFormat="1" ht="21.75" customHeight="1">
      <c r="A161" s="39"/>
      <c r="B161" s="40"/>
      <c r="C161" s="229" t="s">
        <v>377</v>
      </c>
      <c r="D161" s="229" t="s">
        <v>315</v>
      </c>
      <c r="E161" s="230" t="s">
        <v>3436</v>
      </c>
      <c r="F161" s="231" t="s">
        <v>3437</v>
      </c>
      <c r="G161" s="232" t="s">
        <v>354</v>
      </c>
      <c r="H161" s="233">
        <v>1.1850000000000001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1.06277</v>
      </c>
      <c r="R161" s="238">
        <f>Q161*H161</f>
        <v>1.2593824500000002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3438</v>
      </c>
    </row>
    <row r="162" s="13" customFormat="1">
      <c r="A162" s="13"/>
      <c r="B162" s="242"/>
      <c r="C162" s="243"/>
      <c r="D162" s="244" t="s">
        <v>326</v>
      </c>
      <c r="E162" s="245" t="s">
        <v>1</v>
      </c>
      <c r="F162" s="246" t="s">
        <v>3427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326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313</v>
      </c>
    </row>
    <row r="163" s="14" customFormat="1">
      <c r="A163" s="14"/>
      <c r="B163" s="253"/>
      <c r="C163" s="254"/>
      <c r="D163" s="244" t="s">
        <v>326</v>
      </c>
      <c r="E163" s="255" t="s">
        <v>1</v>
      </c>
      <c r="F163" s="256" t="s">
        <v>3439</v>
      </c>
      <c r="G163" s="254"/>
      <c r="H163" s="257">
        <v>0.86499999999999999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326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313</v>
      </c>
    </row>
    <row r="164" s="14" customFormat="1">
      <c r="A164" s="14"/>
      <c r="B164" s="253"/>
      <c r="C164" s="254"/>
      <c r="D164" s="244" t="s">
        <v>326</v>
      </c>
      <c r="E164" s="255" t="s">
        <v>1</v>
      </c>
      <c r="F164" s="256" t="s">
        <v>3440</v>
      </c>
      <c r="G164" s="254"/>
      <c r="H164" s="257">
        <v>0.32000000000000001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326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313</v>
      </c>
    </row>
    <row r="165" s="15" customFormat="1">
      <c r="A165" s="15"/>
      <c r="B165" s="264"/>
      <c r="C165" s="265"/>
      <c r="D165" s="244" t="s">
        <v>326</v>
      </c>
      <c r="E165" s="266" t="s">
        <v>1</v>
      </c>
      <c r="F165" s="267" t="s">
        <v>331</v>
      </c>
      <c r="G165" s="265"/>
      <c r="H165" s="268">
        <v>1.1850000000000001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326</v>
      </c>
      <c r="AU165" s="274" t="s">
        <v>85</v>
      </c>
      <c r="AV165" s="15" t="s">
        <v>320</v>
      </c>
      <c r="AW165" s="15" t="s">
        <v>32</v>
      </c>
      <c r="AX165" s="15" t="s">
        <v>83</v>
      </c>
      <c r="AY165" s="274" t="s">
        <v>313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347</v>
      </c>
      <c r="F166" s="227" t="s">
        <v>3441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SUM(P167:P171)</f>
        <v>0</v>
      </c>
      <c r="Q166" s="221"/>
      <c r="R166" s="222">
        <f>SUM(R167:R171)</f>
        <v>0.02002</v>
      </c>
      <c r="S166" s="221"/>
      <c r="T166" s="22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313</v>
      </c>
      <c r="BK166" s="226">
        <f>SUM(BK167:BK171)</f>
        <v>0</v>
      </c>
    </row>
    <row r="167" s="2" customFormat="1" ht="16.5" customHeight="1">
      <c r="A167" s="39"/>
      <c r="B167" s="40"/>
      <c r="C167" s="229" t="s">
        <v>427</v>
      </c>
      <c r="D167" s="229" t="s">
        <v>315</v>
      </c>
      <c r="E167" s="230" t="s">
        <v>3442</v>
      </c>
      <c r="F167" s="231" t="s">
        <v>3443</v>
      </c>
      <c r="G167" s="232" t="s">
        <v>318</v>
      </c>
      <c r="H167" s="233">
        <v>91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320</v>
      </c>
      <c r="AT167" s="240" t="s">
        <v>315</v>
      </c>
      <c r="AU167" s="240" t="s">
        <v>85</v>
      </c>
      <c r="AY167" s="18" t="s">
        <v>313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320</v>
      </c>
      <c r="BM167" s="240" t="s">
        <v>3444</v>
      </c>
    </row>
    <row r="168" s="14" customFormat="1">
      <c r="A168" s="14"/>
      <c r="B168" s="253"/>
      <c r="C168" s="254"/>
      <c r="D168" s="244" t="s">
        <v>326</v>
      </c>
      <c r="E168" s="255" t="s">
        <v>1</v>
      </c>
      <c r="F168" s="256" t="s">
        <v>3445</v>
      </c>
      <c r="G168" s="254"/>
      <c r="H168" s="257">
        <v>28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326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313</v>
      </c>
    </row>
    <row r="169" s="14" customFormat="1">
      <c r="A169" s="14"/>
      <c r="B169" s="253"/>
      <c r="C169" s="254"/>
      <c r="D169" s="244" t="s">
        <v>326</v>
      </c>
      <c r="E169" s="255" t="s">
        <v>1</v>
      </c>
      <c r="F169" s="256" t="s">
        <v>3446</v>
      </c>
      <c r="G169" s="254"/>
      <c r="H169" s="257">
        <v>63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326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313</v>
      </c>
    </row>
    <row r="170" s="15" customFormat="1">
      <c r="A170" s="15"/>
      <c r="B170" s="264"/>
      <c r="C170" s="265"/>
      <c r="D170" s="244" t="s">
        <v>326</v>
      </c>
      <c r="E170" s="266" t="s">
        <v>1</v>
      </c>
      <c r="F170" s="267" t="s">
        <v>331</v>
      </c>
      <c r="G170" s="265"/>
      <c r="H170" s="268">
        <v>91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326</v>
      </c>
      <c r="AU170" s="274" t="s">
        <v>85</v>
      </c>
      <c r="AV170" s="15" t="s">
        <v>320</v>
      </c>
      <c r="AW170" s="15" t="s">
        <v>32</v>
      </c>
      <c r="AX170" s="15" t="s">
        <v>83</v>
      </c>
      <c r="AY170" s="274" t="s">
        <v>313</v>
      </c>
    </row>
    <row r="171" s="2" customFormat="1" ht="16.5" customHeight="1">
      <c r="A171" s="39"/>
      <c r="B171" s="40"/>
      <c r="C171" s="229" t="s">
        <v>430</v>
      </c>
      <c r="D171" s="229" t="s">
        <v>315</v>
      </c>
      <c r="E171" s="230" t="s">
        <v>3447</v>
      </c>
      <c r="F171" s="231" t="s">
        <v>3448</v>
      </c>
      <c r="G171" s="232" t="s">
        <v>318</v>
      </c>
      <c r="H171" s="233">
        <v>91</v>
      </c>
      <c r="I171" s="234"/>
      <c r="J171" s="235">
        <f>ROUND(I171*H171,2)</f>
        <v>0</v>
      </c>
      <c r="K171" s="231" t="s">
        <v>319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0.00022000000000000001</v>
      </c>
      <c r="R171" s="238">
        <f>Q171*H171</f>
        <v>0.02002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320</v>
      </c>
      <c r="AT171" s="240" t="s">
        <v>315</v>
      </c>
      <c r="AU171" s="240" t="s">
        <v>85</v>
      </c>
      <c r="AY171" s="18" t="s">
        <v>313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320</v>
      </c>
      <c r="BM171" s="240" t="s">
        <v>3449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364</v>
      </c>
      <c r="F172" s="227" t="s">
        <v>666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SUM(P173:P177)</f>
        <v>0</v>
      </c>
      <c r="Q172" s="221"/>
      <c r="R172" s="222">
        <f>SUM(R173:R177)</f>
        <v>0.76871200000000006</v>
      </c>
      <c r="S172" s="221"/>
      <c r="T172" s="223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313</v>
      </c>
      <c r="BK172" s="226">
        <f>SUM(BK173:BK177)</f>
        <v>0</v>
      </c>
    </row>
    <row r="173" s="2" customFormat="1" ht="24.15" customHeight="1">
      <c r="A173" s="39"/>
      <c r="B173" s="40"/>
      <c r="C173" s="229" t="s">
        <v>8</v>
      </c>
      <c r="D173" s="229" t="s">
        <v>315</v>
      </c>
      <c r="E173" s="230" t="s">
        <v>3450</v>
      </c>
      <c r="F173" s="231" t="s">
        <v>3451</v>
      </c>
      <c r="G173" s="232" t="s">
        <v>318</v>
      </c>
      <c r="H173" s="233">
        <v>91</v>
      </c>
      <c r="I173" s="234"/>
      <c r="J173" s="235">
        <f>ROUND(I173*H173,2)</f>
        <v>0</v>
      </c>
      <c r="K173" s="231" t="s">
        <v>319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0.0061500000000000001</v>
      </c>
      <c r="R173" s="238">
        <f>Q173*H173</f>
        <v>0.55964999999999998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320</v>
      </c>
      <c r="AT173" s="240" t="s">
        <v>315</v>
      </c>
      <c r="AU173" s="240" t="s">
        <v>85</v>
      </c>
      <c r="AY173" s="18" t="s">
        <v>313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320</v>
      </c>
      <c r="BM173" s="240" t="s">
        <v>3452</v>
      </c>
    </row>
    <row r="174" s="2" customFormat="1" ht="24.15" customHeight="1">
      <c r="A174" s="39"/>
      <c r="B174" s="40"/>
      <c r="C174" s="229" t="s">
        <v>434</v>
      </c>
      <c r="D174" s="229" t="s">
        <v>315</v>
      </c>
      <c r="E174" s="230" t="s">
        <v>3453</v>
      </c>
      <c r="F174" s="231" t="s">
        <v>3454</v>
      </c>
      <c r="G174" s="232" t="s">
        <v>318</v>
      </c>
      <c r="H174" s="233">
        <v>191.80000000000001</v>
      </c>
      <c r="I174" s="234"/>
      <c r="J174" s="235">
        <f>ROUND(I174*H174,2)</f>
        <v>0</v>
      </c>
      <c r="K174" s="231" t="s">
        <v>319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0.00109</v>
      </c>
      <c r="R174" s="238">
        <f>Q174*H174</f>
        <v>0.20906200000000003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320</v>
      </c>
      <c r="AT174" s="240" t="s">
        <v>315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320</v>
      </c>
      <c r="BM174" s="240" t="s">
        <v>3455</v>
      </c>
    </row>
    <row r="175" s="14" customFormat="1">
      <c r="A175" s="14"/>
      <c r="B175" s="253"/>
      <c r="C175" s="254"/>
      <c r="D175" s="244" t="s">
        <v>326</v>
      </c>
      <c r="E175" s="255" t="s">
        <v>1</v>
      </c>
      <c r="F175" s="256" t="s">
        <v>3445</v>
      </c>
      <c r="G175" s="254"/>
      <c r="H175" s="257">
        <v>28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326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313</v>
      </c>
    </row>
    <row r="176" s="14" customFormat="1">
      <c r="A176" s="14"/>
      <c r="B176" s="253"/>
      <c r="C176" s="254"/>
      <c r="D176" s="244" t="s">
        <v>326</v>
      </c>
      <c r="E176" s="255" t="s">
        <v>1</v>
      </c>
      <c r="F176" s="256" t="s">
        <v>3456</v>
      </c>
      <c r="G176" s="254"/>
      <c r="H176" s="257">
        <v>163.80000000000001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326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313</v>
      </c>
    </row>
    <row r="177" s="15" customFormat="1">
      <c r="A177" s="15"/>
      <c r="B177" s="264"/>
      <c r="C177" s="265"/>
      <c r="D177" s="244" t="s">
        <v>326</v>
      </c>
      <c r="E177" s="266" t="s">
        <v>1</v>
      </c>
      <c r="F177" s="267" t="s">
        <v>331</v>
      </c>
      <c r="G177" s="265"/>
      <c r="H177" s="268">
        <v>191.80000000000001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326</v>
      </c>
      <c r="AU177" s="274" t="s">
        <v>85</v>
      </c>
      <c r="AV177" s="15" t="s">
        <v>320</v>
      </c>
      <c r="AW177" s="15" t="s">
        <v>32</v>
      </c>
      <c r="AX177" s="15" t="s">
        <v>83</v>
      </c>
      <c r="AY177" s="274" t="s">
        <v>313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767</v>
      </c>
      <c r="F178" s="227" t="s">
        <v>768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313</v>
      </c>
      <c r="BK178" s="226">
        <f>BK179</f>
        <v>0</v>
      </c>
    </row>
    <row r="179" s="2" customFormat="1" ht="24.15" customHeight="1">
      <c r="A179" s="39"/>
      <c r="B179" s="40"/>
      <c r="C179" s="229" t="s">
        <v>436</v>
      </c>
      <c r="D179" s="229" t="s">
        <v>315</v>
      </c>
      <c r="E179" s="230" t="s">
        <v>3457</v>
      </c>
      <c r="F179" s="231" t="s">
        <v>3458</v>
      </c>
      <c r="G179" s="232" t="s">
        <v>354</v>
      </c>
      <c r="H179" s="233">
        <v>110.042</v>
      </c>
      <c r="I179" s="234"/>
      <c r="J179" s="235">
        <f>ROUND(I179*H179,2)</f>
        <v>0</v>
      </c>
      <c r="K179" s="231" t="s">
        <v>319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320</v>
      </c>
      <c r="AT179" s="240" t="s">
        <v>315</v>
      </c>
      <c r="AU179" s="240" t="s">
        <v>85</v>
      </c>
      <c r="AY179" s="18" t="s">
        <v>313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320</v>
      </c>
      <c r="BM179" s="240" t="s">
        <v>3459</v>
      </c>
    </row>
    <row r="180" s="12" customFormat="1" ht="25.92" customHeight="1">
      <c r="A180" s="12"/>
      <c r="B180" s="213"/>
      <c r="C180" s="214"/>
      <c r="D180" s="215" t="s">
        <v>75</v>
      </c>
      <c r="E180" s="216" t="s">
        <v>683</v>
      </c>
      <c r="F180" s="216" t="s">
        <v>684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P181+P206+P210</f>
        <v>0</v>
      </c>
      <c r="Q180" s="221"/>
      <c r="R180" s="222">
        <f>R181+R206+R210</f>
        <v>7.5693100000000006</v>
      </c>
      <c r="S180" s="221"/>
      <c r="T180" s="223">
        <f>T181+T206+T210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75</v>
      </c>
      <c r="AU180" s="225" t="s">
        <v>76</v>
      </c>
      <c r="AY180" s="224" t="s">
        <v>313</v>
      </c>
      <c r="BK180" s="226">
        <f>BK181+BK206+BK210</f>
        <v>0</v>
      </c>
    </row>
    <row r="181" s="12" customFormat="1" ht="22.8" customHeight="1">
      <c r="A181" s="12"/>
      <c r="B181" s="213"/>
      <c r="C181" s="214"/>
      <c r="D181" s="215" t="s">
        <v>75</v>
      </c>
      <c r="E181" s="227" t="s">
        <v>3460</v>
      </c>
      <c r="F181" s="227" t="s">
        <v>3461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SUM(P182:P205)</f>
        <v>0</v>
      </c>
      <c r="Q181" s="221"/>
      <c r="R181" s="222">
        <f>SUM(R182:R205)</f>
        <v>6.7742500000000003</v>
      </c>
      <c r="S181" s="221"/>
      <c r="T181" s="223">
        <f>SUM(T182:T205)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75</v>
      </c>
      <c r="AU181" s="225" t="s">
        <v>83</v>
      </c>
      <c r="AY181" s="224" t="s">
        <v>313</v>
      </c>
      <c r="BK181" s="226">
        <f>SUM(BK182:BK205)</f>
        <v>0</v>
      </c>
    </row>
    <row r="182" s="2" customFormat="1" ht="16.5" customHeight="1">
      <c r="A182" s="39"/>
      <c r="B182" s="40"/>
      <c r="C182" s="229" t="s">
        <v>762</v>
      </c>
      <c r="D182" s="229" t="s">
        <v>315</v>
      </c>
      <c r="E182" s="230" t="s">
        <v>3462</v>
      </c>
      <c r="F182" s="231" t="s">
        <v>3463</v>
      </c>
      <c r="G182" s="232" t="s">
        <v>324</v>
      </c>
      <c r="H182" s="233">
        <v>980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434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434</v>
      </c>
      <c r="BM182" s="240" t="s">
        <v>3464</v>
      </c>
    </row>
    <row r="183" s="14" customFormat="1">
      <c r="A183" s="14"/>
      <c r="B183" s="253"/>
      <c r="C183" s="254"/>
      <c r="D183" s="244" t="s">
        <v>326</v>
      </c>
      <c r="E183" s="255" t="s">
        <v>1</v>
      </c>
      <c r="F183" s="256" t="s">
        <v>3465</v>
      </c>
      <c r="G183" s="254"/>
      <c r="H183" s="257">
        <v>448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326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313</v>
      </c>
    </row>
    <row r="184" s="14" customFormat="1">
      <c r="A184" s="14"/>
      <c r="B184" s="253"/>
      <c r="C184" s="254"/>
      <c r="D184" s="244" t="s">
        <v>326</v>
      </c>
      <c r="E184" s="255" t="s">
        <v>1</v>
      </c>
      <c r="F184" s="256" t="s">
        <v>3465</v>
      </c>
      <c r="G184" s="254"/>
      <c r="H184" s="257">
        <v>448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326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313</v>
      </c>
    </row>
    <row r="185" s="14" customFormat="1">
      <c r="A185" s="14"/>
      <c r="B185" s="253"/>
      <c r="C185" s="254"/>
      <c r="D185" s="244" t="s">
        <v>326</v>
      </c>
      <c r="E185" s="255" t="s">
        <v>1</v>
      </c>
      <c r="F185" s="256" t="s">
        <v>3466</v>
      </c>
      <c r="G185" s="254"/>
      <c r="H185" s="257">
        <v>56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326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313</v>
      </c>
    </row>
    <row r="186" s="14" customFormat="1">
      <c r="A186" s="14"/>
      <c r="B186" s="253"/>
      <c r="C186" s="254"/>
      <c r="D186" s="244" t="s">
        <v>326</v>
      </c>
      <c r="E186" s="255" t="s">
        <v>1</v>
      </c>
      <c r="F186" s="256" t="s">
        <v>3467</v>
      </c>
      <c r="G186" s="254"/>
      <c r="H186" s="257">
        <v>22.399999999999999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326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313</v>
      </c>
    </row>
    <row r="187" s="14" customFormat="1">
      <c r="A187" s="14"/>
      <c r="B187" s="253"/>
      <c r="C187" s="254"/>
      <c r="D187" s="244" t="s">
        <v>326</v>
      </c>
      <c r="E187" s="255" t="s">
        <v>1</v>
      </c>
      <c r="F187" s="256" t="s">
        <v>3468</v>
      </c>
      <c r="G187" s="254"/>
      <c r="H187" s="257">
        <v>5.5999999999999996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326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313</v>
      </c>
    </row>
    <row r="188" s="15" customFormat="1">
      <c r="A188" s="15"/>
      <c r="B188" s="264"/>
      <c r="C188" s="265"/>
      <c r="D188" s="244" t="s">
        <v>326</v>
      </c>
      <c r="E188" s="266" t="s">
        <v>1</v>
      </c>
      <c r="F188" s="267" t="s">
        <v>331</v>
      </c>
      <c r="G188" s="265"/>
      <c r="H188" s="268">
        <v>980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326</v>
      </c>
      <c r="AU188" s="274" t="s">
        <v>85</v>
      </c>
      <c r="AV188" s="15" t="s">
        <v>320</v>
      </c>
      <c r="AW188" s="15" t="s">
        <v>32</v>
      </c>
      <c r="AX188" s="15" t="s">
        <v>83</v>
      </c>
      <c r="AY188" s="274" t="s">
        <v>313</v>
      </c>
    </row>
    <row r="189" s="2" customFormat="1" ht="24.15" customHeight="1">
      <c r="A189" s="39"/>
      <c r="B189" s="40"/>
      <c r="C189" s="229" t="s">
        <v>765</v>
      </c>
      <c r="D189" s="229" t="s">
        <v>315</v>
      </c>
      <c r="E189" s="230" t="s">
        <v>3469</v>
      </c>
      <c r="F189" s="231" t="s">
        <v>3470</v>
      </c>
      <c r="G189" s="232" t="s">
        <v>318</v>
      </c>
      <c r="H189" s="233">
        <v>168</v>
      </c>
      <c r="I189" s="234"/>
      <c r="J189" s="235">
        <f>ROUND(I189*H189,2)</f>
        <v>0</v>
      </c>
      <c r="K189" s="231" t="s">
        <v>319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434</v>
      </c>
      <c r="AT189" s="240" t="s">
        <v>315</v>
      </c>
      <c r="AU189" s="240" t="s">
        <v>85</v>
      </c>
      <c r="AY189" s="18" t="s">
        <v>313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434</v>
      </c>
      <c r="BM189" s="240" t="s">
        <v>3471</v>
      </c>
    </row>
    <row r="190" s="14" customFormat="1">
      <c r="A190" s="14"/>
      <c r="B190" s="253"/>
      <c r="C190" s="254"/>
      <c r="D190" s="244" t="s">
        <v>326</v>
      </c>
      <c r="E190" s="255" t="s">
        <v>1</v>
      </c>
      <c r="F190" s="256" t="s">
        <v>3472</v>
      </c>
      <c r="G190" s="254"/>
      <c r="H190" s="257">
        <v>67.200000000000003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326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313</v>
      </c>
    </row>
    <row r="191" s="14" customFormat="1">
      <c r="A191" s="14"/>
      <c r="B191" s="253"/>
      <c r="C191" s="254"/>
      <c r="D191" s="244" t="s">
        <v>326</v>
      </c>
      <c r="E191" s="255" t="s">
        <v>1</v>
      </c>
      <c r="F191" s="256" t="s">
        <v>3473</v>
      </c>
      <c r="G191" s="254"/>
      <c r="H191" s="257">
        <v>100.8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326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313</v>
      </c>
    </row>
    <row r="192" s="15" customFormat="1">
      <c r="A192" s="15"/>
      <c r="B192" s="264"/>
      <c r="C192" s="265"/>
      <c r="D192" s="244" t="s">
        <v>326</v>
      </c>
      <c r="E192" s="266" t="s">
        <v>1</v>
      </c>
      <c r="F192" s="267" t="s">
        <v>331</v>
      </c>
      <c r="G192" s="265"/>
      <c r="H192" s="268">
        <v>168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326</v>
      </c>
      <c r="AU192" s="274" t="s">
        <v>85</v>
      </c>
      <c r="AV192" s="15" t="s">
        <v>320</v>
      </c>
      <c r="AW192" s="15" t="s">
        <v>32</v>
      </c>
      <c r="AX192" s="15" t="s">
        <v>83</v>
      </c>
      <c r="AY192" s="274" t="s">
        <v>313</v>
      </c>
    </row>
    <row r="193" s="2" customFormat="1" ht="16.5" customHeight="1">
      <c r="A193" s="39"/>
      <c r="B193" s="40"/>
      <c r="C193" s="229" t="s">
        <v>554</v>
      </c>
      <c r="D193" s="229" t="s">
        <v>315</v>
      </c>
      <c r="E193" s="230" t="s">
        <v>3474</v>
      </c>
      <c r="F193" s="231" t="s">
        <v>3475</v>
      </c>
      <c r="G193" s="232" t="s">
        <v>324</v>
      </c>
      <c r="H193" s="233">
        <v>112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434</v>
      </c>
      <c r="AT193" s="240" t="s">
        <v>315</v>
      </c>
      <c r="AU193" s="240" t="s">
        <v>85</v>
      </c>
      <c r="AY193" s="18" t="s">
        <v>313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434</v>
      </c>
      <c r="BM193" s="240" t="s">
        <v>3476</v>
      </c>
    </row>
    <row r="194" s="14" customFormat="1">
      <c r="A194" s="14"/>
      <c r="B194" s="253"/>
      <c r="C194" s="254"/>
      <c r="D194" s="244" t="s">
        <v>326</v>
      </c>
      <c r="E194" s="255" t="s">
        <v>1</v>
      </c>
      <c r="F194" s="256" t="s">
        <v>3477</v>
      </c>
      <c r="G194" s="254"/>
      <c r="H194" s="257">
        <v>112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326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313</v>
      </c>
    </row>
    <row r="195" s="2" customFormat="1" ht="16.5" customHeight="1">
      <c r="A195" s="39"/>
      <c r="B195" s="40"/>
      <c r="C195" s="283" t="s">
        <v>7</v>
      </c>
      <c r="D195" s="283" t="s">
        <v>732</v>
      </c>
      <c r="E195" s="284" t="s">
        <v>3478</v>
      </c>
      <c r="F195" s="285" t="s">
        <v>3479</v>
      </c>
      <c r="G195" s="286" t="s">
        <v>334</v>
      </c>
      <c r="H195" s="287">
        <v>1.75</v>
      </c>
      <c r="I195" s="288"/>
      <c r="J195" s="289">
        <f>ROUND(I195*H195,2)</f>
        <v>0</v>
      </c>
      <c r="K195" s="285" t="s">
        <v>319</v>
      </c>
      <c r="L195" s="290"/>
      <c r="M195" s="291" t="s">
        <v>1</v>
      </c>
      <c r="N195" s="292" t="s">
        <v>41</v>
      </c>
      <c r="O195" s="92"/>
      <c r="P195" s="238">
        <f>O195*H195</f>
        <v>0</v>
      </c>
      <c r="Q195" s="238">
        <v>0.75</v>
      </c>
      <c r="R195" s="238">
        <f>Q195*H195</f>
        <v>1.3125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1067</v>
      </c>
      <c r="AT195" s="240" t="s">
        <v>732</v>
      </c>
      <c r="AU195" s="240" t="s">
        <v>85</v>
      </c>
      <c r="AY195" s="18" t="s">
        <v>313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434</v>
      </c>
      <c r="BM195" s="240" t="s">
        <v>3480</v>
      </c>
    </row>
    <row r="196" s="13" customFormat="1">
      <c r="A196" s="13"/>
      <c r="B196" s="242"/>
      <c r="C196" s="243"/>
      <c r="D196" s="244" t="s">
        <v>326</v>
      </c>
      <c r="E196" s="245" t="s">
        <v>1</v>
      </c>
      <c r="F196" s="246" t="s">
        <v>3481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326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313</v>
      </c>
    </row>
    <row r="197" s="14" customFormat="1">
      <c r="A197" s="14"/>
      <c r="B197" s="253"/>
      <c r="C197" s="254"/>
      <c r="D197" s="244" t="s">
        <v>326</v>
      </c>
      <c r="E197" s="255" t="s">
        <v>1</v>
      </c>
      <c r="F197" s="256" t="s">
        <v>3482</v>
      </c>
      <c r="G197" s="254"/>
      <c r="H197" s="257">
        <v>1.75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326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313</v>
      </c>
    </row>
    <row r="198" s="2" customFormat="1" ht="16.5" customHeight="1">
      <c r="A198" s="39"/>
      <c r="B198" s="40"/>
      <c r="C198" s="229" t="s">
        <v>1018</v>
      </c>
      <c r="D198" s="229" t="s">
        <v>315</v>
      </c>
      <c r="E198" s="230" t="s">
        <v>3483</v>
      </c>
      <c r="F198" s="231" t="s">
        <v>3484</v>
      </c>
      <c r="G198" s="232" t="s">
        <v>324</v>
      </c>
      <c r="H198" s="233">
        <v>112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434</v>
      </c>
      <c r="AT198" s="240" t="s">
        <v>315</v>
      </c>
      <c r="AU198" s="240" t="s">
        <v>85</v>
      </c>
      <c r="AY198" s="18" t="s">
        <v>313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434</v>
      </c>
      <c r="BM198" s="240" t="s">
        <v>3485</v>
      </c>
    </row>
    <row r="199" s="14" customFormat="1">
      <c r="A199" s="14"/>
      <c r="B199" s="253"/>
      <c r="C199" s="254"/>
      <c r="D199" s="244" t="s">
        <v>326</v>
      </c>
      <c r="E199" s="255" t="s">
        <v>1</v>
      </c>
      <c r="F199" s="256" t="s">
        <v>3477</v>
      </c>
      <c r="G199" s="254"/>
      <c r="H199" s="257">
        <v>112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326</v>
      </c>
      <c r="AU199" s="263" t="s">
        <v>85</v>
      </c>
      <c r="AV199" s="14" t="s">
        <v>85</v>
      </c>
      <c r="AW199" s="14" t="s">
        <v>32</v>
      </c>
      <c r="AX199" s="14" t="s">
        <v>83</v>
      </c>
      <c r="AY199" s="263" t="s">
        <v>313</v>
      </c>
    </row>
    <row r="200" s="2" customFormat="1" ht="16.5" customHeight="1">
      <c r="A200" s="39"/>
      <c r="B200" s="40"/>
      <c r="C200" s="283" t="s">
        <v>1026</v>
      </c>
      <c r="D200" s="283" t="s">
        <v>732</v>
      </c>
      <c r="E200" s="284" t="s">
        <v>3486</v>
      </c>
      <c r="F200" s="285" t="s">
        <v>3487</v>
      </c>
      <c r="G200" s="286" t="s">
        <v>334</v>
      </c>
      <c r="H200" s="287">
        <v>7</v>
      </c>
      <c r="I200" s="288"/>
      <c r="J200" s="289">
        <f>ROUND(I200*H200,2)</f>
        <v>0</v>
      </c>
      <c r="K200" s="285" t="s">
        <v>1</v>
      </c>
      <c r="L200" s="290"/>
      <c r="M200" s="291" t="s">
        <v>1</v>
      </c>
      <c r="N200" s="292" t="s">
        <v>41</v>
      </c>
      <c r="O200" s="92"/>
      <c r="P200" s="238">
        <f>O200*H200</f>
        <v>0</v>
      </c>
      <c r="Q200" s="238">
        <v>0.75</v>
      </c>
      <c r="R200" s="238">
        <f>Q200*H200</f>
        <v>5.25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1067</v>
      </c>
      <c r="AT200" s="240" t="s">
        <v>732</v>
      </c>
      <c r="AU200" s="240" t="s">
        <v>85</v>
      </c>
      <c r="AY200" s="18" t="s">
        <v>313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434</v>
      </c>
      <c r="BM200" s="240" t="s">
        <v>3488</v>
      </c>
    </row>
    <row r="201" s="13" customFormat="1">
      <c r="A201" s="13"/>
      <c r="B201" s="242"/>
      <c r="C201" s="243"/>
      <c r="D201" s="244" t="s">
        <v>326</v>
      </c>
      <c r="E201" s="245" t="s">
        <v>1</v>
      </c>
      <c r="F201" s="246" t="s">
        <v>3489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326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313</v>
      </c>
    </row>
    <row r="202" s="14" customFormat="1">
      <c r="A202" s="14"/>
      <c r="B202" s="253"/>
      <c r="C202" s="254"/>
      <c r="D202" s="244" t="s">
        <v>326</v>
      </c>
      <c r="E202" s="255" t="s">
        <v>1</v>
      </c>
      <c r="F202" s="256" t="s">
        <v>3490</v>
      </c>
      <c r="G202" s="254"/>
      <c r="H202" s="257">
        <v>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326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313</v>
      </c>
    </row>
    <row r="203" s="2" customFormat="1" ht="24.15" customHeight="1">
      <c r="A203" s="39"/>
      <c r="B203" s="40"/>
      <c r="C203" s="229" t="s">
        <v>1032</v>
      </c>
      <c r="D203" s="229" t="s">
        <v>315</v>
      </c>
      <c r="E203" s="230" t="s">
        <v>3491</v>
      </c>
      <c r="F203" s="231" t="s">
        <v>3492</v>
      </c>
      <c r="G203" s="232" t="s">
        <v>334</v>
      </c>
      <c r="H203" s="233">
        <v>8.75</v>
      </c>
      <c r="I203" s="234"/>
      <c r="J203" s="235">
        <f>ROUND(I203*H203,2)</f>
        <v>0</v>
      </c>
      <c r="K203" s="231" t="s">
        <v>319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0.024199999999999999</v>
      </c>
      <c r="R203" s="238">
        <f>Q203*H203</f>
        <v>0.21174999999999999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434</v>
      </c>
      <c r="AT203" s="240" t="s">
        <v>315</v>
      </c>
      <c r="AU203" s="240" t="s">
        <v>85</v>
      </c>
      <c r="AY203" s="18" t="s">
        <v>313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434</v>
      </c>
      <c r="BM203" s="240" t="s">
        <v>3493</v>
      </c>
    </row>
    <row r="204" s="14" customFormat="1">
      <c r="A204" s="14"/>
      <c r="B204" s="253"/>
      <c r="C204" s="254"/>
      <c r="D204" s="244" t="s">
        <v>326</v>
      </c>
      <c r="E204" s="255" t="s">
        <v>1</v>
      </c>
      <c r="F204" s="256" t="s">
        <v>3494</v>
      </c>
      <c r="G204" s="254"/>
      <c r="H204" s="257">
        <v>8.75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326</v>
      </c>
      <c r="AU204" s="263" t="s">
        <v>85</v>
      </c>
      <c r="AV204" s="14" t="s">
        <v>85</v>
      </c>
      <c r="AW204" s="14" t="s">
        <v>32</v>
      </c>
      <c r="AX204" s="14" t="s">
        <v>83</v>
      </c>
      <c r="AY204" s="263" t="s">
        <v>313</v>
      </c>
    </row>
    <row r="205" s="2" customFormat="1" ht="24.15" customHeight="1">
      <c r="A205" s="39"/>
      <c r="B205" s="40"/>
      <c r="C205" s="229" t="s">
        <v>582</v>
      </c>
      <c r="D205" s="229" t="s">
        <v>315</v>
      </c>
      <c r="E205" s="230" t="s">
        <v>3495</v>
      </c>
      <c r="F205" s="231" t="s">
        <v>3496</v>
      </c>
      <c r="G205" s="232" t="s">
        <v>354</v>
      </c>
      <c r="H205" s="233">
        <v>6.774</v>
      </c>
      <c r="I205" s="234"/>
      <c r="J205" s="235">
        <f>ROUND(I205*H205,2)</f>
        <v>0</v>
      </c>
      <c r="K205" s="231" t="s">
        <v>319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434</v>
      </c>
      <c r="AT205" s="240" t="s">
        <v>315</v>
      </c>
      <c r="AU205" s="240" t="s">
        <v>85</v>
      </c>
      <c r="AY205" s="18" t="s">
        <v>313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434</v>
      </c>
      <c r="BM205" s="240" t="s">
        <v>3497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3498</v>
      </c>
      <c r="F206" s="227" t="s">
        <v>3499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SUM(P207:P209)</f>
        <v>0</v>
      </c>
      <c r="Q206" s="221"/>
      <c r="R206" s="222">
        <f>SUM(R207:R209)</f>
        <v>0.67410000000000003</v>
      </c>
      <c r="S206" s="221"/>
      <c r="T206" s="223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313</v>
      </c>
      <c r="BK206" s="226">
        <f>SUM(BK207:BK209)</f>
        <v>0</v>
      </c>
    </row>
    <row r="207" s="2" customFormat="1" ht="21.75" customHeight="1">
      <c r="A207" s="39"/>
      <c r="B207" s="40"/>
      <c r="C207" s="229" t="s">
        <v>1042</v>
      </c>
      <c r="D207" s="229" t="s">
        <v>315</v>
      </c>
      <c r="E207" s="230" t="s">
        <v>3500</v>
      </c>
      <c r="F207" s="231" t="s">
        <v>3501</v>
      </c>
      <c r="G207" s="232" t="s">
        <v>1758</v>
      </c>
      <c r="H207" s="233">
        <v>630</v>
      </c>
      <c r="I207" s="234"/>
      <c r="J207" s="235">
        <f>ROUND(I207*H207,2)</f>
        <v>0</v>
      </c>
      <c r="K207" s="231" t="s">
        <v>319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6.9999999999999994E-05</v>
      </c>
      <c r="R207" s="238">
        <f>Q207*H207</f>
        <v>0.044099999999999993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434</v>
      </c>
      <c r="AT207" s="240" t="s">
        <v>315</v>
      </c>
      <c r="AU207" s="240" t="s">
        <v>85</v>
      </c>
      <c r="AY207" s="18" t="s">
        <v>313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434</v>
      </c>
      <c r="BM207" s="240" t="s">
        <v>3502</v>
      </c>
    </row>
    <row r="208" s="2" customFormat="1" ht="21.75" customHeight="1">
      <c r="A208" s="39"/>
      <c r="B208" s="40"/>
      <c r="C208" s="283" t="s">
        <v>1046</v>
      </c>
      <c r="D208" s="283" t="s">
        <v>732</v>
      </c>
      <c r="E208" s="284" t="s">
        <v>3503</v>
      </c>
      <c r="F208" s="285" t="s">
        <v>3504</v>
      </c>
      <c r="G208" s="286" t="s">
        <v>1758</v>
      </c>
      <c r="H208" s="287">
        <v>630</v>
      </c>
      <c r="I208" s="288"/>
      <c r="J208" s="289">
        <f>ROUND(I208*H208,2)</f>
        <v>0</v>
      </c>
      <c r="K208" s="285" t="s">
        <v>1</v>
      </c>
      <c r="L208" s="290"/>
      <c r="M208" s="291" t="s">
        <v>1</v>
      </c>
      <c r="N208" s="292" t="s">
        <v>41</v>
      </c>
      <c r="O208" s="92"/>
      <c r="P208" s="238">
        <f>O208*H208</f>
        <v>0</v>
      </c>
      <c r="Q208" s="238">
        <v>0.001</v>
      </c>
      <c r="R208" s="238">
        <f>Q208*H208</f>
        <v>0.63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1067</v>
      </c>
      <c r="AT208" s="240" t="s">
        <v>732</v>
      </c>
      <c r="AU208" s="240" t="s">
        <v>85</v>
      </c>
      <c r="AY208" s="18" t="s">
        <v>313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434</v>
      </c>
      <c r="BM208" s="240" t="s">
        <v>3505</v>
      </c>
    </row>
    <row r="209" s="2" customFormat="1" ht="24.15" customHeight="1">
      <c r="A209" s="39"/>
      <c r="B209" s="40"/>
      <c r="C209" s="229" t="s">
        <v>1051</v>
      </c>
      <c r="D209" s="229" t="s">
        <v>315</v>
      </c>
      <c r="E209" s="230" t="s">
        <v>3506</v>
      </c>
      <c r="F209" s="231" t="s">
        <v>3507</v>
      </c>
      <c r="G209" s="232" t="s">
        <v>354</v>
      </c>
      <c r="H209" s="233">
        <v>0.67400000000000004</v>
      </c>
      <c r="I209" s="234"/>
      <c r="J209" s="235">
        <f>ROUND(I209*H209,2)</f>
        <v>0</v>
      </c>
      <c r="K209" s="231" t="s">
        <v>319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434</v>
      </c>
      <c r="AT209" s="240" t="s">
        <v>315</v>
      </c>
      <c r="AU209" s="240" t="s">
        <v>85</v>
      </c>
      <c r="AY209" s="18" t="s">
        <v>313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434</v>
      </c>
      <c r="BM209" s="240" t="s">
        <v>3508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3509</v>
      </c>
      <c r="F210" s="227" t="s">
        <v>3510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SUM(P211:P215)</f>
        <v>0</v>
      </c>
      <c r="Q210" s="221"/>
      <c r="R210" s="222">
        <f>SUM(R211:R215)</f>
        <v>0.12096</v>
      </c>
      <c r="S210" s="221"/>
      <c r="T210" s="223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75</v>
      </c>
      <c r="AU210" s="225" t="s">
        <v>83</v>
      </c>
      <c r="AY210" s="224" t="s">
        <v>313</v>
      </c>
      <c r="BK210" s="226">
        <f>SUM(BK211:BK215)</f>
        <v>0</v>
      </c>
    </row>
    <row r="211" s="2" customFormat="1" ht="24.15" customHeight="1">
      <c r="A211" s="39"/>
      <c r="B211" s="40"/>
      <c r="C211" s="229" t="s">
        <v>1055</v>
      </c>
      <c r="D211" s="229" t="s">
        <v>315</v>
      </c>
      <c r="E211" s="230" t="s">
        <v>3511</v>
      </c>
      <c r="F211" s="231" t="s">
        <v>3512</v>
      </c>
      <c r="G211" s="232" t="s">
        <v>318</v>
      </c>
      <c r="H211" s="233">
        <v>168</v>
      </c>
      <c r="I211" s="234"/>
      <c r="J211" s="235">
        <f>ROUND(I211*H211,2)</f>
        <v>0</v>
      </c>
      <c r="K211" s="231" t="s">
        <v>319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0.00035</v>
      </c>
      <c r="R211" s="238">
        <f>Q211*H211</f>
        <v>0.058799999999999998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434</v>
      </c>
      <c r="AT211" s="240" t="s">
        <v>315</v>
      </c>
      <c r="AU211" s="240" t="s">
        <v>85</v>
      </c>
      <c r="AY211" s="18" t="s">
        <v>313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434</v>
      </c>
      <c r="BM211" s="240" t="s">
        <v>3513</v>
      </c>
    </row>
    <row r="212" s="14" customFormat="1">
      <c r="A212" s="14"/>
      <c r="B212" s="253"/>
      <c r="C212" s="254"/>
      <c r="D212" s="244" t="s">
        <v>326</v>
      </c>
      <c r="E212" s="255" t="s">
        <v>1</v>
      </c>
      <c r="F212" s="256" t="s">
        <v>3472</v>
      </c>
      <c r="G212" s="254"/>
      <c r="H212" s="257">
        <v>67.200000000000003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326</v>
      </c>
      <c r="AU212" s="263" t="s">
        <v>85</v>
      </c>
      <c r="AV212" s="14" t="s">
        <v>85</v>
      </c>
      <c r="AW212" s="14" t="s">
        <v>32</v>
      </c>
      <c r="AX212" s="14" t="s">
        <v>76</v>
      </c>
      <c r="AY212" s="263" t="s">
        <v>313</v>
      </c>
    </row>
    <row r="213" s="14" customFormat="1">
      <c r="A213" s="14"/>
      <c r="B213" s="253"/>
      <c r="C213" s="254"/>
      <c r="D213" s="244" t="s">
        <v>326</v>
      </c>
      <c r="E213" s="255" t="s">
        <v>1</v>
      </c>
      <c r="F213" s="256" t="s">
        <v>3473</v>
      </c>
      <c r="G213" s="254"/>
      <c r="H213" s="257">
        <v>100.8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326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313</v>
      </c>
    </row>
    <row r="214" s="15" customFormat="1">
      <c r="A214" s="15"/>
      <c r="B214" s="264"/>
      <c r="C214" s="265"/>
      <c r="D214" s="244" t="s">
        <v>326</v>
      </c>
      <c r="E214" s="266" t="s">
        <v>1</v>
      </c>
      <c r="F214" s="267" t="s">
        <v>331</v>
      </c>
      <c r="G214" s="265"/>
      <c r="H214" s="268">
        <v>168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326</v>
      </c>
      <c r="AU214" s="274" t="s">
        <v>85</v>
      </c>
      <c r="AV214" s="15" t="s">
        <v>320</v>
      </c>
      <c r="AW214" s="15" t="s">
        <v>32</v>
      </c>
      <c r="AX214" s="15" t="s">
        <v>83</v>
      </c>
      <c r="AY214" s="274" t="s">
        <v>313</v>
      </c>
    </row>
    <row r="215" s="2" customFormat="1" ht="24.15" customHeight="1">
      <c r="A215" s="39"/>
      <c r="B215" s="40"/>
      <c r="C215" s="229" t="s">
        <v>1059</v>
      </c>
      <c r="D215" s="229" t="s">
        <v>315</v>
      </c>
      <c r="E215" s="230" t="s">
        <v>3514</v>
      </c>
      <c r="F215" s="231" t="s">
        <v>3515</v>
      </c>
      <c r="G215" s="232" t="s">
        <v>318</v>
      </c>
      <c r="H215" s="233">
        <v>168</v>
      </c>
      <c r="I215" s="234"/>
      <c r="J215" s="235">
        <f>ROUND(I215*H215,2)</f>
        <v>0</v>
      </c>
      <c r="K215" s="231" t="s">
        <v>319</v>
      </c>
      <c r="L215" s="45"/>
      <c r="M215" s="278" t="s">
        <v>1</v>
      </c>
      <c r="N215" s="279" t="s">
        <v>41</v>
      </c>
      <c r="O215" s="280"/>
      <c r="P215" s="281">
        <f>O215*H215</f>
        <v>0</v>
      </c>
      <c r="Q215" s="281">
        <v>0.00036999999999999999</v>
      </c>
      <c r="R215" s="281">
        <f>Q215*H215</f>
        <v>0.06216</v>
      </c>
      <c r="S215" s="281">
        <v>0</v>
      </c>
      <c r="T215" s="28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434</v>
      </c>
      <c r="AT215" s="240" t="s">
        <v>315</v>
      </c>
      <c r="AU215" s="240" t="s">
        <v>85</v>
      </c>
      <c r="AY215" s="18" t="s">
        <v>313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434</v>
      </c>
      <c r="BM215" s="240" t="s">
        <v>3516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XJfxHENKM+V3B9M67HvD7d/K8fQavQGkYWbOpgRHvG/Ce17BqTrWpfm/yztXxWEetXB7fkiyjYfzoyLaHX+Bsg==" hashValue="3+5udEiaXorVqm9Vylrc4MwchlJ9e2KTge6r7qBcdzXIWE7ROHekTspIgFERLSrA84fwaYo3uW5dKBZQDf+r3g==" algorithmName="SHA-512" password="CC35"/>
  <autoFilter ref="C129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ROUND((SUM(BE125:BE145)),  2)</f>
        <v>0</v>
      </c>
      <c r="G35" s="39"/>
      <c r="H35" s="39"/>
      <c r="I35" s="166">
        <v>0.20999999999999999</v>
      </c>
      <c r="J35" s="165">
        <f>ROUND(((SUM(BE125:BE145))*I35),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ROUND((SUM(BF125:BF145)),  2)</f>
        <v>0</v>
      </c>
      <c r="G36" s="39"/>
      <c r="H36" s="39"/>
      <c r="I36" s="166">
        <v>0.14999999999999999</v>
      </c>
      <c r="J36" s="165">
        <f>ROUND(((SUM(BF125:BF145))*I36),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ROUND((SUM(BG125:BG145)),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ROUND((SUM(BH125:BH145)),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ROUND((SUM(BI125:BI145)),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902 - Odpadkové koše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J138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902 - Odpadkové koše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3.1475089299999999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P127+P138+P141+P144</f>
        <v>0</v>
      </c>
      <c r="Q126" s="221"/>
      <c r="R126" s="222">
        <f>R127+R138+R141+R144</f>
        <v>3.1475089299999999</v>
      </c>
      <c r="S126" s="221"/>
      <c r="T126" s="223">
        <f>T127+T138+T141+T144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BK127+BK138+BK141+BK144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SUM(P128:P137)</f>
        <v>0</v>
      </c>
      <c r="Q127" s="221"/>
      <c r="R127" s="222">
        <f>SUM(R128:R137)</f>
        <v>0</v>
      </c>
      <c r="S127" s="221"/>
      <c r="T127" s="223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SUM(BK128:BK137)</f>
        <v>0</v>
      </c>
    </row>
    <row r="128" s="2" customFormat="1" ht="24.15" customHeight="1">
      <c r="A128" s="39"/>
      <c r="B128" s="40"/>
      <c r="C128" s="229" t="s">
        <v>83</v>
      </c>
      <c r="D128" s="229" t="s">
        <v>315</v>
      </c>
      <c r="E128" s="230" t="s">
        <v>2768</v>
      </c>
      <c r="F128" s="231" t="s">
        <v>2769</v>
      </c>
      <c r="G128" s="232" t="s">
        <v>324</v>
      </c>
      <c r="H128" s="233">
        <v>10.800000000000001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3518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3519</v>
      </c>
      <c r="G129" s="254"/>
      <c r="H129" s="257">
        <v>10.800000000000001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83</v>
      </c>
      <c r="AY129" s="263" t="s">
        <v>313</v>
      </c>
    </row>
    <row r="130" s="2" customFormat="1" ht="24.15" customHeight="1">
      <c r="A130" s="39"/>
      <c r="B130" s="40"/>
      <c r="C130" s="229" t="s">
        <v>85</v>
      </c>
      <c r="D130" s="229" t="s">
        <v>315</v>
      </c>
      <c r="E130" s="230" t="s">
        <v>2779</v>
      </c>
      <c r="F130" s="231" t="s">
        <v>2780</v>
      </c>
      <c r="G130" s="232" t="s">
        <v>324</v>
      </c>
      <c r="H130" s="233">
        <v>10.800000000000001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3520</v>
      </c>
    </row>
    <row r="131" s="2" customFormat="1" ht="37.8" customHeight="1">
      <c r="A131" s="39"/>
      <c r="B131" s="40"/>
      <c r="C131" s="229" t="s">
        <v>93</v>
      </c>
      <c r="D131" s="229" t="s">
        <v>315</v>
      </c>
      <c r="E131" s="230" t="s">
        <v>3521</v>
      </c>
      <c r="F131" s="231" t="s">
        <v>3522</v>
      </c>
      <c r="G131" s="232" t="s">
        <v>334</v>
      </c>
      <c r="H131" s="233">
        <v>0.76300000000000001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3523</v>
      </c>
    </row>
    <row r="132" s="2" customFormat="1" ht="37.8" customHeight="1">
      <c r="A132" s="39"/>
      <c r="B132" s="40"/>
      <c r="C132" s="229" t="s">
        <v>320</v>
      </c>
      <c r="D132" s="229" t="s">
        <v>315</v>
      </c>
      <c r="E132" s="230" t="s">
        <v>344</v>
      </c>
      <c r="F132" s="231" t="s">
        <v>345</v>
      </c>
      <c r="G132" s="232" t="s">
        <v>334</v>
      </c>
      <c r="H132" s="233">
        <v>0.76300000000000001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3524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3525</v>
      </c>
      <c r="G133" s="254"/>
      <c r="H133" s="257">
        <v>0.76300000000000001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83</v>
      </c>
      <c r="AY133" s="263" t="s">
        <v>313</v>
      </c>
    </row>
    <row r="134" s="2" customFormat="1" ht="24.15" customHeight="1">
      <c r="A134" s="39"/>
      <c r="B134" s="40"/>
      <c r="C134" s="229" t="s">
        <v>343</v>
      </c>
      <c r="D134" s="229" t="s">
        <v>315</v>
      </c>
      <c r="E134" s="230" t="s">
        <v>656</v>
      </c>
      <c r="F134" s="231" t="s">
        <v>657</v>
      </c>
      <c r="G134" s="232" t="s">
        <v>334</v>
      </c>
      <c r="H134" s="233">
        <v>0.76300000000000001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3526</v>
      </c>
    </row>
    <row r="135" s="2" customFormat="1" ht="33" customHeight="1">
      <c r="A135" s="39"/>
      <c r="B135" s="40"/>
      <c r="C135" s="229" t="s">
        <v>347</v>
      </c>
      <c r="D135" s="229" t="s">
        <v>315</v>
      </c>
      <c r="E135" s="230" t="s">
        <v>352</v>
      </c>
      <c r="F135" s="231" t="s">
        <v>353</v>
      </c>
      <c r="G135" s="232" t="s">
        <v>354</v>
      </c>
      <c r="H135" s="233">
        <v>1.45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3527</v>
      </c>
    </row>
    <row r="136" s="14" customFormat="1">
      <c r="A136" s="14"/>
      <c r="B136" s="253"/>
      <c r="C136" s="254"/>
      <c r="D136" s="244" t="s">
        <v>326</v>
      </c>
      <c r="E136" s="254"/>
      <c r="F136" s="256" t="s">
        <v>3528</v>
      </c>
      <c r="G136" s="254"/>
      <c r="H136" s="257">
        <v>1.45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4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29" t="s">
        <v>351</v>
      </c>
      <c r="D137" s="229" t="s">
        <v>315</v>
      </c>
      <c r="E137" s="230" t="s">
        <v>358</v>
      </c>
      <c r="F137" s="231" t="s">
        <v>359</v>
      </c>
      <c r="G137" s="232" t="s">
        <v>334</v>
      </c>
      <c r="H137" s="233">
        <v>0.76300000000000001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3529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85</v>
      </c>
      <c r="F138" s="227" t="s">
        <v>1004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2.0990689299999996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313</v>
      </c>
      <c r="BK138" s="226">
        <f>SUM(BK139:BK140)</f>
        <v>0</v>
      </c>
    </row>
    <row r="139" s="2" customFormat="1" ht="16.5" customHeight="1">
      <c r="A139" s="39"/>
      <c r="B139" s="40"/>
      <c r="C139" s="229" t="s">
        <v>357</v>
      </c>
      <c r="D139" s="229" t="s">
        <v>315</v>
      </c>
      <c r="E139" s="230" t="s">
        <v>3530</v>
      </c>
      <c r="F139" s="231" t="s">
        <v>3531</v>
      </c>
      <c r="G139" s="232" t="s">
        <v>334</v>
      </c>
      <c r="H139" s="233">
        <v>0.83899999999999997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2.5018699999999998</v>
      </c>
      <c r="R139" s="238">
        <f>Q139*H139</f>
        <v>2.0990689299999996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3532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3533</v>
      </c>
      <c r="G140" s="254"/>
      <c r="H140" s="257">
        <v>0.83899999999999997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364</v>
      </c>
      <c r="F141" s="227" t="s">
        <v>666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SUM(P142:P143)</f>
        <v>0</v>
      </c>
      <c r="Q141" s="221"/>
      <c r="R141" s="222">
        <f>SUM(R142:R143)</f>
        <v>1.04844</v>
      </c>
      <c r="S141" s="221"/>
      <c r="T141" s="22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SUM(BK142:BK143)</f>
        <v>0</v>
      </c>
    </row>
    <row r="142" s="2" customFormat="1" ht="16.5" customHeight="1">
      <c r="A142" s="39"/>
      <c r="B142" s="40"/>
      <c r="C142" s="229" t="s">
        <v>364</v>
      </c>
      <c r="D142" s="229" t="s">
        <v>315</v>
      </c>
      <c r="E142" s="230" t="s">
        <v>3534</v>
      </c>
      <c r="F142" s="231" t="s">
        <v>3535</v>
      </c>
      <c r="G142" s="232" t="s">
        <v>723</v>
      </c>
      <c r="H142" s="233">
        <v>12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0.072870000000000004</v>
      </c>
      <c r="R142" s="238">
        <f>Q142*H142</f>
        <v>0.87444000000000011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3536</v>
      </c>
    </row>
    <row r="143" s="2" customFormat="1" ht="33" customHeight="1">
      <c r="A143" s="39"/>
      <c r="B143" s="40"/>
      <c r="C143" s="283" t="s">
        <v>368</v>
      </c>
      <c r="D143" s="283" t="s">
        <v>732</v>
      </c>
      <c r="E143" s="284" t="s">
        <v>3537</v>
      </c>
      <c r="F143" s="285" t="s">
        <v>3538</v>
      </c>
      <c r="G143" s="286" t="s">
        <v>723</v>
      </c>
      <c r="H143" s="287">
        <v>12</v>
      </c>
      <c r="I143" s="288"/>
      <c r="J143" s="289">
        <f>ROUND(I143*H143,2)</f>
        <v>0</v>
      </c>
      <c r="K143" s="285" t="s">
        <v>1</v>
      </c>
      <c r="L143" s="290"/>
      <c r="M143" s="291" t="s">
        <v>1</v>
      </c>
      <c r="N143" s="292" t="s">
        <v>41</v>
      </c>
      <c r="O143" s="92"/>
      <c r="P143" s="238">
        <f>O143*H143</f>
        <v>0</v>
      </c>
      <c r="Q143" s="238">
        <v>0.014500000000000001</v>
      </c>
      <c r="R143" s="238">
        <f>Q143*H143</f>
        <v>0.17400000000000002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357</v>
      </c>
      <c r="AT143" s="240" t="s">
        <v>732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3539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767</v>
      </c>
      <c r="F144" s="227" t="s">
        <v>768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P145</f>
        <v>0</v>
      </c>
      <c r="Q144" s="221"/>
      <c r="R144" s="222">
        <f>R145</f>
        <v>0</v>
      </c>
      <c r="S144" s="221"/>
      <c r="T144" s="22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313</v>
      </c>
      <c r="BK144" s="226">
        <f>BK145</f>
        <v>0</v>
      </c>
    </row>
    <row r="145" s="2" customFormat="1" ht="24.15" customHeight="1">
      <c r="A145" s="39"/>
      <c r="B145" s="40"/>
      <c r="C145" s="229" t="s">
        <v>373</v>
      </c>
      <c r="D145" s="229" t="s">
        <v>315</v>
      </c>
      <c r="E145" s="230" t="s">
        <v>3457</v>
      </c>
      <c r="F145" s="231" t="s">
        <v>3458</v>
      </c>
      <c r="G145" s="232" t="s">
        <v>354</v>
      </c>
      <c r="H145" s="233">
        <v>3.1480000000000001</v>
      </c>
      <c r="I145" s="234"/>
      <c r="J145" s="235">
        <f>ROUND(I145*H145,2)</f>
        <v>0</v>
      </c>
      <c r="K145" s="231" t="s">
        <v>319</v>
      </c>
      <c r="L145" s="45"/>
      <c r="M145" s="278" t="s">
        <v>1</v>
      </c>
      <c r="N145" s="279" t="s">
        <v>41</v>
      </c>
      <c r="O145" s="280"/>
      <c r="P145" s="281">
        <f>O145*H145</f>
        <v>0</v>
      </c>
      <c r="Q145" s="281">
        <v>0</v>
      </c>
      <c r="R145" s="281">
        <f>Q145*H145</f>
        <v>0</v>
      </c>
      <c r="S145" s="281">
        <v>0</v>
      </c>
      <c r="T145" s="28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3540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ceae8mgGDl99I89SXtcx1bY1nbg7iZcQYmpEsQwQKZDqJLJiMzSIgEMRvjkdoBAD9OB2PfcsDg8ZDMP9mHpurw==" hashValue="QWEvQFpFbFX2Kes63TanlRpr+QEAgKPv+YuUyHnROGs6rtGc2D1BiLxg76Q2+ij8jfAgA/7QcQSP5zTE/Wimug==" algorithmName="SHA-512" password="CC35"/>
  <autoFilter ref="C124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ROUND((SUM(BE125:BE144)),  2)</f>
        <v>0</v>
      </c>
      <c r="G35" s="39"/>
      <c r="H35" s="39"/>
      <c r="I35" s="166">
        <v>0.20999999999999999</v>
      </c>
      <c r="J35" s="165">
        <f>ROUND(((SUM(BE125:BE144))*I35),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ROUND((SUM(BF125:BF144)),  2)</f>
        <v>0</v>
      </c>
      <c r="G36" s="39"/>
      <c r="H36" s="39"/>
      <c r="I36" s="166">
        <v>0.14999999999999999</v>
      </c>
      <c r="J36" s="165">
        <f>ROUND(((SUM(BF125:BF144))*I36),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903 - Osvětlená / prosvětlená informační skříň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J138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J143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903 - Osvětlená / prosvětlená informační skříň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0.35026180000000001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P127+P138+P141+P143</f>
        <v>0</v>
      </c>
      <c r="Q126" s="221"/>
      <c r="R126" s="222">
        <f>R127+R138+R141+R143</f>
        <v>0.35026180000000001</v>
      </c>
      <c r="S126" s="221"/>
      <c r="T126" s="223">
        <f>T127+T138+T141+T143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BK127+BK138+BK141+BK143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SUM(P128:P137)</f>
        <v>0</v>
      </c>
      <c r="Q127" s="221"/>
      <c r="R127" s="222">
        <f>SUM(R128:R137)</f>
        <v>0</v>
      </c>
      <c r="S127" s="221"/>
      <c r="T127" s="223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SUM(BK128:BK137)</f>
        <v>0</v>
      </c>
    </row>
    <row r="128" s="2" customFormat="1" ht="24.15" customHeight="1">
      <c r="A128" s="39"/>
      <c r="B128" s="40"/>
      <c r="C128" s="229" t="s">
        <v>83</v>
      </c>
      <c r="D128" s="229" t="s">
        <v>315</v>
      </c>
      <c r="E128" s="230" t="s">
        <v>2768</v>
      </c>
      <c r="F128" s="231" t="s">
        <v>2769</v>
      </c>
      <c r="G128" s="232" t="s">
        <v>324</v>
      </c>
      <c r="H128" s="233">
        <v>1.8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3542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3543</v>
      </c>
      <c r="G129" s="254"/>
      <c r="H129" s="257">
        <v>1.8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83</v>
      </c>
      <c r="AY129" s="263" t="s">
        <v>313</v>
      </c>
    </row>
    <row r="130" s="2" customFormat="1" ht="24.15" customHeight="1">
      <c r="A130" s="39"/>
      <c r="B130" s="40"/>
      <c r="C130" s="229" t="s">
        <v>85</v>
      </c>
      <c r="D130" s="229" t="s">
        <v>315</v>
      </c>
      <c r="E130" s="230" t="s">
        <v>2779</v>
      </c>
      <c r="F130" s="231" t="s">
        <v>2780</v>
      </c>
      <c r="G130" s="232" t="s">
        <v>324</v>
      </c>
      <c r="H130" s="233">
        <v>1.8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3544</v>
      </c>
    </row>
    <row r="131" s="2" customFormat="1" ht="37.8" customHeight="1">
      <c r="A131" s="39"/>
      <c r="B131" s="40"/>
      <c r="C131" s="229" t="s">
        <v>93</v>
      </c>
      <c r="D131" s="229" t="s">
        <v>315</v>
      </c>
      <c r="E131" s="230" t="s">
        <v>3521</v>
      </c>
      <c r="F131" s="231" t="s">
        <v>3522</v>
      </c>
      <c r="G131" s="232" t="s">
        <v>334</v>
      </c>
      <c r="H131" s="233">
        <v>0.127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3545</v>
      </c>
    </row>
    <row r="132" s="2" customFormat="1" ht="37.8" customHeight="1">
      <c r="A132" s="39"/>
      <c r="B132" s="40"/>
      <c r="C132" s="229" t="s">
        <v>320</v>
      </c>
      <c r="D132" s="229" t="s">
        <v>315</v>
      </c>
      <c r="E132" s="230" t="s">
        <v>344</v>
      </c>
      <c r="F132" s="231" t="s">
        <v>345</v>
      </c>
      <c r="G132" s="232" t="s">
        <v>334</v>
      </c>
      <c r="H132" s="233">
        <v>0.127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3546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3547</v>
      </c>
      <c r="G133" s="254"/>
      <c r="H133" s="257">
        <v>0.127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83</v>
      </c>
      <c r="AY133" s="263" t="s">
        <v>313</v>
      </c>
    </row>
    <row r="134" s="2" customFormat="1" ht="24.15" customHeight="1">
      <c r="A134" s="39"/>
      <c r="B134" s="40"/>
      <c r="C134" s="229" t="s">
        <v>343</v>
      </c>
      <c r="D134" s="229" t="s">
        <v>315</v>
      </c>
      <c r="E134" s="230" t="s">
        <v>656</v>
      </c>
      <c r="F134" s="231" t="s">
        <v>657</v>
      </c>
      <c r="G134" s="232" t="s">
        <v>334</v>
      </c>
      <c r="H134" s="233">
        <v>0.127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3548</v>
      </c>
    </row>
    <row r="135" s="2" customFormat="1" ht="33" customHeight="1">
      <c r="A135" s="39"/>
      <c r="B135" s="40"/>
      <c r="C135" s="229" t="s">
        <v>347</v>
      </c>
      <c r="D135" s="229" t="s">
        <v>315</v>
      </c>
      <c r="E135" s="230" t="s">
        <v>352</v>
      </c>
      <c r="F135" s="231" t="s">
        <v>353</v>
      </c>
      <c r="G135" s="232" t="s">
        <v>354</v>
      </c>
      <c r="H135" s="233">
        <v>0.24099999999999999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3549</v>
      </c>
    </row>
    <row r="136" s="14" customFormat="1">
      <c r="A136" s="14"/>
      <c r="B136" s="253"/>
      <c r="C136" s="254"/>
      <c r="D136" s="244" t="s">
        <v>326</v>
      </c>
      <c r="E136" s="254"/>
      <c r="F136" s="256" t="s">
        <v>3550</v>
      </c>
      <c r="G136" s="254"/>
      <c r="H136" s="257">
        <v>0.24099999999999999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4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29" t="s">
        <v>351</v>
      </c>
      <c r="D137" s="229" t="s">
        <v>315</v>
      </c>
      <c r="E137" s="230" t="s">
        <v>358</v>
      </c>
      <c r="F137" s="231" t="s">
        <v>359</v>
      </c>
      <c r="G137" s="232" t="s">
        <v>334</v>
      </c>
      <c r="H137" s="233">
        <v>0.127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3551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85</v>
      </c>
      <c r="F138" s="227" t="s">
        <v>1004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0.35026180000000001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313</v>
      </c>
      <c r="BK138" s="226">
        <f>SUM(BK139:BK140)</f>
        <v>0</v>
      </c>
    </row>
    <row r="139" s="2" customFormat="1" ht="16.5" customHeight="1">
      <c r="A139" s="39"/>
      <c r="B139" s="40"/>
      <c r="C139" s="229" t="s">
        <v>357</v>
      </c>
      <c r="D139" s="229" t="s">
        <v>315</v>
      </c>
      <c r="E139" s="230" t="s">
        <v>3530</v>
      </c>
      <c r="F139" s="231" t="s">
        <v>3531</v>
      </c>
      <c r="G139" s="232" t="s">
        <v>334</v>
      </c>
      <c r="H139" s="233">
        <v>0.14000000000000001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2.5018699999999998</v>
      </c>
      <c r="R139" s="238">
        <f>Q139*H139</f>
        <v>0.35026180000000001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3552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3553</v>
      </c>
      <c r="G140" s="254"/>
      <c r="H140" s="257">
        <v>0.14000000000000001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364</v>
      </c>
      <c r="F141" s="227" t="s">
        <v>666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BK142</f>
        <v>0</v>
      </c>
    </row>
    <row r="142" s="2" customFormat="1" ht="24.15" customHeight="1">
      <c r="A142" s="39"/>
      <c r="B142" s="40"/>
      <c r="C142" s="229" t="s">
        <v>364</v>
      </c>
      <c r="D142" s="229" t="s">
        <v>315</v>
      </c>
      <c r="E142" s="230" t="s">
        <v>3554</v>
      </c>
      <c r="F142" s="231" t="s">
        <v>3555</v>
      </c>
      <c r="G142" s="232" t="s">
        <v>1221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3556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767</v>
      </c>
      <c r="F143" s="227" t="s">
        <v>768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313</v>
      </c>
      <c r="BK143" s="226">
        <f>BK144</f>
        <v>0</v>
      </c>
    </row>
    <row r="144" s="2" customFormat="1" ht="24.15" customHeight="1">
      <c r="A144" s="39"/>
      <c r="B144" s="40"/>
      <c r="C144" s="229" t="s">
        <v>368</v>
      </c>
      <c r="D144" s="229" t="s">
        <v>315</v>
      </c>
      <c r="E144" s="230" t="s">
        <v>3457</v>
      </c>
      <c r="F144" s="231" t="s">
        <v>3458</v>
      </c>
      <c r="G144" s="232" t="s">
        <v>354</v>
      </c>
      <c r="H144" s="233">
        <v>0.34999999999999998</v>
      </c>
      <c r="I144" s="234"/>
      <c r="J144" s="235">
        <f>ROUND(I144*H144,2)</f>
        <v>0</v>
      </c>
      <c r="K144" s="231" t="s">
        <v>319</v>
      </c>
      <c r="L144" s="45"/>
      <c r="M144" s="278" t="s">
        <v>1</v>
      </c>
      <c r="N144" s="279" t="s">
        <v>41</v>
      </c>
      <c r="O144" s="280"/>
      <c r="P144" s="281">
        <f>O144*H144</f>
        <v>0</v>
      </c>
      <c r="Q144" s="281">
        <v>0</v>
      </c>
      <c r="R144" s="281">
        <f>Q144*H144</f>
        <v>0</v>
      </c>
      <c r="S144" s="281">
        <v>0</v>
      </c>
      <c r="T144" s="28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3557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lJ/HivvOiq6SDbD2ybGxW65dxoMIiNSZQunjFL3QHK375389lFuoNQnZRW56CwWbR9pv8pZTuW3tXH5l+saIwg==" hashValue="B8hP8qLNrjFOZ8I0WRGty3adMc1k1ch3XR3X9flwBmxDwenvwI/OtmEO+rGuMqOM7A8NGVH85VXPHmXGSmFCpg==" algorithmName="SHA-512" password="CC35"/>
  <autoFilter ref="C124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ROUND((SUM(BE125:BE144)),  2)</f>
        <v>0</v>
      </c>
      <c r="G35" s="39"/>
      <c r="H35" s="39"/>
      <c r="I35" s="166">
        <v>0.20999999999999999</v>
      </c>
      <c r="J35" s="165">
        <f>ROUND(((SUM(BE125:BE144))*I35),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ROUND((SUM(BF125:BF144)),  2)</f>
        <v>0</v>
      </c>
      <c r="G36" s="39"/>
      <c r="H36" s="39"/>
      <c r="I36" s="166">
        <v>0.14999999999999999</v>
      </c>
      <c r="J36" s="165">
        <f>ROUND(((SUM(BF125:BF144))*I36),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904 - Válcová plakátovací plocha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J138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J143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904 - Válcová plakátovací plocha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0.7253927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P127+P138+P141+P143</f>
        <v>0</v>
      </c>
      <c r="Q126" s="221"/>
      <c r="R126" s="222">
        <f>R127+R138+R141+R143</f>
        <v>0.7253927</v>
      </c>
      <c r="S126" s="221"/>
      <c r="T126" s="223">
        <f>T127+T138+T141+T143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BK127+BK138+BK141+BK143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SUM(P128:P137)</f>
        <v>0</v>
      </c>
      <c r="Q127" s="221"/>
      <c r="R127" s="222">
        <f>SUM(R128:R137)</f>
        <v>0</v>
      </c>
      <c r="S127" s="221"/>
      <c r="T127" s="223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SUM(BK128:BK137)</f>
        <v>0</v>
      </c>
    </row>
    <row r="128" s="2" customFormat="1" ht="24.15" customHeight="1">
      <c r="A128" s="39"/>
      <c r="B128" s="40"/>
      <c r="C128" s="229" t="s">
        <v>83</v>
      </c>
      <c r="D128" s="229" t="s">
        <v>315</v>
      </c>
      <c r="E128" s="230" t="s">
        <v>2768</v>
      </c>
      <c r="F128" s="231" t="s">
        <v>2769</v>
      </c>
      <c r="G128" s="232" t="s">
        <v>324</v>
      </c>
      <c r="H128" s="233">
        <v>2.7000000000000002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3559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3560</v>
      </c>
      <c r="G129" s="254"/>
      <c r="H129" s="257">
        <v>2.7000000000000002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83</v>
      </c>
      <c r="AY129" s="263" t="s">
        <v>313</v>
      </c>
    </row>
    <row r="130" s="2" customFormat="1" ht="24.15" customHeight="1">
      <c r="A130" s="39"/>
      <c r="B130" s="40"/>
      <c r="C130" s="229" t="s">
        <v>85</v>
      </c>
      <c r="D130" s="229" t="s">
        <v>315</v>
      </c>
      <c r="E130" s="230" t="s">
        <v>2779</v>
      </c>
      <c r="F130" s="231" t="s">
        <v>2780</v>
      </c>
      <c r="G130" s="232" t="s">
        <v>324</v>
      </c>
      <c r="H130" s="233">
        <v>2.7000000000000002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3561</v>
      </c>
    </row>
    <row r="131" s="2" customFormat="1" ht="37.8" customHeight="1">
      <c r="A131" s="39"/>
      <c r="B131" s="40"/>
      <c r="C131" s="229" t="s">
        <v>93</v>
      </c>
      <c r="D131" s="229" t="s">
        <v>315</v>
      </c>
      <c r="E131" s="230" t="s">
        <v>3521</v>
      </c>
      <c r="F131" s="231" t="s">
        <v>3522</v>
      </c>
      <c r="G131" s="232" t="s">
        <v>334</v>
      </c>
      <c r="H131" s="233">
        <v>0.191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3562</v>
      </c>
    </row>
    <row r="132" s="2" customFormat="1" ht="37.8" customHeight="1">
      <c r="A132" s="39"/>
      <c r="B132" s="40"/>
      <c r="C132" s="229" t="s">
        <v>320</v>
      </c>
      <c r="D132" s="229" t="s">
        <v>315</v>
      </c>
      <c r="E132" s="230" t="s">
        <v>344</v>
      </c>
      <c r="F132" s="231" t="s">
        <v>345</v>
      </c>
      <c r="G132" s="232" t="s">
        <v>334</v>
      </c>
      <c r="H132" s="233">
        <v>0.191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3563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3564</v>
      </c>
      <c r="G133" s="254"/>
      <c r="H133" s="257">
        <v>0.191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83</v>
      </c>
      <c r="AY133" s="263" t="s">
        <v>313</v>
      </c>
    </row>
    <row r="134" s="2" customFormat="1" ht="24.15" customHeight="1">
      <c r="A134" s="39"/>
      <c r="B134" s="40"/>
      <c r="C134" s="229" t="s">
        <v>343</v>
      </c>
      <c r="D134" s="229" t="s">
        <v>315</v>
      </c>
      <c r="E134" s="230" t="s">
        <v>656</v>
      </c>
      <c r="F134" s="231" t="s">
        <v>657</v>
      </c>
      <c r="G134" s="232" t="s">
        <v>334</v>
      </c>
      <c r="H134" s="233">
        <v>0.191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3565</v>
      </c>
    </row>
    <row r="135" s="2" customFormat="1" ht="33" customHeight="1">
      <c r="A135" s="39"/>
      <c r="B135" s="40"/>
      <c r="C135" s="229" t="s">
        <v>347</v>
      </c>
      <c r="D135" s="229" t="s">
        <v>315</v>
      </c>
      <c r="E135" s="230" t="s">
        <v>352</v>
      </c>
      <c r="F135" s="231" t="s">
        <v>353</v>
      </c>
      <c r="G135" s="232" t="s">
        <v>354</v>
      </c>
      <c r="H135" s="233">
        <v>0.36299999999999999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3566</v>
      </c>
    </row>
    <row r="136" s="14" customFormat="1">
      <c r="A136" s="14"/>
      <c r="B136" s="253"/>
      <c r="C136" s="254"/>
      <c r="D136" s="244" t="s">
        <v>326</v>
      </c>
      <c r="E136" s="254"/>
      <c r="F136" s="256" t="s">
        <v>3567</v>
      </c>
      <c r="G136" s="254"/>
      <c r="H136" s="257">
        <v>0.36299999999999999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4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29" t="s">
        <v>351</v>
      </c>
      <c r="D137" s="229" t="s">
        <v>315</v>
      </c>
      <c r="E137" s="230" t="s">
        <v>358</v>
      </c>
      <c r="F137" s="231" t="s">
        <v>359</v>
      </c>
      <c r="G137" s="232" t="s">
        <v>334</v>
      </c>
      <c r="H137" s="233">
        <v>0.191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3568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85</v>
      </c>
      <c r="F138" s="227" t="s">
        <v>1004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0.52539269999999993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313</v>
      </c>
      <c r="BK138" s="226">
        <f>SUM(BK139:BK140)</f>
        <v>0</v>
      </c>
    </row>
    <row r="139" s="2" customFormat="1" ht="16.5" customHeight="1">
      <c r="A139" s="39"/>
      <c r="B139" s="40"/>
      <c r="C139" s="229" t="s">
        <v>357</v>
      </c>
      <c r="D139" s="229" t="s">
        <v>315</v>
      </c>
      <c r="E139" s="230" t="s">
        <v>3530</v>
      </c>
      <c r="F139" s="231" t="s">
        <v>3531</v>
      </c>
      <c r="G139" s="232" t="s">
        <v>334</v>
      </c>
      <c r="H139" s="233">
        <v>0.20999999999999999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2.5018699999999998</v>
      </c>
      <c r="R139" s="238">
        <f>Q139*H139</f>
        <v>0.52539269999999993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3569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3570</v>
      </c>
      <c r="G140" s="254"/>
      <c r="H140" s="257">
        <v>0.20999999999999999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364</v>
      </c>
      <c r="F141" s="227" t="s">
        <v>666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0.20000000000000001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BK142</f>
        <v>0</v>
      </c>
    </row>
    <row r="142" s="2" customFormat="1" ht="24.15" customHeight="1">
      <c r="A142" s="39"/>
      <c r="B142" s="40"/>
      <c r="C142" s="229" t="s">
        <v>364</v>
      </c>
      <c r="D142" s="229" t="s">
        <v>315</v>
      </c>
      <c r="E142" s="230" t="s">
        <v>3571</v>
      </c>
      <c r="F142" s="231" t="s">
        <v>3572</v>
      </c>
      <c r="G142" s="232" t="s">
        <v>1221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0.20000000000000001</v>
      </c>
      <c r="R142" s="238">
        <f>Q142*H142</f>
        <v>0.20000000000000001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3573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767</v>
      </c>
      <c r="F143" s="227" t="s">
        <v>768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313</v>
      </c>
      <c r="BK143" s="226">
        <f>BK144</f>
        <v>0</v>
      </c>
    </row>
    <row r="144" s="2" customFormat="1" ht="24.15" customHeight="1">
      <c r="A144" s="39"/>
      <c r="B144" s="40"/>
      <c r="C144" s="229" t="s">
        <v>368</v>
      </c>
      <c r="D144" s="229" t="s">
        <v>315</v>
      </c>
      <c r="E144" s="230" t="s">
        <v>3457</v>
      </c>
      <c r="F144" s="231" t="s">
        <v>3458</v>
      </c>
      <c r="G144" s="232" t="s">
        <v>354</v>
      </c>
      <c r="H144" s="233">
        <v>0.72499999999999998</v>
      </c>
      <c r="I144" s="234"/>
      <c r="J144" s="235">
        <f>ROUND(I144*H144,2)</f>
        <v>0</v>
      </c>
      <c r="K144" s="231" t="s">
        <v>319</v>
      </c>
      <c r="L144" s="45"/>
      <c r="M144" s="278" t="s">
        <v>1</v>
      </c>
      <c r="N144" s="279" t="s">
        <v>41</v>
      </c>
      <c r="O144" s="280"/>
      <c r="P144" s="281">
        <f>O144*H144</f>
        <v>0</v>
      </c>
      <c r="Q144" s="281">
        <v>0</v>
      </c>
      <c r="R144" s="281">
        <f>Q144*H144</f>
        <v>0</v>
      </c>
      <c r="S144" s="281">
        <v>0</v>
      </c>
      <c r="T144" s="28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3574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FauIPz9ddP16w8VVWVN10WlApMEuv6kw/MImHlM2/z7xFtNWm1Yfw2dbDEg+stJJ+gcLpVIn9u7d5pBxWYLCOA==" hashValue="zNTIrSdVupcNSnLjfXuAR8p+rxgGDlljogLxSK0q7iUR7q1lIu5a+q9EgeH/ukcusWtyUKCnmUTZ9JavTcW5HA==" algorithmName="SHA-512" password="CC35"/>
  <autoFilter ref="C124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ROUND((SUM(BE125:BE145)),  2)</f>
        <v>0</v>
      </c>
      <c r="G35" s="39"/>
      <c r="H35" s="39"/>
      <c r="I35" s="166">
        <v>0.20999999999999999</v>
      </c>
      <c r="J35" s="165">
        <f>ROUND(((SUM(BE125:BE145))*I35),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ROUND((SUM(BF125:BF145)),  2)</f>
        <v>0</v>
      </c>
      <c r="G36" s="39"/>
      <c r="H36" s="39"/>
      <c r="I36" s="166">
        <v>0.14999999999999999</v>
      </c>
      <c r="J36" s="165">
        <f>ROUND(((SUM(BF125:BF145))*I36),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ROUND((SUM(BG125:BG145)),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ROUND((SUM(BH125:BH145)),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ROUND((SUM(BI125:BI145)),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905 - Stojan na jízdní kola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J138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663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 xml:space="preserve">Revitalizace  Masarykova náměstí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286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905 - Stojan na jízdní kola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Konice</v>
      </c>
      <c r="G119" s="41"/>
      <c r="H119" s="41"/>
      <c r="I119" s="33" t="s">
        <v>22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město  Konice</v>
      </c>
      <c r="G121" s="41"/>
      <c r="H121" s="41"/>
      <c r="I121" s="33" t="s">
        <v>30</v>
      </c>
      <c r="J121" s="37" t="str">
        <f>E23</f>
        <v xml:space="preserve">Ing.Zdeněk  Vitásek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Martin  Pniok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299</v>
      </c>
      <c r="D124" s="205" t="s">
        <v>61</v>
      </c>
      <c r="E124" s="205" t="s">
        <v>57</v>
      </c>
      <c r="F124" s="205" t="s">
        <v>58</v>
      </c>
      <c r="G124" s="205" t="s">
        <v>300</v>
      </c>
      <c r="H124" s="205" t="s">
        <v>301</v>
      </c>
      <c r="I124" s="205" t="s">
        <v>302</v>
      </c>
      <c r="J124" s="205" t="s">
        <v>292</v>
      </c>
      <c r="K124" s="206" t="s">
        <v>303</v>
      </c>
      <c r="L124" s="207"/>
      <c r="M124" s="101" t="s">
        <v>1</v>
      </c>
      <c r="N124" s="102" t="s">
        <v>40</v>
      </c>
      <c r="O124" s="102" t="s">
        <v>304</v>
      </c>
      <c r="P124" s="102" t="s">
        <v>305</v>
      </c>
      <c r="Q124" s="102" t="s">
        <v>306</v>
      </c>
      <c r="R124" s="102" t="s">
        <v>307</v>
      </c>
      <c r="S124" s="102" t="s">
        <v>308</v>
      </c>
      <c r="T124" s="103" t="s">
        <v>309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310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0.38146180000000002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294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311</v>
      </c>
      <c r="F126" s="216" t="s">
        <v>312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P127+P138+P141+P144</f>
        <v>0</v>
      </c>
      <c r="Q126" s="221"/>
      <c r="R126" s="222">
        <f>R127+R138+R141+R144</f>
        <v>0.38146180000000002</v>
      </c>
      <c r="S126" s="221"/>
      <c r="T126" s="223">
        <f>T127+T138+T141+T144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313</v>
      </c>
      <c r="BK126" s="226">
        <f>BK127+BK138+BK141+BK144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83</v>
      </c>
      <c r="F127" s="227" t="s">
        <v>314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SUM(P128:P137)</f>
        <v>0</v>
      </c>
      <c r="Q127" s="221"/>
      <c r="R127" s="222">
        <f>SUM(R128:R137)</f>
        <v>0</v>
      </c>
      <c r="S127" s="221"/>
      <c r="T127" s="223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313</v>
      </c>
      <c r="BK127" s="226">
        <f>SUM(BK128:BK137)</f>
        <v>0</v>
      </c>
    </row>
    <row r="128" s="2" customFormat="1" ht="24.15" customHeight="1">
      <c r="A128" s="39"/>
      <c r="B128" s="40"/>
      <c r="C128" s="229" t="s">
        <v>83</v>
      </c>
      <c r="D128" s="229" t="s">
        <v>315</v>
      </c>
      <c r="E128" s="230" t="s">
        <v>2768</v>
      </c>
      <c r="F128" s="231" t="s">
        <v>2769</v>
      </c>
      <c r="G128" s="232" t="s">
        <v>324</v>
      </c>
      <c r="H128" s="233">
        <v>1.8</v>
      </c>
      <c r="I128" s="234"/>
      <c r="J128" s="235">
        <f>ROUND(I128*H128,2)</f>
        <v>0</v>
      </c>
      <c r="K128" s="231" t="s">
        <v>319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320</v>
      </c>
      <c r="AT128" s="240" t="s">
        <v>315</v>
      </c>
      <c r="AU128" s="240" t="s">
        <v>85</v>
      </c>
      <c r="AY128" s="18" t="s">
        <v>313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320</v>
      </c>
      <c r="BM128" s="240" t="s">
        <v>3576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3543</v>
      </c>
      <c r="G129" s="254"/>
      <c r="H129" s="257">
        <v>1.8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83</v>
      </c>
      <c r="AY129" s="263" t="s">
        <v>313</v>
      </c>
    </row>
    <row r="130" s="2" customFormat="1" ht="24.15" customHeight="1">
      <c r="A130" s="39"/>
      <c r="B130" s="40"/>
      <c r="C130" s="229" t="s">
        <v>85</v>
      </c>
      <c r="D130" s="229" t="s">
        <v>315</v>
      </c>
      <c r="E130" s="230" t="s">
        <v>2779</v>
      </c>
      <c r="F130" s="231" t="s">
        <v>2780</v>
      </c>
      <c r="G130" s="232" t="s">
        <v>324</v>
      </c>
      <c r="H130" s="233">
        <v>1.8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3577</v>
      </c>
    </row>
    <row r="131" s="2" customFormat="1" ht="37.8" customHeight="1">
      <c r="A131" s="39"/>
      <c r="B131" s="40"/>
      <c r="C131" s="229" t="s">
        <v>93</v>
      </c>
      <c r="D131" s="229" t="s">
        <v>315</v>
      </c>
      <c r="E131" s="230" t="s">
        <v>3521</v>
      </c>
      <c r="F131" s="231" t="s">
        <v>3522</v>
      </c>
      <c r="G131" s="232" t="s">
        <v>334</v>
      </c>
      <c r="H131" s="233">
        <v>0.127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3578</v>
      </c>
    </row>
    <row r="132" s="2" customFormat="1" ht="37.8" customHeight="1">
      <c r="A132" s="39"/>
      <c r="B132" s="40"/>
      <c r="C132" s="229" t="s">
        <v>320</v>
      </c>
      <c r="D132" s="229" t="s">
        <v>315</v>
      </c>
      <c r="E132" s="230" t="s">
        <v>344</v>
      </c>
      <c r="F132" s="231" t="s">
        <v>345</v>
      </c>
      <c r="G132" s="232" t="s">
        <v>334</v>
      </c>
      <c r="H132" s="233">
        <v>0.127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3579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3547</v>
      </c>
      <c r="G133" s="254"/>
      <c r="H133" s="257">
        <v>0.127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83</v>
      </c>
      <c r="AY133" s="263" t="s">
        <v>313</v>
      </c>
    </row>
    <row r="134" s="2" customFormat="1" ht="24.15" customHeight="1">
      <c r="A134" s="39"/>
      <c r="B134" s="40"/>
      <c r="C134" s="229" t="s">
        <v>343</v>
      </c>
      <c r="D134" s="229" t="s">
        <v>315</v>
      </c>
      <c r="E134" s="230" t="s">
        <v>656</v>
      </c>
      <c r="F134" s="231" t="s">
        <v>657</v>
      </c>
      <c r="G134" s="232" t="s">
        <v>334</v>
      </c>
      <c r="H134" s="233">
        <v>0.127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3580</v>
      </c>
    </row>
    <row r="135" s="2" customFormat="1" ht="33" customHeight="1">
      <c r="A135" s="39"/>
      <c r="B135" s="40"/>
      <c r="C135" s="229" t="s">
        <v>347</v>
      </c>
      <c r="D135" s="229" t="s">
        <v>315</v>
      </c>
      <c r="E135" s="230" t="s">
        <v>352</v>
      </c>
      <c r="F135" s="231" t="s">
        <v>353</v>
      </c>
      <c r="G135" s="232" t="s">
        <v>354</v>
      </c>
      <c r="H135" s="233">
        <v>0.24099999999999999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3581</v>
      </c>
    </row>
    <row r="136" s="14" customFormat="1">
      <c r="A136" s="14"/>
      <c r="B136" s="253"/>
      <c r="C136" s="254"/>
      <c r="D136" s="244" t="s">
        <v>326</v>
      </c>
      <c r="E136" s="254"/>
      <c r="F136" s="256" t="s">
        <v>3550</v>
      </c>
      <c r="G136" s="254"/>
      <c r="H136" s="257">
        <v>0.24099999999999999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4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29" t="s">
        <v>351</v>
      </c>
      <c r="D137" s="229" t="s">
        <v>315</v>
      </c>
      <c r="E137" s="230" t="s">
        <v>358</v>
      </c>
      <c r="F137" s="231" t="s">
        <v>359</v>
      </c>
      <c r="G137" s="232" t="s">
        <v>334</v>
      </c>
      <c r="H137" s="233">
        <v>0.127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3582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85</v>
      </c>
      <c r="F138" s="227" t="s">
        <v>1004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0.35026180000000001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313</v>
      </c>
      <c r="BK138" s="226">
        <f>SUM(BK139:BK140)</f>
        <v>0</v>
      </c>
    </row>
    <row r="139" s="2" customFormat="1" ht="16.5" customHeight="1">
      <c r="A139" s="39"/>
      <c r="B139" s="40"/>
      <c r="C139" s="229" t="s">
        <v>357</v>
      </c>
      <c r="D139" s="229" t="s">
        <v>315</v>
      </c>
      <c r="E139" s="230" t="s">
        <v>3530</v>
      </c>
      <c r="F139" s="231" t="s">
        <v>3531</v>
      </c>
      <c r="G139" s="232" t="s">
        <v>334</v>
      </c>
      <c r="H139" s="233">
        <v>0.14000000000000001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2.5018699999999998</v>
      </c>
      <c r="R139" s="238">
        <f>Q139*H139</f>
        <v>0.35026180000000001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3583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3553</v>
      </c>
      <c r="G140" s="254"/>
      <c r="H140" s="257">
        <v>0.14000000000000001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313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364</v>
      </c>
      <c r="F141" s="227" t="s">
        <v>666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SUM(P142:P143)</f>
        <v>0</v>
      </c>
      <c r="Q141" s="221"/>
      <c r="R141" s="222">
        <f>SUM(R142:R143)</f>
        <v>0.031199999999999999</v>
      </c>
      <c r="S141" s="221"/>
      <c r="T141" s="22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313</v>
      </c>
      <c r="BK141" s="226">
        <f>SUM(BK142:BK143)</f>
        <v>0</v>
      </c>
    </row>
    <row r="142" s="2" customFormat="1" ht="24.15" customHeight="1">
      <c r="A142" s="39"/>
      <c r="B142" s="40"/>
      <c r="C142" s="229" t="s">
        <v>364</v>
      </c>
      <c r="D142" s="229" t="s">
        <v>315</v>
      </c>
      <c r="E142" s="230" t="s">
        <v>3584</v>
      </c>
      <c r="F142" s="231" t="s">
        <v>3585</v>
      </c>
      <c r="G142" s="232" t="s">
        <v>723</v>
      </c>
      <c r="H142" s="233">
        <v>1</v>
      </c>
      <c r="I142" s="234"/>
      <c r="J142" s="235">
        <f>ROUND(I142*H142,2)</f>
        <v>0</v>
      </c>
      <c r="K142" s="231" t="s">
        <v>319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0.0011999999999999999</v>
      </c>
      <c r="R142" s="238">
        <f>Q142*H142</f>
        <v>0.0011999999999999999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320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320</v>
      </c>
      <c r="BM142" s="240" t="s">
        <v>3586</v>
      </c>
    </row>
    <row r="143" s="2" customFormat="1" ht="16.5" customHeight="1">
      <c r="A143" s="39"/>
      <c r="B143" s="40"/>
      <c r="C143" s="283" t="s">
        <v>368</v>
      </c>
      <c r="D143" s="283" t="s">
        <v>732</v>
      </c>
      <c r="E143" s="284" t="s">
        <v>3587</v>
      </c>
      <c r="F143" s="285" t="s">
        <v>3588</v>
      </c>
      <c r="G143" s="286" t="s">
        <v>723</v>
      </c>
      <c r="H143" s="287">
        <v>1</v>
      </c>
      <c r="I143" s="288"/>
      <c r="J143" s="289">
        <f>ROUND(I143*H143,2)</f>
        <v>0</v>
      </c>
      <c r="K143" s="285" t="s">
        <v>1</v>
      </c>
      <c r="L143" s="290"/>
      <c r="M143" s="291" t="s">
        <v>1</v>
      </c>
      <c r="N143" s="292" t="s">
        <v>41</v>
      </c>
      <c r="O143" s="92"/>
      <c r="P143" s="238">
        <f>O143*H143</f>
        <v>0</v>
      </c>
      <c r="Q143" s="238">
        <v>0.029999999999999999</v>
      </c>
      <c r="R143" s="238">
        <f>Q143*H143</f>
        <v>0.029999999999999999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357</v>
      </c>
      <c r="AT143" s="240" t="s">
        <v>732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3589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767</v>
      </c>
      <c r="F144" s="227" t="s">
        <v>768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P145</f>
        <v>0</v>
      </c>
      <c r="Q144" s="221"/>
      <c r="R144" s="222">
        <f>R145</f>
        <v>0</v>
      </c>
      <c r="S144" s="221"/>
      <c r="T144" s="22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313</v>
      </c>
      <c r="BK144" s="226">
        <f>BK145</f>
        <v>0</v>
      </c>
    </row>
    <row r="145" s="2" customFormat="1" ht="24.15" customHeight="1">
      <c r="A145" s="39"/>
      <c r="B145" s="40"/>
      <c r="C145" s="229" t="s">
        <v>373</v>
      </c>
      <c r="D145" s="229" t="s">
        <v>315</v>
      </c>
      <c r="E145" s="230" t="s">
        <v>3457</v>
      </c>
      <c r="F145" s="231" t="s">
        <v>3458</v>
      </c>
      <c r="G145" s="232" t="s">
        <v>354</v>
      </c>
      <c r="H145" s="233">
        <v>0.38100000000000001</v>
      </c>
      <c r="I145" s="234"/>
      <c r="J145" s="235">
        <f>ROUND(I145*H145,2)</f>
        <v>0</v>
      </c>
      <c r="K145" s="231" t="s">
        <v>319</v>
      </c>
      <c r="L145" s="45"/>
      <c r="M145" s="278" t="s">
        <v>1</v>
      </c>
      <c r="N145" s="279" t="s">
        <v>41</v>
      </c>
      <c r="O145" s="280"/>
      <c r="P145" s="281">
        <f>O145*H145</f>
        <v>0</v>
      </c>
      <c r="Q145" s="281">
        <v>0</v>
      </c>
      <c r="R145" s="281">
        <f>Q145*H145</f>
        <v>0</v>
      </c>
      <c r="S145" s="281">
        <v>0</v>
      </c>
      <c r="T145" s="28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320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320</v>
      </c>
      <c r="BM145" s="240" t="s">
        <v>3590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chaqI7RzbDkuGaQgwryHsh6z1iLBkHPxxqbSHpYBHWyImA/ZY2MouPKZ4czc5xDW1xklD7K0jKn0c2D0CeSjdQ==" hashValue="TsuTF0hmuC0Vx1Dz4ro5gtZ/ssClVmmvsFyEpdyHIdmDR0NpA8605NYLycKHbGTGHNo6VAa1be/Ji2TyDMnMmA==" algorithmName="SHA-512" password="CC35"/>
  <autoFilter ref="C124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ROUND((SUM(BE122:BE125)),  2)</f>
        <v>0</v>
      </c>
      <c r="G35" s="39"/>
      <c r="H35" s="39"/>
      <c r="I35" s="166">
        <v>0.20999999999999999</v>
      </c>
      <c r="J35" s="165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ROUND((SUM(BF122:BF125)),  2)</f>
        <v>0</v>
      </c>
      <c r="G36" s="39"/>
      <c r="H36" s="39"/>
      <c r="I36" s="166">
        <v>0.14999999999999999</v>
      </c>
      <c r="J36" s="165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906 - Nabíjecí  stanice pro kola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923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2380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SO 906 - Nabíjecí  stanice pro kola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311</v>
      </c>
      <c r="F123" s="216" t="s">
        <v>312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93</v>
      </c>
      <c r="F124" s="227" t="s">
        <v>1031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313</v>
      </c>
      <c r="BK124" s="226">
        <f>BK125</f>
        <v>0</v>
      </c>
    </row>
    <row r="125" s="2" customFormat="1" ht="33" customHeight="1">
      <c r="A125" s="39"/>
      <c r="B125" s="40"/>
      <c r="C125" s="229" t="s">
        <v>83</v>
      </c>
      <c r="D125" s="229" t="s">
        <v>315</v>
      </c>
      <c r="E125" s="230" t="s">
        <v>3592</v>
      </c>
      <c r="F125" s="231" t="s">
        <v>3593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78" t="s">
        <v>1</v>
      </c>
      <c r="N125" s="279" t="s">
        <v>41</v>
      </c>
      <c r="O125" s="280"/>
      <c r="P125" s="281">
        <f>O125*H125</f>
        <v>0</v>
      </c>
      <c r="Q125" s="281">
        <v>0</v>
      </c>
      <c r="R125" s="281">
        <f>Q125*H125</f>
        <v>0</v>
      </c>
      <c r="S125" s="281">
        <v>0</v>
      </c>
      <c r="T125" s="28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320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320</v>
      </c>
      <c r="BM125" s="240" t="s">
        <v>3594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SUTSEV/nwvXyS7n6rhOpJ7ISo9nx0eQr+u0nq2cNCA66Wo+svqzEpcqSYzUGW+f/eUeu95dSJDK+5rfXaC9IEQ==" hashValue="F3HSnbkwdWU865HJ8RAJxP15Ih5CJjWtrbCIooAcP0AroBITgiYTxzXHCyxV7S9wVApKkaM+IB9TmAr/r+3Ykg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2380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ROUND((SUM(BE127:BE164)),  2)</f>
        <v>0</v>
      </c>
      <c r="G35" s="39"/>
      <c r="H35" s="39"/>
      <c r="I35" s="166">
        <v>0.20999999999999999</v>
      </c>
      <c r="J35" s="165">
        <f>ROUND(((SUM(BE127:BE164))*I35),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ROUND((SUM(BF127:BF164)),  2)</f>
        <v>0</v>
      </c>
      <c r="G36" s="39"/>
      <c r="H36" s="39"/>
      <c r="I36" s="166">
        <v>0.14999999999999999</v>
      </c>
      <c r="J36" s="165">
        <f>ROUND(((SUM(BF127:BF164))*I36),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ROUND((SUM(BH127:BH164)),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909 - Příprava pro vánoční strom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J129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J142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698</v>
      </c>
      <c r="E102" s="199"/>
      <c r="F102" s="199"/>
      <c r="G102" s="199"/>
      <c r="H102" s="199"/>
      <c r="I102" s="199"/>
      <c r="J102" s="200">
        <f>J154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699</v>
      </c>
      <c r="E103" s="199"/>
      <c r="F103" s="199"/>
      <c r="G103" s="199"/>
      <c r="H103" s="199"/>
      <c r="I103" s="199"/>
      <c r="J103" s="200">
        <f>J157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664</v>
      </c>
      <c r="E104" s="194"/>
      <c r="F104" s="194"/>
      <c r="G104" s="194"/>
      <c r="H104" s="194"/>
      <c r="I104" s="194"/>
      <c r="J104" s="195">
        <f>J159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3401</v>
      </c>
      <c r="E105" s="199"/>
      <c r="F105" s="199"/>
      <c r="G105" s="199"/>
      <c r="H105" s="199"/>
      <c r="I105" s="199"/>
      <c r="J105" s="200">
        <f>J160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 xml:space="preserve">Revitalizace  Masarykova náměstí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2380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286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909 - Příprava pro vánoční strom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Konice</v>
      </c>
      <c r="G121" s="41"/>
      <c r="H121" s="41"/>
      <c r="I121" s="33" t="s">
        <v>22</v>
      </c>
      <c r="J121" s="80" t="str">
        <f>IF(J14="","",J14)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město  Konice</v>
      </c>
      <c r="G123" s="41"/>
      <c r="H123" s="41"/>
      <c r="I123" s="33" t="s">
        <v>30</v>
      </c>
      <c r="J123" s="37" t="str">
        <f>E23</f>
        <v xml:space="preserve">Ing.Zdeněk 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Martin 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299</v>
      </c>
      <c r="D126" s="205" t="s">
        <v>61</v>
      </c>
      <c r="E126" s="205" t="s">
        <v>57</v>
      </c>
      <c r="F126" s="205" t="s">
        <v>58</v>
      </c>
      <c r="G126" s="205" t="s">
        <v>300</v>
      </c>
      <c r="H126" s="205" t="s">
        <v>301</v>
      </c>
      <c r="I126" s="205" t="s">
        <v>302</v>
      </c>
      <c r="J126" s="205" t="s">
        <v>292</v>
      </c>
      <c r="K126" s="206" t="s">
        <v>303</v>
      </c>
      <c r="L126" s="207"/>
      <c r="M126" s="101" t="s">
        <v>1</v>
      </c>
      <c r="N126" s="102" t="s">
        <v>40</v>
      </c>
      <c r="O126" s="102" t="s">
        <v>304</v>
      </c>
      <c r="P126" s="102" t="s">
        <v>305</v>
      </c>
      <c r="Q126" s="102" t="s">
        <v>306</v>
      </c>
      <c r="R126" s="102" t="s">
        <v>307</v>
      </c>
      <c r="S126" s="102" t="s">
        <v>308</v>
      </c>
      <c r="T126" s="103" t="s">
        <v>309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310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P128+P159</f>
        <v>0</v>
      </c>
      <c r="Q127" s="105"/>
      <c r="R127" s="210">
        <f>R128+R159</f>
        <v>5.2021901699999997</v>
      </c>
      <c r="S127" s="105"/>
      <c r="T127" s="211">
        <f>T128+T159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294</v>
      </c>
      <c r="BK127" s="212">
        <f>BK128+BK159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311</v>
      </c>
      <c r="F128" s="216" t="s">
        <v>312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P129+P142+P154+P157</f>
        <v>0</v>
      </c>
      <c r="Q128" s="221"/>
      <c r="R128" s="222">
        <f>R129+R142+R154+R157</f>
        <v>5.0719901699999994</v>
      </c>
      <c r="S128" s="221"/>
      <c r="T128" s="223">
        <f>T129+T142+T154+T157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313</v>
      </c>
      <c r="BK128" s="226">
        <f>BK129+BK142+BK154+BK157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83</v>
      </c>
      <c r="F129" s="227" t="s">
        <v>314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313</v>
      </c>
      <c r="BK129" s="226">
        <f>SUM(BK130:BK141)</f>
        <v>0</v>
      </c>
    </row>
    <row r="130" s="2" customFormat="1" ht="24.15" customHeight="1">
      <c r="A130" s="39"/>
      <c r="B130" s="40"/>
      <c r="C130" s="229" t="s">
        <v>83</v>
      </c>
      <c r="D130" s="229" t="s">
        <v>315</v>
      </c>
      <c r="E130" s="230" t="s">
        <v>3596</v>
      </c>
      <c r="F130" s="231" t="s">
        <v>3597</v>
      </c>
      <c r="G130" s="232" t="s">
        <v>334</v>
      </c>
      <c r="H130" s="233">
        <v>9.1999999999999993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3598</v>
      </c>
    </row>
    <row r="131" s="14" customFormat="1">
      <c r="A131" s="14"/>
      <c r="B131" s="253"/>
      <c r="C131" s="254"/>
      <c r="D131" s="244" t="s">
        <v>326</v>
      </c>
      <c r="E131" s="255" t="s">
        <v>1</v>
      </c>
      <c r="F131" s="256" t="s">
        <v>3599</v>
      </c>
      <c r="G131" s="254"/>
      <c r="H131" s="257">
        <v>9.1999999999999993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326</v>
      </c>
      <c r="AU131" s="263" t="s">
        <v>85</v>
      </c>
      <c r="AV131" s="14" t="s">
        <v>85</v>
      </c>
      <c r="AW131" s="14" t="s">
        <v>32</v>
      </c>
      <c r="AX131" s="14" t="s">
        <v>83</v>
      </c>
      <c r="AY131" s="263" t="s">
        <v>313</v>
      </c>
    </row>
    <row r="132" s="2" customFormat="1" ht="37.8" customHeight="1">
      <c r="A132" s="39"/>
      <c r="B132" s="40"/>
      <c r="C132" s="229" t="s">
        <v>85</v>
      </c>
      <c r="D132" s="229" t="s">
        <v>315</v>
      </c>
      <c r="E132" s="230" t="s">
        <v>344</v>
      </c>
      <c r="F132" s="231" t="s">
        <v>345</v>
      </c>
      <c r="G132" s="232" t="s">
        <v>334</v>
      </c>
      <c r="H132" s="233">
        <v>16.100000000000001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3600</v>
      </c>
    </row>
    <row r="133" s="14" customFormat="1">
      <c r="A133" s="14"/>
      <c r="B133" s="253"/>
      <c r="C133" s="254"/>
      <c r="D133" s="244" t="s">
        <v>326</v>
      </c>
      <c r="E133" s="255" t="s">
        <v>1</v>
      </c>
      <c r="F133" s="256" t="s">
        <v>3601</v>
      </c>
      <c r="G133" s="254"/>
      <c r="H133" s="257">
        <v>16.100000000000001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326</v>
      </c>
      <c r="AU133" s="263" t="s">
        <v>85</v>
      </c>
      <c r="AV133" s="14" t="s">
        <v>85</v>
      </c>
      <c r="AW133" s="14" t="s">
        <v>32</v>
      </c>
      <c r="AX133" s="14" t="s">
        <v>83</v>
      </c>
      <c r="AY133" s="263" t="s">
        <v>313</v>
      </c>
    </row>
    <row r="134" s="2" customFormat="1" ht="24.15" customHeight="1">
      <c r="A134" s="39"/>
      <c r="B134" s="40"/>
      <c r="C134" s="229" t="s">
        <v>93</v>
      </c>
      <c r="D134" s="229" t="s">
        <v>315</v>
      </c>
      <c r="E134" s="230" t="s">
        <v>958</v>
      </c>
      <c r="F134" s="231" t="s">
        <v>959</v>
      </c>
      <c r="G134" s="232" t="s">
        <v>334</v>
      </c>
      <c r="H134" s="233">
        <v>6.9000000000000004</v>
      </c>
      <c r="I134" s="234"/>
      <c r="J134" s="235">
        <f>ROUND(I134*H134,2)</f>
        <v>0</v>
      </c>
      <c r="K134" s="231" t="s">
        <v>319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320</v>
      </c>
      <c r="AT134" s="240" t="s">
        <v>315</v>
      </c>
      <c r="AU134" s="240" t="s">
        <v>85</v>
      </c>
      <c r="AY134" s="18" t="s">
        <v>313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320</v>
      </c>
      <c r="BM134" s="240" t="s">
        <v>3602</v>
      </c>
    </row>
    <row r="135" s="2" customFormat="1" ht="33" customHeight="1">
      <c r="A135" s="39"/>
      <c r="B135" s="40"/>
      <c r="C135" s="229" t="s">
        <v>320</v>
      </c>
      <c r="D135" s="229" t="s">
        <v>315</v>
      </c>
      <c r="E135" s="230" t="s">
        <v>352</v>
      </c>
      <c r="F135" s="231" t="s">
        <v>353</v>
      </c>
      <c r="G135" s="232" t="s">
        <v>354</v>
      </c>
      <c r="H135" s="233">
        <v>4.3700000000000001</v>
      </c>
      <c r="I135" s="234"/>
      <c r="J135" s="235">
        <f>ROUND(I135*H135,2)</f>
        <v>0</v>
      </c>
      <c r="K135" s="231" t="s">
        <v>319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320</v>
      </c>
      <c r="AT135" s="240" t="s">
        <v>315</v>
      </c>
      <c r="AU135" s="240" t="s">
        <v>85</v>
      </c>
      <c r="AY135" s="18" t="s">
        <v>313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320</v>
      </c>
      <c r="BM135" s="240" t="s">
        <v>3603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3604</v>
      </c>
      <c r="G136" s="254"/>
      <c r="H136" s="257">
        <v>4.3700000000000001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29" t="s">
        <v>343</v>
      </c>
      <c r="D137" s="229" t="s">
        <v>315</v>
      </c>
      <c r="E137" s="230" t="s">
        <v>358</v>
      </c>
      <c r="F137" s="231" t="s">
        <v>359</v>
      </c>
      <c r="G137" s="232" t="s">
        <v>334</v>
      </c>
      <c r="H137" s="233">
        <v>9.1999999999999993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3605</v>
      </c>
    </row>
    <row r="138" s="2" customFormat="1" ht="24.15" customHeight="1">
      <c r="A138" s="39"/>
      <c r="B138" s="40"/>
      <c r="C138" s="229" t="s">
        <v>347</v>
      </c>
      <c r="D138" s="229" t="s">
        <v>315</v>
      </c>
      <c r="E138" s="230" t="s">
        <v>3606</v>
      </c>
      <c r="F138" s="231" t="s">
        <v>3607</v>
      </c>
      <c r="G138" s="232" t="s">
        <v>334</v>
      </c>
      <c r="H138" s="233">
        <v>6.9000000000000004</v>
      </c>
      <c r="I138" s="234"/>
      <c r="J138" s="235">
        <f>ROUND(I138*H138,2)</f>
        <v>0</v>
      </c>
      <c r="K138" s="231" t="s">
        <v>319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320</v>
      </c>
      <c r="AT138" s="240" t="s">
        <v>315</v>
      </c>
      <c r="AU138" s="240" t="s">
        <v>85</v>
      </c>
      <c r="AY138" s="18" t="s">
        <v>313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320</v>
      </c>
      <c r="BM138" s="240" t="s">
        <v>3608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3599</v>
      </c>
      <c r="G139" s="254"/>
      <c r="H139" s="257">
        <v>9.1999999999999993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313</v>
      </c>
    </row>
    <row r="140" s="14" customFormat="1">
      <c r="A140" s="14"/>
      <c r="B140" s="253"/>
      <c r="C140" s="254"/>
      <c r="D140" s="244" t="s">
        <v>326</v>
      </c>
      <c r="E140" s="255" t="s">
        <v>1</v>
      </c>
      <c r="F140" s="256" t="s">
        <v>3609</v>
      </c>
      <c r="G140" s="254"/>
      <c r="H140" s="257">
        <v>-2.2999999999999998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326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313</v>
      </c>
    </row>
    <row r="141" s="15" customFormat="1">
      <c r="A141" s="15"/>
      <c r="B141" s="264"/>
      <c r="C141" s="265"/>
      <c r="D141" s="244" t="s">
        <v>326</v>
      </c>
      <c r="E141" s="266" t="s">
        <v>1</v>
      </c>
      <c r="F141" s="267" t="s">
        <v>331</v>
      </c>
      <c r="G141" s="265"/>
      <c r="H141" s="268">
        <v>6.8999999999999995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326</v>
      </c>
      <c r="AU141" s="274" t="s">
        <v>85</v>
      </c>
      <c r="AV141" s="15" t="s">
        <v>320</v>
      </c>
      <c r="AW141" s="15" t="s">
        <v>32</v>
      </c>
      <c r="AX141" s="15" t="s">
        <v>83</v>
      </c>
      <c r="AY141" s="274" t="s">
        <v>313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85</v>
      </c>
      <c r="F142" s="227" t="s">
        <v>1004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SUM(P143:P153)</f>
        <v>0</v>
      </c>
      <c r="Q142" s="221"/>
      <c r="R142" s="222">
        <f>SUM(R143:R153)</f>
        <v>4.9709901699999994</v>
      </c>
      <c r="S142" s="221"/>
      <c r="T142" s="223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313</v>
      </c>
      <c r="BK142" s="226">
        <f>SUM(BK143:BK153)</f>
        <v>0</v>
      </c>
    </row>
    <row r="143" s="2" customFormat="1" ht="24.15" customHeight="1">
      <c r="A143" s="39"/>
      <c r="B143" s="40"/>
      <c r="C143" s="229" t="s">
        <v>351</v>
      </c>
      <c r="D143" s="229" t="s">
        <v>315</v>
      </c>
      <c r="E143" s="230" t="s">
        <v>3610</v>
      </c>
      <c r="F143" s="231" t="s">
        <v>3611</v>
      </c>
      <c r="G143" s="232" t="s">
        <v>334</v>
      </c>
      <c r="H143" s="233">
        <v>1.9470000000000001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2.5018699999999998</v>
      </c>
      <c r="R143" s="238">
        <f>Q143*H143</f>
        <v>4.8711408899999995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3612</v>
      </c>
    </row>
    <row r="144" s="14" customFormat="1">
      <c r="A144" s="14"/>
      <c r="B144" s="253"/>
      <c r="C144" s="254"/>
      <c r="D144" s="244" t="s">
        <v>326</v>
      </c>
      <c r="E144" s="255" t="s">
        <v>1</v>
      </c>
      <c r="F144" s="256" t="s">
        <v>3613</v>
      </c>
      <c r="G144" s="254"/>
      <c r="H144" s="257">
        <v>2.2999999999999998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326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3614</v>
      </c>
      <c r="G145" s="254"/>
      <c r="H145" s="257">
        <v>-0.35299999999999998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313</v>
      </c>
    </row>
    <row r="146" s="15" customFormat="1">
      <c r="A146" s="15"/>
      <c r="B146" s="264"/>
      <c r="C146" s="265"/>
      <c r="D146" s="244" t="s">
        <v>326</v>
      </c>
      <c r="E146" s="266" t="s">
        <v>1</v>
      </c>
      <c r="F146" s="267" t="s">
        <v>331</v>
      </c>
      <c r="G146" s="265"/>
      <c r="H146" s="268">
        <v>1.9469999999999998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326</v>
      </c>
      <c r="AU146" s="274" t="s">
        <v>85</v>
      </c>
      <c r="AV146" s="15" t="s">
        <v>320</v>
      </c>
      <c r="AW146" s="15" t="s">
        <v>32</v>
      </c>
      <c r="AX146" s="15" t="s">
        <v>83</v>
      </c>
      <c r="AY146" s="274" t="s">
        <v>313</v>
      </c>
    </row>
    <row r="147" s="2" customFormat="1" ht="16.5" customHeight="1">
      <c r="A147" s="39"/>
      <c r="B147" s="40"/>
      <c r="C147" s="229" t="s">
        <v>357</v>
      </c>
      <c r="D147" s="229" t="s">
        <v>315</v>
      </c>
      <c r="E147" s="230" t="s">
        <v>3615</v>
      </c>
      <c r="F147" s="231" t="s">
        <v>3616</v>
      </c>
      <c r="G147" s="232" t="s">
        <v>354</v>
      </c>
      <c r="H147" s="233">
        <v>0.064000000000000001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1.06277</v>
      </c>
      <c r="R147" s="238">
        <f>Q147*H147</f>
        <v>0.068017279999999999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3617</v>
      </c>
    </row>
    <row r="148" s="14" customFormat="1">
      <c r="A148" s="14"/>
      <c r="B148" s="253"/>
      <c r="C148" s="254"/>
      <c r="D148" s="244" t="s">
        <v>326</v>
      </c>
      <c r="E148" s="255" t="s">
        <v>1</v>
      </c>
      <c r="F148" s="256" t="s">
        <v>3618</v>
      </c>
      <c r="G148" s="254"/>
      <c r="H148" s="257">
        <v>0.010999999999999999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313</v>
      </c>
    </row>
    <row r="149" s="14" customFormat="1">
      <c r="A149" s="14"/>
      <c r="B149" s="253"/>
      <c r="C149" s="254"/>
      <c r="D149" s="244" t="s">
        <v>326</v>
      </c>
      <c r="E149" s="255" t="s">
        <v>1</v>
      </c>
      <c r="F149" s="256" t="s">
        <v>3619</v>
      </c>
      <c r="G149" s="254"/>
      <c r="H149" s="257">
        <v>0.052999999999999998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326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313</v>
      </c>
    </row>
    <row r="150" s="15" customFormat="1">
      <c r="A150" s="15"/>
      <c r="B150" s="264"/>
      <c r="C150" s="265"/>
      <c r="D150" s="244" t="s">
        <v>326</v>
      </c>
      <c r="E150" s="266" t="s">
        <v>1</v>
      </c>
      <c r="F150" s="267" t="s">
        <v>331</v>
      </c>
      <c r="G150" s="265"/>
      <c r="H150" s="268">
        <v>0.064000000000000001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326</v>
      </c>
      <c r="AU150" s="274" t="s">
        <v>85</v>
      </c>
      <c r="AV150" s="15" t="s">
        <v>320</v>
      </c>
      <c r="AW150" s="15" t="s">
        <v>32</v>
      </c>
      <c r="AX150" s="15" t="s">
        <v>83</v>
      </c>
      <c r="AY150" s="274" t="s">
        <v>313</v>
      </c>
    </row>
    <row r="151" s="2" customFormat="1" ht="16.5" customHeight="1">
      <c r="A151" s="39"/>
      <c r="B151" s="40"/>
      <c r="C151" s="229" t="s">
        <v>364</v>
      </c>
      <c r="D151" s="229" t="s">
        <v>315</v>
      </c>
      <c r="E151" s="230" t="s">
        <v>3429</v>
      </c>
      <c r="F151" s="231" t="s">
        <v>3430</v>
      </c>
      <c r="G151" s="232" t="s">
        <v>318</v>
      </c>
      <c r="H151" s="233">
        <v>9.1999999999999993</v>
      </c>
      <c r="I151" s="234"/>
      <c r="J151" s="235">
        <f>ROUND(I151*H151,2)</f>
        <v>0</v>
      </c>
      <c r="K151" s="231" t="s">
        <v>319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0.00346</v>
      </c>
      <c r="R151" s="238">
        <f>Q151*H151</f>
        <v>0.031831999999999999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320</v>
      </c>
      <c r="AT151" s="240" t="s">
        <v>315</v>
      </c>
      <c r="AU151" s="240" t="s">
        <v>85</v>
      </c>
      <c r="AY151" s="18" t="s">
        <v>313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320</v>
      </c>
      <c r="BM151" s="240" t="s">
        <v>3620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3621</v>
      </c>
      <c r="G152" s="254"/>
      <c r="H152" s="257">
        <v>9.1999999999999993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2" customFormat="1" ht="21.75" customHeight="1">
      <c r="A153" s="39"/>
      <c r="B153" s="40"/>
      <c r="C153" s="229" t="s">
        <v>368</v>
      </c>
      <c r="D153" s="229" t="s">
        <v>315</v>
      </c>
      <c r="E153" s="230" t="s">
        <v>3433</v>
      </c>
      <c r="F153" s="231" t="s">
        <v>3434</v>
      </c>
      <c r="G153" s="232" t="s">
        <v>318</v>
      </c>
      <c r="H153" s="233">
        <v>9.1999999999999993</v>
      </c>
      <c r="I153" s="234"/>
      <c r="J153" s="235">
        <f>ROUND(I153*H153,2)</f>
        <v>0</v>
      </c>
      <c r="K153" s="231" t="s">
        <v>319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320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320</v>
      </c>
      <c r="BM153" s="240" t="s">
        <v>3622</v>
      </c>
    </row>
    <row r="154" s="12" customFormat="1" ht="22.8" customHeight="1">
      <c r="A154" s="12"/>
      <c r="B154" s="213"/>
      <c r="C154" s="214"/>
      <c r="D154" s="215" t="s">
        <v>75</v>
      </c>
      <c r="E154" s="227" t="s">
        <v>357</v>
      </c>
      <c r="F154" s="227" t="s">
        <v>720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SUM(P155:P156)</f>
        <v>0</v>
      </c>
      <c r="Q154" s="221"/>
      <c r="R154" s="222">
        <f>SUM(R155:R156)</f>
        <v>0.10099999999999999</v>
      </c>
      <c r="S154" s="221"/>
      <c r="T154" s="223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75</v>
      </c>
      <c r="AU154" s="225" t="s">
        <v>83</v>
      </c>
      <c r="AY154" s="224" t="s">
        <v>313</v>
      </c>
      <c r="BK154" s="226">
        <f>SUM(BK155:BK156)</f>
        <v>0</v>
      </c>
    </row>
    <row r="155" s="2" customFormat="1" ht="24.15" customHeight="1">
      <c r="A155" s="39"/>
      <c r="B155" s="40"/>
      <c r="C155" s="229" t="s">
        <v>373</v>
      </c>
      <c r="D155" s="229" t="s">
        <v>315</v>
      </c>
      <c r="E155" s="230" t="s">
        <v>1319</v>
      </c>
      <c r="F155" s="231" t="s">
        <v>1320</v>
      </c>
      <c r="G155" s="232" t="s">
        <v>723</v>
      </c>
      <c r="H155" s="233">
        <v>1</v>
      </c>
      <c r="I155" s="234"/>
      <c r="J155" s="235">
        <f>ROUND(I155*H155,2)</f>
        <v>0</v>
      </c>
      <c r="K155" s="231" t="s">
        <v>319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0.089999999999999997</v>
      </c>
      <c r="R155" s="238">
        <f>Q155*H155</f>
        <v>0.089999999999999997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320</v>
      </c>
      <c r="AT155" s="240" t="s">
        <v>315</v>
      </c>
      <c r="AU155" s="240" t="s">
        <v>85</v>
      </c>
      <c r="AY155" s="18" t="s">
        <v>313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320</v>
      </c>
      <c r="BM155" s="240" t="s">
        <v>3623</v>
      </c>
    </row>
    <row r="156" s="2" customFormat="1" ht="24.15" customHeight="1">
      <c r="A156" s="39"/>
      <c r="B156" s="40"/>
      <c r="C156" s="283" t="s">
        <v>377</v>
      </c>
      <c r="D156" s="283" t="s">
        <v>732</v>
      </c>
      <c r="E156" s="284" t="s">
        <v>3624</v>
      </c>
      <c r="F156" s="285" t="s">
        <v>3625</v>
      </c>
      <c r="G156" s="286" t="s">
        <v>723</v>
      </c>
      <c r="H156" s="287">
        <v>1</v>
      </c>
      <c r="I156" s="288"/>
      <c r="J156" s="289">
        <f>ROUND(I156*H156,2)</f>
        <v>0</v>
      </c>
      <c r="K156" s="285" t="s">
        <v>1</v>
      </c>
      <c r="L156" s="290"/>
      <c r="M156" s="291" t="s">
        <v>1</v>
      </c>
      <c r="N156" s="292" t="s">
        <v>41</v>
      </c>
      <c r="O156" s="92"/>
      <c r="P156" s="238">
        <f>O156*H156</f>
        <v>0</v>
      </c>
      <c r="Q156" s="238">
        <v>0.010999999999999999</v>
      </c>
      <c r="R156" s="238">
        <f>Q156*H156</f>
        <v>0.010999999999999999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357</v>
      </c>
      <c r="AT156" s="240" t="s">
        <v>732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3626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767</v>
      </c>
      <c r="F157" s="227" t="s">
        <v>768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</f>
        <v>0</v>
      </c>
      <c r="Q157" s="221"/>
      <c r="R157" s="222">
        <f>R158</f>
        <v>0</v>
      </c>
      <c r="S157" s="221"/>
      <c r="T157" s="22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313</v>
      </c>
      <c r="BK157" s="226">
        <f>BK158</f>
        <v>0</v>
      </c>
    </row>
    <row r="158" s="2" customFormat="1" ht="16.5" customHeight="1">
      <c r="A158" s="39"/>
      <c r="B158" s="40"/>
      <c r="C158" s="229" t="s">
        <v>427</v>
      </c>
      <c r="D158" s="229" t="s">
        <v>315</v>
      </c>
      <c r="E158" s="230" t="s">
        <v>3627</v>
      </c>
      <c r="F158" s="231" t="s">
        <v>3628</v>
      </c>
      <c r="G158" s="232" t="s">
        <v>354</v>
      </c>
      <c r="H158" s="233">
        <v>5.0720000000000001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3629</v>
      </c>
    </row>
    <row r="159" s="12" customFormat="1" ht="25.92" customHeight="1">
      <c r="A159" s="12"/>
      <c r="B159" s="213"/>
      <c r="C159" s="214"/>
      <c r="D159" s="215" t="s">
        <v>75</v>
      </c>
      <c r="E159" s="216" t="s">
        <v>683</v>
      </c>
      <c r="F159" s="216" t="s">
        <v>684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</f>
        <v>0</v>
      </c>
      <c r="Q159" s="221"/>
      <c r="R159" s="222">
        <f>R160</f>
        <v>0.13020000000000001</v>
      </c>
      <c r="S159" s="221"/>
      <c r="T159" s="223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85</v>
      </c>
      <c r="AT159" s="225" t="s">
        <v>75</v>
      </c>
      <c r="AU159" s="225" t="s">
        <v>76</v>
      </c>
      <c r="AY159" s="224" t="s">
        <v>313</v>
      </c>
      <c r="BK159" s="226">
        <f>BK160</f>
        <v>0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3498</v>
      </c>
      <c r="F160" s="227" t="s">
        <v>3499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SUM(P161:P164)</f>
        <v>0</v>
      </c>
      <c r="Q160" s="221"/>
      <c r="R160" s="222">
        <f>SUM(R161:R164)</f>
        <v>0.13020000000000001</v>
      </c>
      <c r="S160" s="221"/>
      <c r="T160" s="22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85</v>
      </c>
      <c r="AT160" s="225" t="s">
        <v>75</v>
      </c>
      <c r="AU160" s="225" t="s">
        <v>83</v>
      </c>
      <c r="AY160" s="224" t="s">
        <v>313</v>
      </c>
      <c r="BK160" s="226">
        <f>SUM(BK161:BK164)</f>
        <v>0</v>
      </c>
    </row>
    <row r="161" s="2" customFormat="1" ht="24.15" customHeight="1">
      <c r="A161" s="39"/>
      <c r="B161" s="40"/>
      <c r="C161" s="229" t="s">
        <v>430</v>
      </c>
      <c r="D161" s="229" t="s">
        <v>315</v>
      </c>
      <c r="E161" s="230" t="s">
        <v>3630</v>
      </c>
      <c r="F161" s="231" t="s">
        <v>3631</v>
      </c>
      <c r="G161" s="232" t="s">
        <v>1758</v>
      </c>
      <c r="H161" s="233">
        <v>124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5.0000000000000002E-05</v>
      </c>
      <c r="R161" s="238">
        <f>Q161*H161</f>
        <v>0.0062000000000000006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434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434</v>
      </c>
      <c r="BM161" s="240" t="s">
        <v>3632</v>
      </c>
    </row>
    <row r="162" s="14" customFormat="1">
      <c r="A162" s="14"/>
      <c r="B162" s="253"/>
      <c r="C162" s="254"/>
      <c r="D162" s="244" t="s">
        <v>326</v>
      </c>
      <c r="E162" s="255" t="s">
        <v>1</v>
      </c>
      <c r="F162" s="256" t="s">
        <v>3633</v>
      </c>
      <c r="G162" s="254"/>
      <c r="H162" s="257">
        <v>124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326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313</v>
      </c>
    </row>
    <row r="163" s="2" customFormat="1" ht="24.15" customHeight="1">
      <c r="A163" s="39"/>
      <c r="B163" s="40"/>
      <c r="C163" s="283" t="s">
        <v>8</v>
      </c>
      <c r="D163" s="283" t="s">
        <v>732</v>
      </c>
      <c r="E163" s="284" t="s">
        <v>3503</v>
      </c>
      <c r="F163" s="285" t="s">
        <v>3634</v>
      </c>
      <c r="G163" s="286" t="s">
        <v>1758</v>
      </c>
      <c r="H163" s="287">
        <v>124</v>
      </c>
      <c r="I163" s="288"/>
      <c r="J163" s="289">
        <f>ROUND(I163*H163,2)</f>
        <v>0</v>
      </c>
      <c r="K163" s="285" t="s">
        <v>1</v>
      </c>
      <c r="L163" s="290"/>
      <c r="M163" s="291" t="s">
        <v>1</v>
      </c>
      <c r="N163" s="292" t="s">
        <v>41</v>
      </c>
      <c r="O163" s="92"/>
      <c r="P163" s="238">
        <f>O163*H163</f>
        <v>0</v>
      </c>
      <c r="Q163" s="238">
        <v>0.001</v>
      </c>
      <c r="R163" s="238">
        <f>Q163*H163</f>
        <v>0.124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1067</v>
      </c>
      <c r="AT163" s="240" t="s">
        <v>732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434</v>
      </c>
      <c r="BM163" s="240" t="s">
        <v>3635</v>
      </c>
    </row>
    <row r="164" s="2" customFormat="1" ht="24.15" customHeight="1">
      <c r="A164" s="39"/>
      <c r="B164" s="40"/>
      <c r="C164" s="229" t="s">
        <v>434</v>
      </c>
      <c r="D164" s="229" t="s">
        <v>315</v>
      </c>
      <c r="E164" s="230" t="s">
        <v>3506</v>
      </c>
      <c r="F164" s="231" t="s">
        <v>3507</v>
      </c>
      <c r="G164" s="232" t="s">
        <v>354</v>
      </c>
      <c r="H164" s="233">
        <v>0.13</v>
      </c>
      <c r="I164" s="234"/>
      <c r="J164" s="235">
        <f>ROUND(I164*H164,2)</f>
        <v>0</v>
      </c>
      <c r="K164" s="231" t="s">
        <v>319</v>
      </c>
      <c r="L164" s="45"/>
      <c r="M164" s="278" t="s">
        <v>1</v>
      </c>
      <c r="N164" s="279" t="s">
        <v>41</v>
      </c>
      <c r="O164" s="280"/>
      <c r="P164" s="281">
        <f>O164*H164</f>
        <v>0</v>
      </c>
      <c r="Q164" s="281">
        <v>0</v>
      </c>
      <c r="R164" s="281">
        <f>Q164*H164</f>
        <v>0</v>
      </c>
      <c r="S164" s="281">
        <v>0</v>
      </c>
      <c r="T164" s="28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434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434</v>
      </c>
      <c r="BM164" s="240" t="s">
        <v>3636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64rZKHwXVOHDecS7184nNL6gLYL2LP0tMQuL9bPMREhZULSEo8bLAuXLV1Jyr3S1HCtGH+KXAk6u941H/zEuig==" hashValue="5843nEb2NgM0MR7O6GTFqjm+3u17X3V6ZSryqN9y3T2dTvKaC1PkiRiV6VDTKnSpWO2YGWEAWWEoKspd73jxLQ==" algorithmName="SHA-512" password="CC35"/>
  <autoFilter ref="C126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3637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5" t="s">
        <v>3638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645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ROUND((SUM(BE123:BE147)),  2)</f>
        <v>0</v>
      </c>
      <c r="G35" s="39"/>
      <c r="H35" s="39"/>
      <c r="I35" s="166">
        <v>0.20999999999999999</v>
      </c>
      <c r="J35" s="165">
        <f>ROUND(((SUM(BE123:BE147))*I35),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ROUND((SUM(BF123:BF147)),  2)</f>
        <v>0</v>
      </c>
      <c r="G36" s="39"/>
      <c r="H36" s="39"/>
      <c r="I36" s="166">
        <v>0.14999999999999999</v>
      </c>
      <c r="J36" s="165">
        <f>ROUND(((SUM(BF123:BF147))*I36),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ROUND((SUM(BG123:BG147)),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ROUND((SUM(BH123:BH147)),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ROUND((SUM(BI123:BI147)),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3637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001j - Příprava  území , demolice stávajících zpevněných ploch ( živice,silnice II.třídy 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J125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297</v>
      </c>
      <c r="E101" s="199"/>
      <c r="F101" s="199"/>
      <c r="G101" s="199"/>
      <c r="H101" s="199"/>
      <c r="I101" s="199"/>
      <c r="J101" s="200">
        <f>J142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298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 xml:space="preserve">Revitalizace  Masarykova náměstí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284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3637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286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E11</f>
        <v xml:space="preserve">SO 001j - Příprava  území , demolice stávajících zpevněných ploch ( živice,silnice II.třídy 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Konice</v>
      </c>
      <c r="G117" s="41"/>
      <c r="H117" s="41"/>
      <c r="I117" s="33" t="s">
        <v>22</v>
      </c>
      <c r="J117" s="80" t="str">
        <f>IF(J14="","",J14)</f>
        <v>14. 12. 2023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 xml:space="preserve">město  Konice</v>
      </c>
      <c r="G119" s="41"/>
      <c r="H119" s="41"/>
      <c r="I119" s="33" t="s">
        <v>30</v>
      </c>
      <c r="J119" s="37" t="str">
        <f>E23</f>
        <v xml:space="preserve">Ing.Zdeněk  Vitásek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Martin  Pniok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299</v>
      </c>
      <c r="D122" s="205" t="s">
        <v>61</v>
      </c>
      <c r="E122" s="205" t="s">
        <v>57</v>
      </c>
      <c r="F122" s="205" t="s">
        <v>58</v>
      </c>
      <c r="G122" s="205" t="s">
        <v>300</v>
      </c>
      <c r="H122" s="205" t="s">
        <v>301</v>
      </c>
      <c r="I122" s="205" t="s">
        <v>302</v>
      </c>
      <c r="J122" s="205" t="s">
        <v>292</v>
      </c>
      <c r="K122" s="206" t="s">
        <v>303</v>
      </c>
      <c r="L122" s="207"/>
      <c r="M122" s="101" t="s">
        <v>1</v>
      </c>
      <c r="N122" s="102" t="s">
        <v>40</v>
      </c>
      <c r="O122" s="102" t="s">
        <v>304</v>
      </c>
      <c r="P122" s="102" t="s">
        <v>305</v>
      </c>
      <c r="Q122" s="102" t="s">
        <v>306</v>
      </c>
      <c r="R122" s="102" t="s">
        <v>307</v>
      </c>
      <c r="S122" s="102" t="s">
        <v>308</v>
      </c>
      <c r="T122" s="103" t="s">
        <v>309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08" t="s">
        <v>310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0.081000000000000003</v>
      </c>
      <c r="S123" s="105"/>
      <c r="T123" s="211">
        <f>T124</f>
        <v>207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294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311</v>
      </c>
      <c r="F124" s="216" t="s">
        <v>312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P125+P142</f>
        <v>0</v>
      </c>
      <c r="Q124" s="221"/>
      <c r="R124" s="222">
        <f>R125+R142</f>
        <v>0.081000000000000003</v>
      </c>
      <c r="S124" s="221"/>
      <c r="T124" s="223">
        <f>T125+T142</f>
        <v>207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313</v>
      </c>
      <c r="BK124" s="226">
        <f>BK125+BK142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83</v>
      </c>
      <c r="F125" s="227" t="s">
        <v>314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SUM(P126:P141)</f>
        <v>0</v>
      </c>
      <c r="Q125" s="221"/>
      <c r="R125" s="222">
        <f>SUM(R126:R141)</f>
        <v>0.081000000000000003</v>
      </c>
      <c r="S125" s="221"/>
      <c r="T125" s="223">
        <f>SUM(T126:T141)</f>
        <v>207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83</v>
      </c>
      <c r="AY125" s="224" t="s">
        <v>313</v>
      </c>
      <c r="BK125" s="226">
        <f>SUM(BK126:BK141)</f>
        <v>0</v>
      </c>
    </row>
    <row r="126" s="2" customFormat="1" ht="33" customHeight="1">
      <c r="A126" s="39"/>
      <c r="B126" s="40"/>
      <c r="C126" s="229" t="s">
        <v>83</v>
      </c>
      <c r="D126" s="229" t="s">
        <v>315</v>
      </c>
      <c r="E126" s="230" t="s">
        <v>488</v>
      </c>
      <c r="F126" s="231" t="s">
        <v>489</v>
      </c>
      <c r="G126" s="232" t="s">
        <v>318</v>
      </c>
      <c r="H126" s="233">
        <v>900</v>
      </c>
      <c r="I126" s="234"/>
      <c r="J126" s="235">
        <f>ROUND(I126*H126,2)</f>
        <v>0</v>
      </c>
      <c r="K126" s="231" t="s">
        <v>319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9.0000000000000006E-05</v>
      </c>
      <c r="R126" s="238">
        <f>Q126*H126</f>
        <v>0.081000000000000003</v>
      </c>
      <c r="S126" s="238">
        <v>0.23000000000000001</v>
      </c>
      <c r="T126" s="239">
        <f>S126*H126</f>
        <v>207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320</v>
      </c>
      <c r="AT126" s="240" t="s">
        <v>315</v>
      </c>
      <c r="AU126" s="240" t="s">
        <v>85</v>
      </c>
      <c r="AY126" s="18" t="s">
        <v>313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320</v>
      </c>
      <c r="BM126" s="240" t="s">
        <v>3639</v>
      </c>
    </row>
    <row r="127" s="2" customFormat="1" ht="33" customHeight="1">
      <c r="A127" s="39"/>
      <c r="B127" s="40"/>
      <c r="C127" s="229" t="s">
        <v>85</v>
      </c>
      <c r="D127" s="229" t="s">
        <v>315</v>
      </c>
      <c r="E127" s="230" t="s">
        <v>332</v>
      </c>
      <c r="F127" s="231" t="s">
        <v>333</v>
      </c>
      <c r="G127" s="232" t="s">
        <v>334</v>
      </c>
      <c r="H127" s="233">
        <v>360</v>
      </c>
      <c r="I127" s="234"/>
      <c r="J127" s="235">
        <f>ROUND(I127*H127,2)</f>
        <v>0</v>
      </c>
      <c r="K127" s="231" t="s">
        <v>319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320</v>
      </c>
      <c r="AT127" s="240" t="s">
        <v>315</v>
      </c>
      <c r="AU127" s="240" t="s">
        <v>85</v>
      </c>
      <c r="AY127" s="18" t="s">
        <v>313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320</v>
      </c>
      <c r="BM127" s="240" t="s">
        <v>3640</v>
      </c>
    </row>
    <row r="128" s="13" customFormat="1">
      <c r="A128" s="13"/>
      <c r="B128" s="242"/>
      <c r="C128" s="243"/>
      <c r="D128" s="244" t="s">
        <v>326</v>
      </c>
      <c r="E128" s="245" t="s">
        <v>1</v>
      </c>
      <c r="F128" s="246" t="s">
        <v>500</v>
      </c>
      <c r="G128" s="243"/>
      <c r="H128" s="245" t="s">
        <v>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326</v>
      </c>
      <c r="AU128" s="252" t="s">
        <v>85</v>
      </c>
      <c r="AV128" s="13" t="s">
        <v>83</v>
      </c>
      <c r="AW128" s="13" t="s">
        <v>32</v>
      </c>
      <c r="AX128" s="13" t="s">
        <v>76</v>
      </c>
      <c r="AY128" s="252" t="s">
        <v>313</v>
      </c>
    </row>
    <row r="129" s="14" customFormat="1">
      <c r="A129" s="14"/>
      <c r="B129" s="253"/>
      <c r="C129" s="254"/>
      <c r="D129" s="244" t="s">
        <v>326</v>
      </c>
      <c r="E129" s="255" t="s">
        <v>1</v>
      </c>
      <c r="F129" s="256" t="s">
        <v>3641</v>
      </c>
      <c r="G129" s="254"/>
      <c r="H129" s="257">
        <v>360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326</v>
      </c>
      <c r="AU129" s="263" t="s">
        <v>85</v>
      </c>
      <c r="AV129" s="14" t="s">
        <v>85</v>
      </c>
      <c r="AW129" s="14" t="s">
        <v>32</v>
      </c>
      <c r="AX129" s="14" t="s">
        <v>83</v>
      </c>
      <c r="AY129" s="263" t="s">
        <v>313</v>
      </c>
    </row>
    <row r="130" s="2" customFormat="1" ht="33" customHeight="1">
      <c r="A130" s="39"/>
      <c r="B130" s="40"/>
      <c r="C130" s="229" t="s">
        <v>93</v>
      </c>
      <c r="D130" s="229" t="s">
        <v>315</v>
      </c>
      <c r="E130" s="230" t="s">
        <v>332</v>
      </c>
      <c r="F130" s="231" t="s">
        <v>333</v>
      </c>
      <c r="G130" s="232" t="s">
        <v>334</v>
      </c>
      <c r="H130" s="233">
        <v>180</v>
      </c>
      <c r="I130" s="234"/>
      <c r="J130" s="235">
        <f>ROUND(I130*H130,2)</f>
        <v>0</v>
      </c>
      <c r="K130" s="231" t="s">
        <v>319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320</v>
      </c>
      <c r="AT130" s="240" t="s">
        <v>315</v>
      </c>
      <c r="AU130" s="240" t="s">
        <v>85</v>
      </c>
      <c r="AY130" s="18" t="s">
        <v>313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320</v>
      </c>
      <c r="BM130" s="240" t="s">
        <v>3642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470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3643</v>
      </c>
      <c r="G132" s="254"/>
      <c r="H132" s="257">
        <v>180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37.8" customHeight="1">
      <c r="A133" s="39"/>
      <c r="B133" s="40"/>
      <c r="C133" s="229" t="s">
        <v>320</v>
      </c>
      <c r="D133" s="229" t="s">
        <v>315</v>
      </c>
      <c r="E133" s="230" t="s">
        <v>344</v>
      </c>
      <c r="F133" s="231" t="s">
        <v>345</v>
      </c>
      <c r="G133" s="232" t="s">
        <v>334</v>
      </c>
      <c r="H133" s="233">
        <v>180</v>
      </c>
      <c r="I133" s="234"/>
      <c r="J133" s="235">
        <f>ROUND(I133*H133,2)</f>
        <v>0</v>
      </c>
      <c r="K133" s="231" t="s">
        <v>319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320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320</v>
      </c>
      <c r="BM133" s="240" t="s">
        <v>3644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470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3643</v>
      </c>
      <c r="G135" s="254"/>
      <c r="H135" s="257">
        <v>180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83</v>
      </c>
      <c r="AY135" s="263" t="s">
        <v>313</v>
      </c>
    </row>
    <row r="136" s="2" customFormat="1" ht="37.8" customHeight="1">
      <c r="A136" s="39"/>
      <c r="B136" s="40"/>
      <c r="C136" s="229" t="s">
        <v>343</v>
      </c>
      <c r="D136" s="229" t="s">
        <v>315</v>
      </c>
      <c r="E136" s="230" t="s">
        <v>348</v>
      </c>
      <c r="F136" s="231" t="s">
        <v>349</v>
      </c>
      <c r="G136" s="232" t="s">
        <v>334</v>
      </c>
      <c r="H136" s="233">
        <v>360</v>
      </c>
      <c r="I136" s="234"/>
      <c r="J136" s="235">
        <f>ROUND(I136*H136,2)</f>
        <v>0</v>
      </c>
      <c r="K136" s="231" t="s">
        <v>319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320</v>
      </c>
      <c r="AT136" s="240" t="s">
        <v>315</v>
      </c>
      <c r="AU136" s="240" t="s">
        <v>85</v>
      </c>
      <c r="AY136" s="18" t="s">
        <v>313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320</v>
      </c>
      <c r="BM136" s="240" t="s">
        <v>3645</v>
      </c>
    </row>
    <row r="137" s="2" customFormat="1" ht="33" customHeight="1">
      <c r="A137" s="39"/>
      <c r="B137" s="40"/>
      <c r="C137" s="229" t="s">
        <v>347</v>
      </c>
      <c r="D137" s="229" t="s">
        <v>315</v>
      </c>
      <c r="E137" s="230" t="s">
        <v>352</v>
      </c>
      <c r="F137" s="231" t="s">
        <v>353</v>
      </c>
      <c r="G137" s="232" t="s">
        <v>354</v>
      </c>
      <c r="H137" s="233">
        <v>342</v>
      </c>
      <c r="I137" s="234"/>
      <c r="J137" s="235">
        <f>ROUND(I137*H137,2)</f>
        <v>0</v>
      </c>
      <c r="K137" s="231" t="s">
        <v>319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320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320</v>
      </c>
      <c r="BM137" s="240" t="s">
        <v>3646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470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4" customFormat="1">
      <c r="A139" s="14"/>
      <c r="B139" s="253"/>
      <c r="C139" s="254"/>
      <c r="D139" s="244" t="s">
        <v>326</v>
      </c>
      <c r="E139" s="255" t="s">
        <v>1</v>
      </c>
      <c r="F139" s="256" t="s">
        <v>3647</v>
      </c>
      <c r="G139" s="254"/>
      <c r="H139" s="257">
        <v>342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326</v>
      </c>
      <c r="AU139" s="263" t="s">
        <v>85</v>
      </c>
      <c r="AV139" s="14" t="s">
        <v>85</v>
      </c>
      <c r="AW139" s="14" t="s">
        <v>32</v>
      </c>
      <c r="AX139" s="14" t="s">
        <v>83</v>
      </c>
      <c r="AY139" s="263" t="s">
        <v>313</v>
      </c>
    </row>
    <row r="140" s="2" customFormat="1" ht="16.5" customHeight="1">
      <c r="A140" s="39"/>
      <c r="B140" s="40"/>
      <c r="C140" s="229" t="s">
        <v>351</v>
      </c>
      <c r="D140" s="229" t="s">
        <v>315</v>
      </c>
      <c r="E140" s="230" t="s">
        <v>358</v>
      </c>
      <c r="F140" s="231" t="s">
        <v>359</v>
      </c>
      <c r="G140" s="232" t="s">
        <v>334</v>
      </c>
      <c r="H140" s="233">
        <v>540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3648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3649</v>
      </c>
      <c r="G141" s="254"/>
      <c r="H141" s="257">
        <v>540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362</v>
      </c>
      <c r="F142" s="227" t="s">
        <v>363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SUM(P143:P147)</f>
        <v>0</v>
      </c>
      <c r="Q142" s="221"/>
      <c r="R142" s="222">
        <f>SUM(R143:R147)</f>
        <v>0</v>
      </c>
      <c r="S142" s="221"/>
      <c r="T142" s="223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313</v>
      </c>
      <c r="BK142" s="226">
        <f>SUM(BK143:BK147)</f>
        <v>0</v>
      </c>
    </row>
    <row r="143" s="2" customFormat="1" ht="21.75" customHeight="1">
      <c r="A143" s="39"/>
      <c r="B143" s="40"/>
      <c r="C143" s="229" t="s">
        <v>357</v>
      </c>
      <c r="D143" s="229" t="s">
        <v>315</v>
      </c>
      <c r="E143" s="230" t="s">
        <v>365</v>
      </c>
      <c r="F143" s="231" t="s">
        <v>366</v>
      </c>
      <c r="G143" s="232" t="s">
        <v>354</v>
      </c>
      <c r="H143" s="233">
        <v>207</v>
      </c>
      <c r="I143" s="234"/>
      <c r="J143" s="235">
        <f>ROUND(I143*H143,2)</f>
        <v>0</v>
      </c>
      <c r="K143" s="231" t="s">
        <v>319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320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320</v>
      </c>
      <c r="BM143" s="240" t="s">
        <v>3650</v>
      </c>
    </row>
    <row r="144" s="2" customFormat="1" ht="24.15" customHeight="1">
      <c r="A144" s="39"/>
      <c r="B144" s="40"/>
      <c r="C144" s="229" t="s">
        <v>364</v>
      </c>
      <c r="D144" s="229" t="s">
        <v>315</v>
      </c>
      <c r="E144" s="230" t="s">
        <v>369</v>
      </c>
      <c r="F144" s="231" t="s">
        <v>370</v>
      </c>
      <c r="G144" s="232" t="s">
        <v>354</v>
      </c>
      <c r="H144" s="233">
        <v>1863</v>
      </c>
      <c r="I144" s="234"/>
      <c r="J144" s="235">
        <f>ROUND(I144*H144,2)</f>
        <v>0</v>
      </c>
      <c r="K144" s="231" t="s">
        <v>319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320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320</v>
      </c>
      <c r="BM144" s="240" t="s">
        <v>3651</v>
      </c>
    </row>
    <row r="145" s="14" customFormat="1">
      <c r="A145" s="14"/>
      <c r="B145" s="253"/>
      <c r="C145" s="254"/>
      <c r="D145" s="244" t="s">
        <v>326</v>
      </c>
      <c r="E145" s="254"/>
      <c r="F145" s="256" t="s">
        <v>3652</v>
      </c>
      <c r="G145" s="254"/>
      <c r="H145" s="257">
        <v>1863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4</v>
      </c>
      <c r="AX145" s="14" t="s">
        <v>83</v>
      </c>
      <c r="AY145" s="263" t="s">
        <v>313</v>
      </c>
    </row>
    <row r="146" s="2" customFormat="1" ht="24.15" customHeight="1">
      <c r="A146" s="39"/>
      <c r="B146" s="40"/>
      <c r="C146" s="229" t="s">
        <v>368</v>
      </c>
      <c r="D146" s="229" t="s">
        <v>315</v>
      </c>
      <c r="E146" s="230" t="s">
        <v>374</v>
      </c>
      <c r="F146" s="231" t="s">
        <v>375</v>
      </c>
      <c r="G146" s="232" t="s">
        <v>354</v>
      </c>
      <c r="H146" s="233">
        <v>207</v>
      </c>
      <c r="I146" s="234"/>
      <c r="J146" s="235">
        <f>ROUND(I146*H146,2)</f>
        <v>0</v>
      </c>
      <c r="K146" s="231" t="s">
        <v>319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320</v>
      </c>
      <c r="AT146" s="240" t="s">
        <v>315</v>
      </c>
      <c r="AU146" s="240" t="s">
        <v>85</v>
      </c>
      <c r="AY146" s="18" t="s">
        <v>313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320</v>
      </c>
      <c r="BM146" s="240" t="s">
        <v>3653</v>
      </c>
    </row>
    <row r="147" s="2" customFormat="1" ht="44.25" customHeight="1">
      <c r="A147" s="39"/>
      <c r="B147" s="40"/>
      <c r="C147" s="229" t="s">
        <v>373</v>
      </c>
      <c r="D147" s="229" t="s">
        <v>315</v>
      </c>
      <c r="E147" s="230" t="s">
        <v>518</v>
      </c>
      <c r="F147" s="231" t="s">
        <v>519</v>
      </c>
      <c r="G147" s="232" t="s">
        <v>354</v>
      </c>
      <c r="H147" s="233">
        <v>207</v>
      </c>
      <c r="I147" s="234"/>
      <c r="J147" s="235">
        <f>ROUND(I147*H147,2)</f>
        <v>0</v>
      </c>
      <c r="K147" s="231" t="s">
        <v>319</v>
      </c>
      <c r="L147" s="45"/>
      <c r="M147" s="278" t="s">
        <v>1</v>
      </c>
      <c r="N147" s="279" t="s">
        <v>41</v>
      </c>
      <c r="O147" s="280"/>
      <c r="P147" s="281">
        <f>O147*H147</f>
        <v>0</v>
      </c>
      <c r="Q147" s="281">
        <v>0</v>
      </c>
      <c r="R147" s="281">
        <f>Q147*H147</f>
        <v>0</v>
      </c>
      <c r="S147" s="281">
        <v>0</v>
      </c>
      <c r="T147" s="28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3654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SfwSUGXvTvy6k+XNnUfREDpw39J6aIR+OYLvtBuiX2RYGmOM0qgOv6X45k6CMgzzf5pMHn7wJjQ9a5LoxlSdHQ==" hashValue="jG8fw5+UAK3Mdbi6KrKSuDByAl3uGG/k3MXrFHfv3N8Yi++jbX1ELlZdC32gmRlHwBmYpbA8Js+E6ymI3Pcvew==" algorithmName="SHA-512" password="CC35"/>
  <autoFilter ref="C122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3637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3655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ROUND((SUM(BE126:BE184)),  2)</f>
        <v>0</v>
      </c>
      <c r="G35" s="39"/>
      <c r="H35" s="39"/>
      <c r="I35" s="166">
        <v>0.20999999999999999</v>
      </c>
      <c r="J35" s="165">
        <f>ROUND(((SUM(BE126:BE184))*I35),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ROUND((SUM(BF126:BF184)),  2)</f>
        <v>0</v>
      </c>
      <c r="G36" s="39"/>
      <c r="H36" s="39"/>
      <c r="I36" s="166">
        <v>0.14999999999999999</v>
      </c>
      <c r="J36" s="165">
        <f>ROUND(((SUM(BF126:BF184))*I36),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ROUND((SUM(BG126:BG184)),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ROUND((SUM(BH126:BH184)),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ROUND((SUM(BI126:BI184)),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3637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107 - Plocha silnice 366 (živice)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295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296</v>
      </c>
      <c r="E100" s="199"/>
      <c r="F100" s="199"/>
      <c r="G100" s="199"/>
      <c r="H100" s="199"/>
      <c r="I100" s="199"/>
      <c r="J100" s="200">
        <f>J128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922</v>
      </c>
      <c r="E101" s="199"/>
      <c r="F101" s="199"/>
      <c r="G101" s="199"/>
      <c r="H101" s="199"/>
      <c r="I101" s="199"/>
      <c r="J101" s="200">
        <f>J151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697</v>
      </c>
      <c r="E102" s="199"/>
      <c r="F102" s="199"/>
      <c r="G102" s="199"/>
      <c r="H102" s="199"/>
      <c r="I102" s="199"/>
      <c r="J102" s="200">
        <f>J159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663</v>
      </c>
      <c r="E103" s="199"/>
      <c r="F103" s="199"/>
      <c r="G103" s="199"/>
      <c r="H103" s="199"/>
      <c r="I103" s="199"/>
      <c r="J103" s="200">
        <f>J165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699</v>
      </c>
      <c r="E104" s="199"/>
      <c r="F104" s="199"/>
      <c r="G104" s="199"/>
      <c r="H104" s="199"/>
      <c r="I104" s="199"/>
      <c r="J104" s="200">
        <f>J181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 xml:space="preserve">Revitalizace  Masarykova náměstí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284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3637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107 - Plocha silnice 366 (živice)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Konice</v>
      </c>
      <c r="G120" s="41"/>
      <c r="H120" s="41"/>
      <c r="I120" s="33" t="s">
        <v>22</v>
      </c>
      <c r="J120" s="80" t="str">
        <f>IF(J14="","",J14)</f>
        <v>14. 12. 2023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město  Konice</v>
      </c>
      <c r="G122" s="41"/>
      <c r="H122" s="41"/>
      <c r="I122" s="33" t="s">
        <v>30</v>
      </c>
      <c r="J122" s="37" t="str">
        <f>E23</f>
        <v xml:space="preserve">Ing.Zdeněk  Vitásek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Martin  Pniok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299</v>
      </c>
      <c r="D125" s="205" t="s">
        <v>61</v>
      </c>
      <c r="E125" s="205" t="s">
        <v>57</v>
      </c>
      <c r="F125" s="205" t="s">
        <v>58</v>
      </c>
      <c r="G125" s="205" t="s">
        <v>300</v>
      </c>
      <c r="H125" s="205" t="s">
        <v>301</v>
      </c>
      <c r="I125" s="205" t="s">
        <v>302</v>
      </c>
      <c r="J125" s="205" t="s">
        <v>292</v>
      </c>
      <c r="K125" s="206" t="s">
        <v>303</v>
      </c>
      <c r="L125" s="207"/>
      <c r="M125" s="101" t="s">
        <v>1</v>
      </c>
      <c r="N125" s="102" t="s">
        <v>40</v>
      </c>
      <c r="O125" s="102" t="s">
        <v>304</v>
      </c>
      <c r="P125" s="102" t="s">
        <v>305</v>
      </c>
      <c r="Q125" s="102" t="s">
        <v>306</v>
      </c>
      <c r="R125" s="102" t="s">
        <v>307</v>
      </c>
      <c r="S125" s="102" t="s">
        <v>308</v>
      </c>
      <c r="T125" s="103" t="s">
        <v>309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310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818.13501419999989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294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311</v>
      </c>
      <c r="F127" s="216" t="s">
        <v>312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P128+P151+P159+P165+P181</f>
        <v>0</v>
      </c>
      <c r="Q127" s="221"/>
      <c r="R127" s="222">
        <f>R128+R151+R159+R165+R181</f>
        <v>818.13501419999989</v>
      </c>
      <c r="S127" s="221"/>
      <c r="T127" s="223">
        <f>T128+T151+T159+T165+T181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313</v>
      </c>
      <c r="BK127" s="226">
        <f>BK128+BK151+BK159+BK165+BK181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83</v>
      </c>
      <c r="F128" s="227" t="s">
        <v>314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SUM(P129:P150)</f>
        <v>0</v>
      </c>
      <c r="Q128" s="221"/>
      <c r="R128" s="222">
        <f>SUM(R129:R150)</f>
        <v>0</v>
      </c>
      <c r="S128" s="221"/>
      <c r="T128" s="223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83</v>
      </c>
      <c r="AY128" s="224" t="s">
        <v>313</v>
      </c>
      <c r="BK128" s="226">
        <f>SUM(BK129:BK150)</f>
        <v>0</v>
      </c>
    </row>
    <row r="129" s="2" customFormat="1" ht="33" customHeight="1">
      <c r="A129" s="39"/>
      <c r="B129" s="40"/>
      <c r="C129" s="229" t="s">
        <v>83</v>
      </c>
      <c r="D129" s="229" t="s">
        <v>315</v>
      </c>
      <c r="E129" s="230" t="s">
        <v>940</v>
      </c>
      <c r="F129" s="231" t="s">
        <v>941</v>
      </c>
      <c r="G129" s="232" t="s">
        <v>334</v>
      </c>
      <c r="H129" s="233">
        <v>22.800000000000001</v>
      </c>
      <c r="I129" s="234"/>
      <c r="J129" s="235">
        <f>ROUND(I129*H129,2)</f>
        <v>0</v>
      </c>
      <c r="K129" s="231" t="s">
        <v>319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320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320</v>
      </c>
      <c r="BM129" s="240" t="s">
        <v>3656</v>
      </c>
    </row>
    <row r="130" s="14" customFormat="1">
      <c r="A130" s="14"/>
      <c r="B130" s="253"/>
      <c r="C130" s="254"/>
      <c r="D130" s="244" t="s">
        <v>326</v>
      </c>
      <c r="E130" s="255" t="s">
        <v>1</v>
      </c>
      <c r="F130" s="256" t="s">
        <v>3657</v>
      </c>
      <c r="G130" s="254"/>
      <c r="H130" s="257">
        <v>22.800000000000001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326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313</v>
      </c>
    </row>
    <row r="131" s="2" customFormat="1" ht="37.8" customHeight="1">
      <c r="A131" s="39"/>
      <c r="B131" s="40"/>
      <c r="C131" s="229" t="s">
        <v>85</v>
      </c>
      <c r="D131" s="229" t="s">
        <v>315</v>
      </c>
      <c r="E131" s="230" t="s">
        <v>344</v>
      </c>
      <c r="F131" s="231" t="s">
        <v>345</v>
      </c>
      <c r="G131" s="232" t="s">
        <v>334</v>
      </c>
      <c r="H131" s="233">
        <v>22.800000000000001</v>
      </c>
      <c r="I131" s="234"/>
      <c r="J131" s="235">
        <f>ROUND(I131*H131,2)</f>
        <v>0</v>
      </c>
      <c r="K131" s="231" t="s">
        <v>319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320</v>
      </c>
      <c r="AT131" s="240" t="s">
        <v>315</v>
      </c>
      <c r="AU131" s="240" t="s">
        <v>85</v>
      </c>
      <c r="AY131" s="18" t="s">
        <v>313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320</v>
      </c>
      <c r="BM131" s="240" t="s">
        <v>3658</v>
      </c>
    </row>
    <row r="132" s="2" customFormat="1" ht="37.8" customHeight="1">
      <c r="A132" s="39"/>
      <c r="B132" s="40"/>
      <c r="C132" s="229" t="s">
        <v>93</v>
      </c>
      <c r="D132" s="229" t="s">
        <v>315</v>
      </c>
      <c r="E132" s="230" t="s">
        <v>348</v>
      </c>
      <c r="F132" s="231" t="s">
        <v>349</v>
      </c>
      <c r="G132" s="232" t="s">
        <v>334</v>
      </c>
      <c r="H132" s="233">
        <v>360</v>
      </c>
      <c r="I132" s="234"/>
      <c r="J132" s="235">
        <f>ROUND(I132*H132,2)</f>
        <v>0</v>
      </c>
      <c r="K132" s="231" t="s">
        <v>319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320</v>
      </c>
      <c r="AT132" s="240" t="s">
        <v>315</v>
      </c>
      <c r="AU132" s="240" t="s">
        <v>85</v>
      </c>
      <c r="AY132" s="18" t="s">
        <v>313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320</v>
      </c>
      <c r="BM132" s="240" t="s">
        <v>3659</v>
      </c>
    </row>
    <row r="133" s="13" customFormat="1">
      <c r="A133" s="13"/>
      <c r="B133" s="242"/>
      <c r="C133" s="243"/>
      <c r="D133" s="244" t="s">
        <v>326</v>
      </c>
      <c r="E133" s="245" t="s">
        <v>1</v>
      </c>
      <c r="F133" s="246" t="s">
        <v>701</v>
      </c>
      <c r="G133" s="243"/>
      <c r="H133" s="245" t="s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326</v>
      </c>
      <c r="AU133" s="252" t="s">
        <v>85</v>
      </c>
      <c r="AV133" s="13" t="s">
        <v>83</v>
      </c>
      <c r="AW133" s="13" t="s">
        <v>32</v>
      </c>
      <c r="AX133" s="13" t="s">
        <v>76</v>
      </c>
      <c r="AY133" s="252" t="s">
        <v>313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702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4" customFormat="1">
      <c r="A135" s="14"/>
      <c r="B135" s="253"/>
      <c r="C135" s="254"/>
      <c r="D135" s="244" t="s">
        <v>326</v>
      </c>
      <c r="E135" s="255" t="s">
        <v>1</v>
      </c>
      <c r="F135" s="256" t="s">
        <v>3643</v>
      </c>
      <c r="G135" s="254"/>
      <c r="H135" s="257">
        <v>180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326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313</v>
      </c>
    </row>
    <row r="136" s="13" customFormat="1">
      <c r="A136" s="13"/>
      <c r="B136" s="242"/>
      <c r="C136" s="243"/>
      <c r="D136" s="244" t="s">
        <v>326</v>
      </c>
      <c r="E136" s="245" t="s">
        <v>1</v>
      </c>
      <c r="F136" s="246" t="s">
        <v>592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326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313</v>
      </c>
    </row>
    <row r="137" s="14" customFormat="1">
      <c r="A137" s="14"/>
      <c r="B137" s="253"/>
      <c r="C137" s="254"/>
      <c r="D137" s="244" t="s">
        <v>326</v>
      </c>
      <c r="E137" s="255" t="s">
        <v>1</v>
      </c>
      <c r="F137" s="256" t="s">
        <v>3643</v>
      </c>
      <c r="G137" s="254"/>
      <c r="H137" s="257">
        <v>180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326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313</v>
      </c>
    </row>
    <row r="138" s="15" customFormat="1">
      <c r="A138" s="15"/>
      <c r="B138" s="264"/>
      <c r="C138" s="265"/>
      <c r="D138" s="244" t="s">
        <v>326</v>
      </c>
      <c r="E138" s="266" t="s">
        <v>1</v>
      </c>
      <c r="F138" s="267" t="s">
        <v>331</v>
      </c>
      <c r="G138" s="265"/>
      <c r="H138" s="268">
        <v>360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326</v>
      </c>
      <c r="AU138" s="274" t="s">
        <v>85</v>
      </c>
      <c r="AV138" s="15" t="s">
        <v>320</v>
      </c>
      <c r="AW138" s="15" t="s">
        <v>32</v>
      </c>
      <c r="AX138" s="15" t="s">
        <v>83</v>
      </c>
      <c r="AY138" s="274" t="s">
        <v>313</v>
      </c>
    </row>
    <row r="139" s="2" customFormat="1" ht="24.15" customHeight="1">
      <c r="A139" s="39"/>
      <c r="B139" s="40"/>
      <c r="C139" s="229" t="s">
        <v>320</v>
      </c>
      <c r="D139" s="229" t="s">
        <v>315</v>
      </c>
      <c r="E139" s="230" t="s">
        <v>703</v>
      </c>
      <c r="F139" s="231" t="s">
        <v>704</v>
      </c>
      <c r="G139" s="232" t="s">
        <v>334</v>
      </c>
      <c r="H139" s="233">
        <v>360</v>
      </c>
      <c r="I139" s="234"/>
      <c r="J139" s="235">
        <f>ROUND(I139*H139,2)</f>
        <v>0</v>
      </c>
      <c r="K139" s="231" t="s">
        <v>319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320</v>
      </c>
      <c r="AT139" s="240" t="s">
        <v>315</v>
      </c>
      <c r="AU139" s="240" t="s">
        <v>85</v>
      </c>
      <c r="AY139" s="18" t="s">
        <v>313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320</v>
      </c>
      <c r="BM139" s="240" t="s">
        <v>3660</v>
      </c>
    </row>
    <row r="140" s="2" customFormat="1" ht="24.15" customHeight="1">
      <c r="A140" s="39"/>
      <c r="B140" s="40"/>
      <c r="C140" s="229" t="s">
        <v>343</v>
      </c>
      <c r="D140" s="229" t="s">
        <v>315</v>
      </c>
      <c r="E140" s="230" t="s">
        <v>706</v>
      </c>
      <c r="F140" s="231" t="s">
        <v>707</v>
      </c>
      <c r="G140" s="232" t="s">
        <v>334</v>
      </c>
      <c r="H140" s="233">
        <v>360</v>
      </c>
      <c r="I140" s="234"/>
      <c r="J140" s="235">
        <f>ROUND(I140*H140,2)</f>
        <v>0</v>
      </c>
      <c r="K140" s="231" t="s">
        <v>319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320</v>
      </c>
      <c r="AT140" s="240" t="s">
        <v>315</v>
      </c>
      <c r="AU140" s="240" t="s">
        <v>85</v>
      </c>
      <c r="AY140" s="18" t="s">
        <v>313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320</v>
      </c>
      <c r="BM140" s="240" t="s">
        <v>3661</v>
      </c>
    </row>
    <row r="141" s="13" customFormat="1">
      <c r="A141" s="13"/>
      <c r="B141" s="242"/>
      <c r="C141" s="243"/>
      <c r="D141" s="244" t="s">
        <v>326</v>
      </c>
      <c r="E141" s="245" t="s">
        <v>1</v>
      </c>
      <c r="F141" s="246" t="s">
        <v>709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326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313</v>
      </c>
    </row>
    <row r="142" s="13" customFormat="1">
      <c r="A142" s="13"/>
      <c r="B142" s="242"/>
      <c r="C142" s="243"/>
      <c r="D142" s="244" t="s">
        <v>326</v>
      </c>
      <c r="E142" s="245" t="s">
        <v>1</v>
      </c>
      <c r="F142" s="246" t="s">
        <v>702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326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313</v>
      </c>
    </row>
    <row r="143" s="14" customFormat="1">
      <c r="A143" s="14"/>
      <c r="B143" s="253"/>
      <c r="C143" s="254"/>
      <c r="D143" s="244" t="s">
        <v>326</v>
      </c>
      <c r="E143" s="255" t="s">
        <v>1</v>
      </c>
      <c r="F143" s="256" t="s">
        <v>3643</v>
      </c>
      <c r="G143" s="254"/>
      <c r="H143" s="257">
        <v>180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326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313</v>
      </c>
    </row>
    <row r="144" s="13" customFormat="1">
      <c r="A144" s="13"/>
      <c r="B144" s="242"/>
      <c r="C144" s="243"/>
      <c r="D144" s="244" t="s">
        <v>326</v>
      </c>
      <c r="E144" s="245" t="s">
        <v>1</v>
      </c>
      <c r="F144" s="246" t="s">
        <v>592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326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313</v>
      </c>
    </row>
    <row r="145" s="14" customFormat="1">
      <c r="A145" s="14"/>
      <c r="B145" s="253"/>
      <c r="C145" s="254"/>
      <c r="D145" s="244" t="s">
        <v>326</v>
      </c>
      <c r="E145" s="255" t="s">
        <v>1</v>
      </c>
      <c r="F145" s="256" t="s">
        <v>3643</v>
      </c>
      <c r="G145" s="254"/>
      <c r="H145" s="257">
        <v>180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326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313</v>
      </c>
    </row>
    <row r="146" s="15" customFormat="1">
      <c r="A146" s="15"/>
      <c r="B146" s="264"/>
      <c r="C146" s="265"/>
      <c r="D146" s="244" t="s">
        <v>326</v>
      </c>
      <c r="E146" s="266" t="s">
        <v>1</v>
      </c>
      <c r="F146" s="267" t="s">
        <v>331</v>
      </c>
      <c r="G146" s="265"/>
      <c r="H146" s="268">
        <v>360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326</v>
      </c>
      <c r="AU146" s="274" t="s">
        <v>85</v>
      </c>
      <c r="AV146" s="15" t="s">
        <v>320</v>
      </c>
      <c r="AW146" s="15" t="s">
        <v>32</v>
      </c>
      <c r="AX146" s="15" t="s">
        <v>83</v>
      </c>
      <c r="AY146" s="274" t="s">
        <v>313</v>
      </c>
    </row>
    <row r="147" s="2" customFormat="1" ht="33" customHeight="1">
      <c r="A147" s="39"/>
      <c r="B147" s="40"/>
      <c r="C147" s="229" t="s">
        <v>347</v>
      </c>
      <c r="D147" s="229" t="s">
        <v>315</v>
      </c>
      <c r="E147" s="230" t="s">
        <v>352</v>
      </c>
      <c r="F147" s="231" t="s">
        <v>353</v>
      </c>
      <c r="G147" s="232" t="s">
        <v>354</v>
      </c>
      <c r="H147" s="233">
        <v>43.32</v>
      </c>
      <c r="I147" s="234"/>
      <c r="J147" s="235">
        <f>ROUND(I147*H147,2)</f>
        <v>0</v>
      </c>
      <c r="K147" s="231" t="s">
        <v>319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320</v>
      </c>
      <c r="AT147" s="240" t="s">
        <v>315</v>
      </c>
      <c r="AU147" s="240" t="s">
        <v>85</v>
      </c>
      <c r="AY147" s="18" t="s">
        <v>313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320</v>
      </c>
      <c r="BM147" s="240" t="s">
        <v>3662</v>
      </c>
    </row>
    <row r="148" s="14" customFormat="1">
      <c r="A148" s="14"/>
      <c r="B148" s="253"/>
      <c r="C148" s="254"/>
      <c r="D148" s="244" t="s">
        <v>326</v>
      </c>
      <c r="E148" s="254"/>
      <c r="F148" s="256" t="s">
        <v>3663</v>
      </c>
      <c r="G148" s="254"/>
      <c r="H148" s="257">
        <v>43.32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326</v>
      </c>
      <c r="AU148" s="263" t="s">
        <v>85</v>
      </c>
      <c r="AV148" s="14" t="s">
        <v>85</v>
      </c>
      <c r="AW148" s="14" t="s">
        <v>4</v>
      </c>
      <c r="AX148" s="14" t="s">
        <v>83</v>
      </c>
      <c r="AY148" s="263" t="s">
        <v>313</v>
      </c>
    </row>
    <row r="149" s="2" customFormat="1" ht="16.5" customHeight="1">
      <c r="A149" s="39"/>
      <c r="B149" s="40"/>
      <c r="C149" s="229" t="s">
        <v>351</v>
      </c>
      <c r="D149" s="229" t="s">
        <v>315</v>
      </c>
      <c r="E149" s="230" t="s">
        <v>358</v>
      </c>
      <c r="F149" s="231" t="s">
        <v>359</v>
      </c>
      <c r="G149" s="232" t="s">
        <v>334</v>
      </c>
      <c r="H149" s="233">
        <v>22.800000000000001</v>
      </c>
      <c r="I149" s="234"/>
      <c r="J149" s="235">
        <f>ROUND(I149*H149,2)</f>
        <v>0</v>
      </c>
      <c r="K149" s="231" t="s">
        <v>319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320</v>
      </c>
      <c r="AT149" s="240" t="s">
        <v>315</v>
      </c>
      <c r="AU149" s="240" t="s">
        <v>85</v>
      </c>
      <c r="AY149" s="18" t="s">
        <v>313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320</v>
      </c>
      <c r="BM149" s="240" t="s">
        <v>3664</v>
      </c>
    </row>
    <row r="150" s="2" customFormat="1" ht="24.15" customHeight="1">
      <c r="A150" s="39"/>
      <c r="B150" s="40"/>
      <c r="C150" s="229" t="s">
        <v>357</v>
      </c>
      <c r="D150" s="229" t="s">
        <v>315</v>
      </c>
      <c r="E150" s="230" t="s">
        <v>710</v>
      </c>
      <c r="F150" s="231" t="s">
        <v>711</v>
      </c>
      <c r="G150" s="232" t="s">
        <v>318</v>
      </c>
      <c r="H150" s="233">
        <v>900</v>
      </c>
      <c r="I150" s="234"/>
      <c r="J150" s="235">
        <f>ROUND(I150*H150,2)</f>
        <v>0</v>
      </c>
      <c r="K150" s="231" t="s">
        <v>319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320</v>
      </c>
      <c r="AT150" s="240" t="s">
        <v>315</v>
      </c>
      <c r="AU150" s="240" t="s">
        <v>85</v>
      </c>
      <c r="AY150" s="18" t="s">
        <v>313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320</v>
      </c>
      <c r="BM150" s="240" t="s">
        <v>3665</v>
      </c>
    </row>
    <row r="151" s="12" customFormat="1" ht="22.8" customHeight="1">
      <c r="A151" s="12"/>
      <c r="B151" s="213"/>
      <c r="C151" s="214"/>
      <c r="D151" s="215" t="s">
        <v>75</v>
      </c>
      <c r="E151" s="227" t="s">
        <v>85</v>
      </c>
      <c r="F151" s="227" t="s">
        <v>1004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SUM(P152:P158)</f>
        <v>0</v>
      </c>
      <c r="Q151" s="221"/>
      <c r="R151" s="222">
        <f>SUM(R152:R158)</f>
        <v>38.198293000000007</v>
      </c>
      <c r="S151" s="221"/>
      <c r="T151" s="223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83</v>
      </c>
      <c r="AY151" s="224" t="s">
        <v>313</v>
      </c>
      <c r="BK151" s="226">
        <f>SUM(BK152:BK158)</f>
        <v>0</v>
      </c>
    </row>
    <row r="152" s="2" customFormat="1" ht="33" customHeight="1">
      <c r="A152" s="39"/>
      <c r="B152" s="40"/>
      <c r="C152" s="229" t="s">
        <v>364</v>
      </c>
      <c r="D152" s="229" t="s">
        <v>315</v>
      </c>
      <c r="E152" s="230" t="s">
        <v>2666</v>
      </c>
      <c r="F152" s="231" t="s">
        <v>2667</v>
      </c>
      <c r="G152" s="232" t="s">
        <v>334</v>
      </c>
      <c r="H152" s="233">
        <v>22.800000000000001</v>
      </c>
      <c r="I152" s="234"/>
      <c r="J152" s="235">
        <f>ROUND(I152*H152,2)</f>
        <v>0</v>
      </c>
      <c r="K152" s="231" t="s">
        <v>319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1.665</v>
      </c>
      <c r="R152" s="238">
        <f>Q152*H152</f>
        <v>37.962000000000003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320</v>
      </c>
      <c r="AT152" s="240" t="s">
        <v>315</v>
      </c>
      <c r="AU152" s="240" t="s">
        <v>85</v>
      </c>
      <c r="AY152" s="18" t="s">
        <v>313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320</v>
      </c>
      <c r="BM152" s="240" t="s">
        <v>3666</v>
      </c>
    </row>
    <row r="153" s="14" customFormat="1">
      <c r="A153" s="14"/>
      <c r="B153" s="253"/>
      <c r="C153" s="254"/>
      <c r="D153" s="244" t="s">
        <v>326</v>
      </c>
      <c r="E153" s="255" t="s">
        <v>1</v>
      </c>
      <c r="F153" s="256" t="s">
        <v>3657</v>
      </c>
      <c r="G153" s="254"/>
      <c r="H153" s="257">
        <v>22.800000000000001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326</v>
      </c>
      <c r="AU153" s="263" t="s">
        <v>85</v>
      </c>
      <c r="AV153" s="14" t="s">
        <v>85</v>
      </c>
      <c r="AW153" s="14" t="s">
        <v>32</v>
      </c>
      <c r="AX153" s="14" t="s">
        <v>83</v>
      </c>
      <c r="AY153" s="263" t="s">
        <v>313</v>
      </c>
    </row>
    <row r="154" s="2" customFormat="1" ht="33" customHeight="1">
      <c r="A154" s="39"/>
      <c r="B154" s="40"/>
      <c r="C154" s="229" t="s">
        <v>368</v>
      </c>
      <c r="D154" s="229" t="s">
        <v>315</v>
      </c>
      <c r="E154" s="230" t="s">
        <v>2669</v>
      </c>
      <c r="F154" s="231" t="s">
        <v>2670</v>
      </c>
      <c r="G154" s="232" t="s">
        <v>318</v>
      </c>
      <c r="H154" s="233">
        <v>243.19999999999999</v>
      </c>
      <c r="I154" s="234"/>
      <c r="J154" s="235">
        <f>ROUND(I154*H154,2)</f>
        <v>0</v>
      </c>
      <c r="K154" s="231" t="s">
        <v>319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0.00031</v>
      </c>
      <c r="R154" s="238">
        <f>Q154*H154</f>
        <v>0.075392000000000001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320</v>
      </c>
      <c r="AT154" s="240" t="s">
        <v>315</v>
      </c>
      <c r="AU154" s="240" t="s">
        <v>85</v>
      </c>
      <c r="AY154" s="18" t="s">
        <v>313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320</v>
      </c>
      <c r="BM154" s="240" t="s">
        <v>3667</v>
      </c>
    </row>
    <row r="155" s="14" customFormat="1">
      <c r="A155" s="14"/>
      <c r="B155" s="253"/>
      <c r="C155" s="254"/>
      <c r="D155" s="244" t="s">
        <v>326</v>
      </c>
      <c r="E155" s="255" t="s">
        <v>1</v>
      </c>
      <c r="F155" s="256" t="s">
        <v>3668</v>
      </c>
      <c r="G155" s="254"/>
      <c r="H155" s="257">
        <v>243.19999999999999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326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313</v>
      </c>
    </row>
    <row r="156" s="2" customFormat="1" ht="24.15" customHeight="1">
      <c r="A156" s="39"/>
      <c r="B156" s="40"/>
      <c r="C156" s="283" t="s">
        <v>373</v>
      </c>
      <c r="D156" s="283" t="s">
        <v>732</v>
      </c>
      <c r="E156" s="284" t="s">
        <v>1027</v>
      </c>
      <c r="F156" s="285" t="s">
        <v>1028</v>
      </c>
      <c r="G156" s="286" t="s">
        <v>318</v>
      </c>
      <c r="H156" s="287">
        <v>288.06999999999999</v>
      </c>
      <c r="I156" s="288"/>
      <c r="J156" s="289">
        <f>ROUND(I156*H156,2)</f>
        <v>0</v>
      </c>
      <c r="K156" s="285" t="s">
        <v>319</v>
      </c>
      <c r="L156" s="290"/>
      <c r="M156" s="291" t="s">
        <v>1</v>
      </c>
      <c r="N156" s="292" t="s">
        <v>41</v>
      </c>
      <c r="O156" s="92"/>
      <c r="P156" s="238">
        <f>O156*H156</f>
        <v>0</v>
      </c>
      <c r="Q156" s="238">
        <v>0.00029999999999999997</v>
      </c>
      <c r="R156" s="238">
        <f>Q156*H156</f>
        <v>0.086420999999999984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357</v>
      </c>
      <c r="AT156" s="240" t="s">
        <v>732</v>
      </c>
      <c r="AU156" s="240" t="s">
        <v>85</v>
      </c>
      <c r="AY156" s="18" t="s">
        <v>313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320</v>
      </c>
      <c r="BM156" s="240" t="s">
        <v>3669</v>
      </c>
    </row>
    <row r="157" s="14" customFormat="1">
      <c r="A157" s="14"/>
      <c r="B157" s="253"/>
      <c r="C157" s="254"/>
      <c r="D157" s="244" t="s">
        <v>326</v>
      </c>
      <c r="E157" s="254"/>
      <c r="F157" s="256" t="s">
        <v>3670</v>
      </c>
      <c r="G157" s="254"/>
      <c r="H157" s="257">
        <v>288.06999999999999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326</v>
      </c>
      <c r="AU157" s="263" t="s">
        <v>85</v>
      </c>
      <c r="AV157" s="14" t="s">
        <v>85</v>
      </c>
      <c r="AW157" s="14" t="s">
        <v>4</v>
      </c>
      <c r="AX157" s="14" t="s">
        <v>83</v>
      </c>
      <c r="AY157" s="263" t="s">
        <v>313</v>
      </c>
    </row>
    <row r="158" s="2" customFormat="1" ht="24.15" customHeight="1">
      <c r="A158" s="39"/>
      <c r="B158" s="40"/>
      <c r="C158" s="229" t="s">
        <v>377</v>
      </c>
      <c r="D158" s="229" t="s">
        <v>315</v>
      </c>
      <c r="E158" s="230" t="s">
        <v>2675</v>
      </c>
      <c r="F158" s="231" t="s">
        <v>2676</v>
      </c>
      <c r="G158" s="232" t="s">
        <v>324</v>
      </c>
      <c r="H158" s="233">
        <v>152</v>
      </c>
      <c r="I158" s="234"/>
      <c r="J158" s="235">
        <f>ROUND(I158*H158,2)</f>
        <v>0</v>
      </c>
      <c r="K158" s="231" t="s">
        <v>319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0.00048999999999999998</v>
      </c>
      <c r="R158" s="238">
        <f>Q158*H158</f>
        <v>0.074479999999999991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320</v>
      </c>
      <c r="AT158" s="240" t="s">
        <v>315</v>
      </c>
      <c r="AU158" s="240" t="s">
        <v>85</v>
      </c>
      <c r="AY158" s="18" t="s">
        <v>313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320</v>
      </c>
      <c r="BM158" s="240" t="s">
        <v>3671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343</v>
      </c>
      <c r="F159" s="227" t="s">
        <v>713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SUM(P160:P164)</f>
        <v>0</v>
      </c>
      <c r="Q159" s="221"/>
      <c r="R159" s="222">
        <f>SUM(R160:R164)</f>
        <v>655.25399999999991</v>
      </c>
      <c r="S159" s="221"/>
      <c r="T159" s="22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313</v>
      </c>
      <c r="BK159" s="226">
        <f>SUM(BK160:BK164)</f>
        <v>0</v>
      </c>
    </row>
    <row r="160" s="2" customFormat="1" ht="24.15" customHeight="1">
      <c r="A160" s="39"/>
      <c r="B160" s="40"/>
      <c r="C160" s="229" t="s">
        <v>427</v>
      </c>
      <c r="D160" s="229" t="s">
        <v>315</v>
      </c>
      <c r="E160" s="230" t="s">
        <v>714</v>
      </c>
      <c r="F160" s="231" t="s">
        <v>715</v>
      </c>
      <c r="G160" s="232" t="s">
        <v>318</v>
      </c>
      <c r="H160" s="233">
        <v>900</v>
      </c>
      <c r="I160" s="234"/>
      <c r="J160" s="235">
        <f>ROUND(I160*H160,2)</f>
        <v>0</v>
      </c>
      <c r="K160" s="231" t="s">
        <v>319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0.46000000000000002</v>
      </c>
      <c r="R160" s="238">
        <f>Q160*H160</f>
        <v>414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320</v>
      </c>
      <c r="AT160" s="240" t="s">
        <v>315</v>
      </c>
      <c r="AU160" s="240" t="s">
        <v>85</v>
      </c>
      <c r="AY160" s="18" t="s">
        <v>313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320</v>
      </c>
      <c r="BM160" s="240" t="s">
        <v>3672</v>
      </c>
    </row>
    <row r="161" s="2" customFormat="1" ht="33" customHeight="1">
      <c r="A161" s="39"/>
      <c r="B161" s="40"/>
      <c r="C161" s="229" t="s">
        <v>430</v>
      </c>
      <c r="D161" s="229" t="s">
        <v>315</v>
      </c>
      <c r="E161" s="230" t="s">
        <v>3673</v>
      </c>
      <c r="F161" s="231" t="s">
        <v>3674</v>
      </c>
      <c r="G161" s="232" t="s">
        <v>318</v>
      </c>
      <c r="H161" s="233">
        <v>900</v>
      </c>
      <c r="I161" s="234"/>
      <c r="J161" s="235">
        <f>ROUND(I161*H161,2)</f>
        <v>0</v>
      </c>
      <c r="K161" s="231" t="s">
        <v>319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0.13188</v>
      </c>
      <c r="R161" s="238">
        <f>Q161*H161</f>
        <v>118.69199999999999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320</v>
      </c>
      <c r="AT161" s="240" t="s">
        <v>315</v>
      </c>
      <c r="AU161" s="240" t="s">
        <v>85</v>
      </c>
      <c r="AY161" s="18" t="s">
        <v>313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320</v>
      </c>
      <c r="BM161" s="240" t="s">
        <v>3675</v>
      </c>
    </row>
    <row r="162" s="2" customFormat="1" ht="24.15" customHeight="1">
      <c r="A162" s="39"/>
      <c r="B162" s="40"/>
      <c r="C162" s="229" t="s">
        <v>8</v>
      </c>
      <c r="D162" s="229" t="s">
        <v>315</v>
      </c>
      <c r="E162" s="230" t="s">
        <v>3676</v>
      </c>
      <c r="F162" s="231" t="s">
        <v>3677</v>
      </c>
      <c r="G162" s="232" t="s">
        <v>318</v>
      </c>
      <c r="H162" s="233">
        <v>900</v>
      </c>
      <c r="I162" s="234"/>
      <c r="J162" s="235">
        <f>ROUND(I162*H162,2)</f>
        <v>0</v>
      </c>
      <c r="K162" s="231" t="s">
        <v>319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0.0060099999999999997</v>
      </c>
      <c r="R162" s="238">
        <f>Q162*H162</f>
        <v>5.4089999999999998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320</v>
      </c>
      <c r="AT162" s="240" t="s">
        <v>315</v>
      </c>
      <c r="AU162" s="240" t="s">
        <v>85</v>
      </c>
      <c r="AY162" s="18" t="s">
        <v>313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320</v>
      </c>
      <c r="BM162" s="240" t="s">
        <v>3678</v>
      </c>
    </row>
    <row r="163" s="2" customFormat="1" ht="24.15" customHeight="1">
      <c r="A163" s="39"/>
      <c r="B163" s="40"/>
      <c r="C163" s="229" t="s">
        <v>434</v>
      </c>
      <c r="D163" s="229" t="s">
        <v>315</v>
      </c>
      <c r="E163" s="230" t="s">
        <v>3679</v>
      </c>
      <c r="F163" s="231" t="s">
        <v>3680</v>
      </c>
      <c r="G163" s="232" t="s">
        <v>318</v>
      </c>
      <c r="H163" s="233">
        <v>900</v>
      </c>
      <c r="I163" s="234"/>
      <c r="J163" s="235">
        <f>ROUND(I163*H163,2)</f>
        <v>0</v>
      </c>
      <c r="K163" s="231" t="s">
        <v>319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0.00051000000000000004</v>
      </c>
      <c r="R163" s="238">
        <f>Q163*H163</f>
        <v>0.45900000000000002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320</v>
      </c>
      <c r="AT163" s="240" t="s">
        <v>315</v>
      </c>
      <c r="AU163" s="240" t="s">
        <v>85</v>
      </c>
      <c r="AY163" s="18" t="s">
        <v>313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320</v>
      </c>
      <c r="BM163" s="240" t="s">
        <v>3681</v>
      </c>
    </row>
    <row r="164" s="2" customFormat="1" ht="33" customHeight="1">
      <c r="A164" s="39"/>
      <c r="B164" s="40"/>
      <c r="C164" s="229" t="s">
        <v>436</v>
      </c>
      <c r="D164" s="229" t="s">
        <v>315</v>
      </c>
      <c r="E164" s="230" t="s">
        <v>3682</v>
      </c>
      <c r="F164" s="231" t="s">
        <v>3683</v>
      </c>
      <c r="G164" s="232" t="s">
        <v>318</v>
      </c>
      <c r="H164" s="233">
        <v>900</v>
      </c>
      <c r="I164" s="234"/>
      <c r="J164" s="235">
        <f>ROUND(I164*H164,2)</f>
        <v>0</v>
      </c>
      <c r="K164" s="231" t="s">
        <v>319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0.12966</v>
      </c>
      <c r="R164" s="238">
        <f>Q164*H164</f>
        <v>116.694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320</v>
      </c>
      <c r="AT164" s="240" t="s">
        <v>315</v>
      </c>
      <c r="AU164" s="240" t="s">
        <v>85</v>
      </c>
      <c r="AY164" s="18" t="s">
        <v>313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320</v>
      </c>
      <c r="BM164" s="240" t="s">
        <v>3684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364</v>
      </c>
      <c r="F165" s="227" t="s">
        <v>666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SUM(P166:P180)</f>
        <v>0</v>
      </c>
      <c r="Q165" s="221"/>
      <c r="R165" s="222">
        <f>SUM(R166:R180)</f>
        <v>124.68272119999999</v>
      </c>
      <c r="S165" s="221"/>
      <c r="T165" s="223">
        <f>SUM(T166:T180)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83</v>
      </c>
      <c r="AT165" s="225" t="s">
        <v>75</v>
      </c>
      <c r="AU165" s="225" t="s">
        <v>83</v>
      </c>
      <c r="AY165" s="224" t="s">
        <v>313</v>
      </c>
      <c r="BK165" s="226">
        <f>SUM(BK166:BK180)</f>
        <v>0</v>
      </c>
    </row>
    <row r="166" s="2" customFormat="1" ht="24.15" customHeight="1">
      <c r="A166" s="39"/>
      <c r="B166" s="40"/>
      <c r="C166" s="229" t="s">
        <v>762</v>
      </c>
      <c r="D166" s="229" t="s">
        <v>315</v>
      </c>
      <c r="E166" s="230" t="s">
        <v>729</v>
      </c>
      <c r="F166" s="231" t="s">
        <v>730</v>
      </c>
      <c r="G166" s="232" t="s">
        <v>324</v>
      </c>
      <c r="H166" s="233">
        <v>342</v>
      </c>
      <c r="I166" s="234"/>
      <c r="J166" s="235">
        <f>ROUND(I166*H166,2)</f>
        <v>0</v>
      </c>
      <c r="K166" s="231" t="s">
        <v>319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0.089779999999999999</v>
      </c>
      <c r="R166" s="238">
        <f>Q166*H166</f>
        <v>30.70476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320</v>
      </c>
      <c r="AT166" s="240" t="s">
        <v>315</v>
      </c>
      <c r="AU166" s="240" t="s">
        <v>85</v>
      </c>
      <c r="AY166" s="18" t="s">
        <v>313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320</v>
      </c>
      <c r="BM166" s="240" t="s">
        <v>3685</v>
      </c>
    </row>
    <row r="167" s="14" customFormat="1">
      <c r="A167" s="14"/>
      <c r="B167" s="253"/>
      <c r="C167" s="254"/>
      <c r="D167" s="244" t="s">
        <v>326</v>
      </c>
      <c r="E167" s="255" t="s">
        <v>1</v>
      </c>
      <c r="F167" s="256" t="s">
        <v>3686</v>
      </c>
      <c r="G167" s="254"/>
      <c r="H167" s="257">
        <v>170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326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313</v>
      </c>
    </row>
    <row r="168" s="14" customFormat="1">
      <c r="A168" s="14"/>
      <c r="B168" s="253"/>
      <c r="C168" s="254"/>
      <c r="D168" s="244" t="s">
        <v>326</v>
      </c>
      <c r="E168" s="255" t="s">
        <v>1</v>
      </c>
      <c r="F168" s="256" t="s">
        <v>3687</v>
      </c>
      <c r="G168" s="254"/>
      <c r="H168" s="257">
        <v>172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326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313</v>
      </c>
    </row>
    <row r="169" s="15" customFormat="1">
      <c r="A169" s="15"/>
      <c r="B169" s="264"/>
      <c r="C169" s="265"/>
      <c r="D169" s="244" t="s">
        <v>326</v>
      </c>
      <c r="E169" s="266" t="s">
        <v>1</v>
      </c>
      <c r="F169" s="267" t="s">
        <v>331</v>
      </c>
      <c r="G169" s="265"/>
      <c r="H169" s="268">
        <v>342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326</v>
      </c>
      <c r="AU169" s="274" t="s">
        <v>85</v>
      </c>
      <c r="AV169" s="15" t="s">
        <v>320</v>
      </c>
      <c r="AW169" s="15" t="s">
        <v>32</v>
      </c>
      <c r="AX169" s="15" t="s">
        <v>83</v>
      </c>
      <c r="AY169" s="274" t="s">
        <v>313</v>
      </c>
    </row>
    <row r="170" s="2" customFormat="1" ht="16.5" customHeight="1">
      <c r="A170" s="39"/>
      <c r="B170" s="40"/>
      <c r="C170" s="283" t="s">
        <v>765</v>
      </c>
      <c r="D170" s="283" t="s">
        <v>732</v>
      </c>
      <c r="E170" s="284" t="s">
        <v>733</v>
      </c>
      <c r="F170" s="285" t="s">
        <v>734</v>
      </c>
      <c r="G170" s="286" t="s">
        <v>318</v>
      </c>
      <c r="H170" s="287">
        <v>34.542000000000002</v>
      </c>
      <c r="I170" s="288"/>
      <c r="J170" s="289">
        <f>ROUND(I170*H170,2)</f>
        <v>0</v>
      </c>
      <c r="K170" s="285" t="s">
        <v>319</v>
      </c>
      <c r="L170" s="290"/>
      <c r="M170" s="291" t="s">
        <v>1</v>
      </c>
      <c r="N170" s="292" t="s">
        <v>41</v>
      </c>
      <c r="O170" s="92"/>
      <c r="P170" s="238">
        <f>O170*H170</f>
        <v>0</v>
      </c>
      <c r="Q170" s="238">
        <v>0.222</v>
      </c>
      <c r="R170" s="238">
        <f>Q170*H170</f>
        <v>7.6683240000000001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357</v>
      </c>
      <c r="AT170" s="240" t="s">
        <v>732</v>
      </c>
      <c r="AU170" s="240" t="s">
        <v>85</v>
      </c>
      <c r="AY170" s="18" t="s">
        <v>313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320</v>
      </c>
      <c r="BM170" s="240" t="s">
        <v>3688</v>
      </c>
    </row>
    <row r="171" s="14" customFormat="1">
      <c r="A171" s="14"/>
      <c r="B171" s="253"/>
      <c r="C171" s="254"/>
      <c r="D171" s="244" t="s">
        <v>326</v>
      </c>
      <c r="E171" s="255" t="s">
        <v>1</v>
      </c>
      <c r="F171" s="256" t="s">
        <v>3689</v>
      </c>
      <c r="G171" s="254"/>
      <c r="H171" s="257">
        <v>34.542000000000002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326</v>
      </c>
      <c r="AU171" s="263" t="s">
        <v>85</v>
      </c>
      <c r="AV171" s="14" t="s">
        <v>85</v>
      </c>
      <c r="AW171" s="14" t="s">
        <v>32</v>
      </c>
      <c r="AX171" s="14" t="s">
        <v>83</v>
      </c>
      <c r="AY171" s="263" t="s">
        <v>313</v>
      </c>
    </row>
    <row r="172" s="2" customFormat="1" ht="33" customHeight="1">
      <c r="A172" s="39"/>
      <c r="B172" s="40"/>
      <c r="C172" s="229" t="s">
        <v>554</v>
      </c>
      <c r="D172" s="229" t="s">
        <v>315</v>
      </c>
      <c r="E172" s="230" t="s">
        <v>737</v>
      </c>
      <c r="F172" s="231" t="s">
        <v>738</v>
      </c>
      <c r="G172" s="232" t="s">
        <v>324</v>
      </c>
      <c r="H172" s="233">
        <v>172</v>
      </c>
      <c r="I172" s="234"/>
      <c r="J172" s="235">
        <f>ROUND(I172*H172,2)</f>
        <v>0</v>
      </c>
      <c r="K172" s="231" t="s">
        <v>319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0.15540000000000001</v>
      </c>
      <c r="R172" s="238">
        <f>Q172*H172</f>
        <v>26.728800000000003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320</v>
      </c>
      <c r="AT172" s="240" t="s">
        <v>315</v>
      </c>
      <c r="AU172" s="240" t="s">
        <v>85</v>
      </c>
      <c r="AY172" s="18" t="s">
        <v>313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320</v>
      </c>
      <c r="BM172" s="240" t="s">
        <v>3690</v>
      </c>
    </row>
    <row r="173" s="14" customFormat="1">
      <c r="A173" s="14"/>
      <c r="B173" s="253"/>
      <c r="C173" s="254"/>
      <c r="D173" s="244" t="s">
        <v>326</v>
      </c>
      <c r="E173" s="255" t="s">
        <v>1</v>
      </c>
      <c r="F173" s="256" t="s">
        <v>3687</v>
      </c>
      <c r="G173" s="254"/>
      <c r="H173" s="257">
        <v>172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326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313</v>
      </c>
    </row>
    <row r="174" s="2" customFormat="1" ht="16.5" customHeight="1">
      <c r="A174" s="39"/>
      <c r="B174" s="40"/>
      <c r="C174" s="283" t="s">
        <v>7</v>
      </c>
      <c r="D174" s="283" t="s">
        <v>732</v>
      </c>
      <c r="E174" s="284" t="s">
        <v>740</v>
      </c>
      <c r="F174" s="285" t="s">
        <v>741</v>
      </c>
      <c r="G174" s="286" t="s">
        <v>324</v>
      </c>
      <c r="H174" s="287">
        <v>144</v>
      </c>
      <c r="I174" s="288"/>
      <c r="J174" s="289">
        <f>ROUND(I174*H174,2)</f>
        <v>0</v>
      </c>
      <c r="K174" s="285" t="s">
        <v>319</v>
      </c>
      <c r="L174" s="290"/>
      <c r="M174" s="291" t="s">
        <v>1</v>
      </c>
      <c r="N174" s="292" t="s">
        <v>41</v>
      </c>
      <c r="O174" s="92"/>
      <c r="P174" s="238">
        <f>O174*H174</f>
        <v>0</v>
      </c>
      <c r="Q174" s="238">
        <v>0.080000000000000002</v>
      </c>
      <c r="R174" s="238">
        <f>Q174*H174</f>
        <v>11.52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357</v>
      </c>
      <c r="AT174" s="240" t="s">
        <v>732</v>
      </c>
      <c r="AU174" s="240" t="s">
        <v>85</v>
      </c>
      <c r="AY174" s="18" t="s">
        <v>313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320</v>
      </c>
      <c r="BM174" s="240" t="s">
        <v>3691</v>
      </c>
    </row>
    <row r="175" s="2" customFormat="1" ht="16.5" customHeight="1">
      <c r="A175" s="39"/>
      <c r="B175" s="40"/>
      <c r="C175" s="283" t="s">
        <v>1018</v>
      </c>
      <c r="D175" s="283" t="s">
        <v>732</v>
      </c>
      <c r="E175" s="284" t="s">
        <v>2472</v>
      </c>
      <c r="F175" s="285" t="s">
        <v>2473</v>
      </c>
      <c r="G175" s="286" t="s">
        <v>324</v>
      </c>
      <c r="H175" s="287">
        <v>20</v>
      </c>
      <c r="I175" s="288"/>
      <c r="J175" s="289">
        <f>ROUND(I175*H175,2)</f>
        <v>0</v>
      </c>
      <c r="K175" s="285" t="s">
        <v>319</v>
      </c>
      <c r="L175" s="290"/>
      <c r="M175" s="291" t="s">
        <v>1</v>
      </c>
      <c r="N175" s="292" t="s">
        <v>41</v>
      </c>
      <c r="O175" s="92"/>
      <c r="P175" s="238">
        <f>O175*H175</f>
        <v>0</v>
      </c>
      <c r="Q175" s="238">
        <v>0.055</v>
      </c>
      <c r="R175" s="238">
        <f>Q175*H175</f>
        <v>1.1000000000000001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357</v>
      </c>
      <c r="AT175" s="240" t="s">
        <v>732</v>
      </c>
      <c r="AU175" s="240" t="s">
        <v>85</v>
      </c>
      <c r="AY175" s="18" t="s">
        <v>313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320</v>
      </c>
      <c r="BM175" s="240" t="s">
        <v>3692</v>
      </c>
    </row>
    <row r="176" s="2" customFormat="1" ht="24.15" customHeight="1">
      <c r="A176" s="39"/>
      <c r="B176" s="40"/>
      <c r="C176" s="283" t="s">
        <v>1026</v>
      </c>
      <c r="D176" s="283" t="s">
        <v>732</v>
      </c>
      <c r="E176" s="284" t="s">
        <v>2475</v>
      </c>
      <c r="F176" s="285" t="s">
        <v>2476</v>
      </c>
      <c r="G176" s="286" t="s">
        <v>324</v>
      </c>
      <c r="H176" s="287">
        <v>8</v>
      </c>
      <c r="I176" s="288"/>
      <c r="J176" s="289">
        <f>ROUND(I176*H176,2)</f>
        <v>0</v>
      </c>
      <c r="K176" s="285" t="s">
        <v>319</v>
      </c>
      <c r="L176" s="290"/>
      <c r="M176" s="291" t="s">
        <v>1</v>
      </c>
      <c r="N176" s="292" t="s">
        <v>41</v>
      </c>
      <c r="O176" s="92"/>
      <c r="P176" s="238">
        <f>O176*H176</f>
        <v>0</v>
      </c>
      <c r="Q176" s="238">
        <v>0.065670000000000006</v>
      </c>
      <c r="R176" s="238">
        <f>Q176*H176</f>
        <v>0.52536000000000005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357</v>
      </c>
      <c r="AT176" s="240" t="s">
        <v>732</v>
      </c>
      <c r="AU176" s="240" t="s">
        <v>85</v>
      </c>
      <c r="AY176" s="18" t="s">
        <v>313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320</v>
      </c>
      <c r="BM176" s="240" t="s">
        <v>3693</v>
      </c>
    </row>
    <row r="177" s="2" customFormat="1" ht="24.15" customHeight="1">
      <c r="A177" s="39"/>
      <c r="B177" s="40"/>
      <c r="C177" s="229" t="s">
        <v>1032</v>
      </c>
      <c r="D177" s="229" t="s">
        <v>315</v>
      </c>
      <c r="E177" s="230" t="s">
        <v>750</v>
      </c>
      <c r="F177" s="231" t="s">
        <v>751</v>
      </c>
      <c r="G177" s="232" t="s">
        <v>334</v>
      </c>
      <c r="H177" s="233">
        <v>20.579999999999998</v>
      </c>
      <c r="I177" s="234"/>
      <c r="J177" s="235">
        <f>ROUND(I177*H177,2)</f>
        <v>0</v>
      </c>
      <c r="K177" s="231" t="s">
        <v>319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2.2563399999999998</v>
      </c>
      <c r="R177" s="238">
        <f>Q177*H177</f>
        <v>46.435477199999994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320</v>
      </c>
      <c r="AT177" s="240" t="s">
        <v>315</v>
      </c>
      <c r="AU177" s="240" t="s">
        <v>85</v>
      </c>
      <c r="AY177" s="18" t="s">
        <v>313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320</v>
      </c>
      <c r="BM177" s="240" t="s">
        <v>3694</v>
      </c>
    </row>
    <row r="178" s="14" customFormat="1">
      <c r="A178" s="14"/>
      <c r="B178" s="253"/>
      <c r="C178" s="254"/>
      <c r="D178" s="244" t="s">
        <v>326</v>
      </c>
      <c r="E178" s="255" t="s">
        <v>1</v>
      </c>
      <c r="F178" s="256" t="s">
        <v>3695</v>
      </c>
      <c r="G178" s="254"/>
      <c r="H178" s="257">
        <v>10.26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326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313</v>
      </c>
    </row>
    <row r="179" s="14" customFormat="1">
      <c r="A179" s="14"/>
      <c r="B179" s="253"/>
      <c r="C179" s="254"/>
      <c r="D179" s="244" t="s">
        <v>326</v>
      </c>
      <c r="E179" s="255" t="s">
        <v>1</v>
      </c>
      <c r="F179" s="256" t="s">
        <v>3696</v>
      </c>
      <c r="G179" s="254"/>
      <c r="H179" s="257">
        <v>10.32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326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313</v>
      </c>
    </row>
    <row r="180" s="15" customFormat="1">
      <c r="A180" s="15"/>
      <c r="B180" s="264"/>
      <c r="C180" s="265"/>
      <c r="D180" s="244" t="s">
        <v>326</v>
      </c>
      <c r="E180" s="266" t="s">
        <v>1</v>
      </c>
      <c r="F180" s="267" t="s">
        <v>331</v>
      </c>
      <c r="G180" s="265"/>
      <c r="H180" s="268">
        <v>20.579999999999998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326</v>
      </c>
      <c r="AU180" s="274" t="s">
        <v>85</v>
      </c>
      <c r="AV180" s="15" t="s">
        <v>320</v>
      </c>
      <c r="AW180" s="15" t="s">
        <v>32</v>
      </c>
      <c r="AX180" s="15" t="s">
        <v>83</v>
      </c>
      <c r="AY180" s="274" t="s">
        <v>313</v>
      </c>
    </row>
    <row r="181" s="12" customFormat="1" ht="22.8" customHeight="1">
      <c r="A181" s="12"/>
      <c r="B181" s="213"/>
      <c r="C181" s="214"/>
      <c r="D181" s="215" t="s">
        <v>75</v>
      </c>
      <c r="E181" s="227" t="s">
        <v>767</v>
      </c>
      <c r="F181" s="227" t="s">
        <v>768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SUM(P182:P184)</f>
        <v>0</v>
      </c>
      <c r="Q181" s="221"/>
      <c r="R181" s="222">
        <f>SUM(R182:R184)</f>
        <v>0</v>
      </c>
      <c r="S181" s="221"/>
      <c r="T181" s="223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83</v>
      </c>
      <c r="AT181" s="225" t="s">
        <v>75</v>
      </c>
      <c r="AU181" s="225" t="s">
        <v>83</v>
      </c>
      <c r="AY181" s="224" t="s">
        <v>313</v>
      </c>
      <c r="BK181" s="226">
        <f>SUM(BK182:BK184)</f>
        <v>0</v>
      </c>
    </row>
    <row r="182" s="2" customFormat="1" ht="33" customHeight="1">
      <c r="A182" s="39"/>
      <c r="B182" s="40"/>
      <c r="C182" s="229" t="s">
        <v>582</v>
      </c>
      <c r="D182" s="229" t="s">
        <v>315</v>
      </c>
      <c r="E182" s="230" t="s">
        <v>3697</v>
      </c>
      <c r="F182" s="231" t="s">
        <v>3698</v>
      </c>
      <c r="G182" s="232" t="s">
        <v>354</v>
      </c>
      <c r="H182" s="233">
        <v>818.13499999999999</v>
      </c>
      <c r="I182" s="234"/>
      <c r="J182" s="235">
        <f>ROUND(I182*H182,2)</f>
        <v>0</v>
      </c>
      <c r="K182" s="231" t="s">
        <v>319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320</v>
      </c>
      <c r="AT182" s="240" t="s">
        <v>315</v>
      </c>
      <c r="AU182" s="240" t="s">
        <v>85</v>
      </c>
      <c r="AY182" s="18" t="s">
        <v>313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320</v>
      </c>
      <c r="BM182" s="240" t="s">
        <v>3699</v>
      </c>
    </row>
    <row r="183" s="2" customFormat="1" ht="33" customHeight="1">
      <c r="A183" s="39"/>
      <c r="B183" s="40"/>
      <c r="C183" s="229" t="s">
        <v>1042</v>
      </c>
      <c r="D183" s="229" t="s">
        <v>315</v>
      </c>
      <c r="E183" s="230" t="s">
        <v>3700</v>
      </c>
      <c r="F183" s="231" t="s">
        <v>3701</v>
      </c>
      <c r="G183" s="232" t="s">
        <v>354</v>
      </c>
      <c r="H183" s="233">
        <v>818.13499999999999</v>
      </c>
      <c r="I183" s="234"/>
      <c r="J183" s="235">
        <f>ROUND(I183*H183,2)</f>
        <v>0</v>
      </c>
      <c r="K183" s="231" t="s">
        <v>319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320</v>
      </c>
      <c r="AT183" s="240" t="s">
        <v>315</v>
      </c>
      <c r="AU183" s="240" t="s">
        <v>85</v>
      </c>
      <c r="AY183" s="18" t="s">
        <v>313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320</v>
      </c>
      <c r="BM183" s="240" t="s">
        <v>3702</v>
      </c>
    </row>
    <row r="184" s="2" customFormat="1" ht="33" customHeight="1">
      <c r="A184" s="39"/>
      <c r="B184" s="40"/>
      <c r="C184" s="229" t="s">
        <v>1046</v>
      </c>
      <c r="D184" s="229" t="s">
        <v>315</v>
      </c>
      <c r="E184" s="230" t="s">
        <v>3703</v>
      </c>
      <c r="F184" s="231" t="s">
        <v>3704</v>
      </c>
      <c r="G184" s="232" t="s">
        <v>354</v>
      </c>
      <c r="H184" s="233">
        <v>818.13499999999999</v>
      </c>
      <c r="I184" s="234"/>
      <c r="J184" s="235">
        <f>ROUND(I184*H184,2)</f>
        <v>0</v>
      </c>
      <c r="K184" s="231" t="s">
        <v>319</v>
      </c>
      <c r="L184" s="45"/>
      <c r="M184" s="278" t="s">
        <v>1</v>
      </c>
      <c r="N184" s="279" t="s">
        <v>41</v>
      </c>
      <c r="O184" s="280"/>
      <c r="P184" s="281">
        <f>O184*H184</f>
        <v>0</v>
      </c>
      <c r="Q184" s="281">
        <v>0</v>
      </c>
      <c r="R184" s="281">
        <f>Q184*H184</f>
        <v>0</v>
      </c>
      <c r="S184" s="281">
        <v>0</v>
      </c>
      <c r="T184" s="28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320</v>
      </c>
      <c r="AT184" s="240" t="s">
        <v>315</v>
      </c>
      <c r="AU184" s="240" t="s">
        <v>85</v>
      </c>
      <c r="AY184" s="18" t="s">
        <v>313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320</v>
      </c>
      <c r="BM184" s="240" t="s">
        <v>3705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4h6ho8MqD+SJX0nRr9CDKfEZ/+1dVSJaenVllvbjDJf5eATA39pdA3DXbqcKCWywBNYKrQ1fabtqp5xv1Wspvw==" hashValue="u3GWVzvnZ+/R0w7jNspuvSlr4G16UV6WYGQWiUQl5xFp8Yj6IWehLRSKE93k1LnXwI+2K8OzyN1kqwUHxPLwIw==" algorithmName="SHA-512" password="CC35"/>
  <autoFilter ref="C125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3637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ROUND((SUM(BE122:BE153)),  2)</f>
        <v>0</v>
      </c>
      <c r="G35" s="39"/>
      <c r="H35" s="39"/>
      <c r="I35" s="166">
        <v>0.20999999999999999</v>
      </c>
      <c r="J35" s="165">
        <f>ROUND(((SUM(BE122:BE153))*I35),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ROUND((SUM(BF122:BF153)),  2)</f>
        <v>0</v>
      </c>
      <c r="G36" s="39"/>
      <c r="H36" s="39"/>
      <c r="I36" s="166">
        <v>0.14999999999999999</v>
      </c>
      <c r="J36" s="165">
        <f>ROUND(((SUM(BF122:BF153))*I36),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ROUND((SUM(BH122:BH153)),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3637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1000 -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3707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3708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3637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1000 - Ostatní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3709</v>
      </c>
      <c r="F123" s="216" t="s">
        <v>1674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320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3710</v>
      </c>
      <c r="F124" s="227" t="s">
        <v>1674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SUM(P125:P153)</f>
        <v>0</v>
      </c>
      <c r="Q124" s="221"/>
      <c r="R124" s="222">
        <f>SUM(R125:R153)</f>
        <v>0</v>
      </c>
      <c r="S124" s="221"/>
      <c r="T124" s="223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320</v>
      </c>
      <c r="AT124" s="225" t="s">
        <v>75</v>
      </c>
      <c r="AU124" s="225" t="s">
        <v>83</v>
      </c>
      <c r="AY124" s="224" t="s">
        <v>313</v>
      </c>
      <c r="BK124" s="226">
        <f>SUM(BK125:BK153)</f>
        <v>0</v>
      </c>
    </row>
    <row r="125" s="2" customFormat="1" ht="16.5" customHeight="1">
      <c r="A125" s="39"/>
      <c r="B125" s="40"/>
      <c r="C125" s="229" t="s">
        <v>83</v>
      </c>
      <c r="D125" s="229" t="s">
        <v>315</v>
      </c>
      <c r="E125" s="230" t="s">
        <v>3711</v>
      </c>
      <c r="F125" s="231" t="s">
        <v>3712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3713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3713</v>
      </c>
      <c r="BM125" s="240" t="s">
        <v>3714</v>
      </c>
    </row>
    <row r="126" s="2" customFormat="1" ht="16.5" customHeight="1">
      <c r="A126" s="39"/>
      <c r="B126" s="40"/>
      <c r="C126" s="229" t="s">
        <v>85</v>
      </c>
      <c r="D126" s="229" t="s">
        <v>315</v>
      </c>
      <c r="E126" s="230" t="s">
        <v>3715</v>
      </c>
      <c r="F126" s="231" t="s">
        <v>3716</v>
      </c>
      <c r="G126" s="232" t="s">
        <v>1221</v>
      </c>
      <c r="H126" s="233">
        <v>1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3713</v>
      </c>
      <c r="AT126" s="240" t="s">
        <v>315</v>
      </c>
      <c r="AU126" s="240" t="s">
        <v>85</v>
      </c>
      <c r="AY126" s="18" t="s">
        <v>313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3713</v>
      </c>
      <c r="BM126" s="240" t="s">
        <v>3717</v>
      </c>
    </row>
    <row r="127" s="13" customFormat="1">
      <c r="A127" s="13"/>
      <c r="B127" s="242"/>
      <c r="C127" s="243"/>
      <c r="D127" s="244" t="s">
        <v>326</v>
      </c>
      <c r="E127" s="245" t="s">
        <v>1</v>
      </c>
      <c r="F127" s="246" t="s">
        <v>3718</v>
      </c>
      <c r="G127" s="243"/>
      <c r="H127" s="245" t="s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326</v>
      </c>
      <c r="AU127" s="252" t="s">
        <v>85</v>
      </c>
      <c r="AV127" s="13" t="s">
        <v>83</v>
      </c>
      <c r="AW127" s="13" t="s">
        <v>32</v>
      </c>
      <c r="AX127" s="13" t="s">
        <v>76</v>
      </c>
      <c r="AY127" s="252" t="s">
        <v>313</v>
      </c>
    </row>
    <row r="128" s="14" customFormat="1">
      <c r="A128" s="14"/>
      <c r="B128" s="253"/>
      <c r="C128" s="254"/>
      <c r="D128" s="244" t="s">
        <v>326</v>
      </c>
      <c r="E128" s="255" t="s">
        <v>1</v>
      </c>
      <c r="F128" s="256" t="s">
        <v>83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326</v>
      </c>
      <c r="AU128" s="263" t="s">
        <v>85</v>
      </c>
      <c r="AV128" s="14" t="s">
        <v>85</v>
      </c>
      <c r="AW128" s="14" t="s">
        <v>32</v>
      </c>
      <c r="AX128" s="14" t="s">
        <v>83</v>
      </c>
      <c r="AY128" s="263" t="s">
        <v>313</v>
      </c>
    </row>
    <row r="129" s="2" customFormat="1" ht="21.75" customHeight="1">
      <c r="A129" s="39"/>
      <c r="B129" s="40"/>
      <c r="C129" s="229" t="s">
        <v>93</v>
      </c>
      <c r="D129" s="229" t="s">
        <v>315</v>
      </c>
      <c r="E129" s="230" t="s">
        <v>3719</v>
      </c>
      <c r="F129" s="231" t="s">
        <v>3720</v>
      </c>
      <c r="G129" s="232" t="s">
        <v>1221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3713</v>
      </c>
      <c r="AT129" s="240" t="s">
        <v>315</v>
      </c>
      <c r="AU129" s="240" t="s">
        <v>85</v>
      </c>
      <c r="AY129" s="18" t="s">
        <v>313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3713</v>
      </c>
      <c r="BM129" s="240" t="s">
        <v>3721</v>
      </c>
    </row>
    <row r="130" s="13" customFormat="1">
      <c r="A130" s="13"/>
      <c r="B130" s="242"/>
      <c r="C130" s="243"/>
      <c r="D130" s="244" t="s">
        <v>326</v>
      </c>
      <c r="E130" s="245" t="s">
        <v>1</v>
      </c>
      <c r="F130" s="246" t="s">
        <v>3722</v>
      </c>
      <c r="G130" s="243"/>
      <c r="H130" s="245" t="s">
        <v>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326</v>
      </c>
      <c r="AU130" s="252" t="s">
        <v>85</v>
      </c>
      <c r="AV130" s="13" t="s">
        <v>83</v>
      </c>
      <c r="AW130" s="13" t="s">
        <v>32</v>
      </c>
      <c r="AX130" s="13" t="s">
        <v>76</v>
      </c>
      <c r="AY130" s="252" t="s">
        <v>313</v>
      </c>
    </row>
    <row r="131" s="13" customFormat="1">
      <c r="A131" s="13"/>
      <c r="B131" s="242"/>
      <c r="C131" s="243"/>
      <c r="D131" s="244" t="s">
        <v>326</v>
      </c>
      <c r="E131" s="245" t="s">
        <v>1</v>
      </c>
      <c r="F131" s="246" t="s">
        <v>3723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326</v>
      </c>
      <c r="AU131" s="252" t="s">
        <v>85</v>
      </c>
      <c r="AV131" s="13" t="s">
        <v>83</v>
      </c>
      <c r="AW131" s="13" t="s">
        <v>32</v>
      </c>
      <c r="AX131" s="13" t="s">
        <v>76</v>
      </c>
      <c r="AY131" s="252" t="s">
        <v>313</v>
      </c>
    </row>
    <row r="132" s="14" customFormat="1">
      <c r="A132" s="14"/>
      <c r="B132" s="253"/>
      <c r="C132" s="254"/>
      <c r="D132" s="244" t="s">
        <v>326</v>
      </c>
      <c r="E132" s="255" t="s">
        <v>1</v>
      </c>
      <c r="F132" s="256" t="s">
        <v>83</v>
      </c>
      <c r="G132" s="254"/>
      <c r="H132" s="257">
        <v>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326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313</v>
      </c>
    </row>
    <row r="133" s="2" customFormat="1" ht="16.5" customHeight="1">
      <c r="A133" s="39"/>
      <c r="B133" s="40"/>
      <c r="C133" s="229" t="s">
        <v>320</v>
      </c>
      <c r="D133" s="229" t="s">
        <v>315</v>
      </c>
      <c r="E133" s="230" t="s">
        <v>3724</v>
      </c>
      <c r="F133" s="231" t="s">
        <v>3725</v>
      </c>
      <c r="G133" s="232" t="s">
        <v>1221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3713</v>
      </c>
      <c r="AT133" s="240" t="s">
        <v>315</v>
      </c>
      <c r="AU133" s="240" t="s">
        <v>85</v>
      </c>
      <c r="AY133" s="18" t="s">
        <v>313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3713</v>
      </c>
      <c r="BM133" s="240" t="s">
        <v>3726</v>
      </c>
    </row>
    <row r="134" s="13" customFormat="1">
      <c r="A134" s="13"/>
      <c r="B134" s="242"/>
      <c r="C134" s="243"/>
      <c r="D134" s="244" t="s">
        <v>326</v>
      </c>
      <c r="E134" s="245" t="s">
        <v>1</v>
      </c>
      <c r="F134" s="246" t="s">
        <v>3727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326</v>
      </c>
      <c r="AU134" s="252" t="s">
        <v>85</v>
      </c>
      <c r="AV134" s="13" t="s">
        <v>83</v>
      </c>
      <c r="AW134" s="13" t="s">
        <v>32</v>
      </c>
      <c r="AX134" s="13" t="s">
        <v>76</v>
      </c>
      <c r="AY134" s="252" t="s">
        <v>313</v>
      </c>
    </row>
    <row r="135" s="13" customFormat="1">
      <c r="A135" s="13"/>
      <c r="B135" s="242"/>
      <c r="C135" s="243"/>
      <c r="D135" s="244" t="s">
        <v>326</v>
      </c>
      <c r="E135" s="245" t="s">
        <v>1</v>
      </c>
      <c r="F135" s="246" t="s">
        <v>3728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326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313</v>
      </c>
    </row>
    <row r="136" s="14" customFormat="1">
      <c r="A136" s="14"/>
      <c r="B136" s="253"/>
      <c r="C136" s="254"/>
      <c r="D136" s="244" t="s">
        <v>326</v>
      </c>
      <c r="E136" s="255" t="s">
        <v>1</v>
      </c>
      <c r="F136" s="256" t="s">
        <v>83</v>
      </c>
      <c r="G136" s="254"/>
      <c r="H136" s="257">
        <v>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326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313</v>
      </c>
    </row>
    <row r="137" s="2" customFormat="1" ht="16.5" customHeight="1">
      <c r="A137" s="39"/>
      <c r="B137" s="40"/>
      <c r="C137" s="229" t="s">
        <v>343</v>
      </c>
      <c r="D137" s="229" t="s">
        <v>315</v>
      </c>
      <c r="E137" s="230" t="s">
        <v>3729</v>
      </c>
      <c r="F137" s="231" t="s">
        <v>3730</v>
      </c>
      <c r="G137" s="232" t="s">
        <v>1221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3713</v>
      </c>
      <c r="AT137" s="240" t="s">
        <v>315</v>
      </c>
      <c r="AU137" s="240" t="s">
        <v>85</v>
      </c>
      <c r="AY137" s="18" t="s">
        <v>313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3713</v>
      </c>
      <c r="BM137" s="240" t="s">
        <v>3731</v>
      </c>
    </row>
    <row r="138" s="13" customFormat="1">
      <c r="A138" s="13"/>
      <c r="B138" s="242"/>
      <c r="C138" s="243"/>
      <c r="D138" s="244" t="s">
        <v>326</v>
      </c>
      <c r="E138" s="245" t="s">
        <v>1</v>
      </c>
      <c r="F138" s="246" t="s">
        <v>3732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326</v>
      </c>
      <c r="AU138" s="252" t="s">
        <v>85</v>
      </c>
      <c r="AV138" s="13" t="s">
        <v>83</v>
      </c>
      <c r="AW138" s="13" t="s">
        <v>32</v>
      </c>
      <c r="AX138" s="13" t="s">
        <v>76</v>
      </c>
      <c r="AY138" s="252" t="s">
        <v>313</v>
      </c>
    </row>
    <row r="139" s="13" customFormat="1">
      <c r="A139" s="13"/>
      <c r="B139" s="242"/>
      <c r="C139" s="243"/>
      <c r="D139" s="244" t="s">
        <v>326</v>
      </c>
      <c r="E139" s="245" t="s">
        <v>1</v>
      </c>
      <c r="F139" s="246" t="s">
        <v>3728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326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313</v>
      </c>
    </row>
    <row r="140" s="13" customFormat="1">
      <c r="A140" s="13"/>
      <c r="B140" s="242"/>
      <c r="C140" s="243"/>
      <c r="D140" s="244" t="s">
        <v>326</v>
      </c>
      <c r="E140" s="245" t="s">
        <v>1</v>
      </c>
      <c r="F140" s="246" t="s">
        <v>3733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326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313</v>
      </c>
    </row>
    <row r="141" s="14" customFormat="1">
      <c r="A141" s="14"/>
      <c r="B141" s="253"/>
      <c r="C141" s="254"/>
      <c r="D141" s="244" t="s">
        <v>326</v>
      </c>
      <c r="E141" s="255" t="s">
        <v>1</v>
      </c>
      <c r="F141" s="256" t="s">
        <v>83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326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313</v>
      </c>
    </row>
    <row r="142" s="2" customFormat="1" ht="16.5" customHeight="1">
      <c r="A142" s="39"/>
      <c r="B142" s="40"/>
      <c r="C142" s="229" t="s">
        <v>347</v>
      </c>
      <c r="D142" s="229" t="s">
        <v>315</v>
      </c>
      <c r="E142" s="230" t="s">
        <v>3734</v>
      </c>
      <c r="F142" s="231" t="s">
        <v>3735</v>
      </c>
      <c r="G142" s="232" t="s">
        <v>1221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3713</v>
      </c>
      <c r="AT142" s="240" t="s">
        <v>315</v>
      </c>
      <c r="AU142" s="240" t="s">
        <v>85</v>
      </c>
      <c r="AY142" s="18" t="s">
        <v>313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3713</v>
      </c>
      <c r="BM142" s="240" t="s">
        <v>3736</v>
      </c>
    </row>
    <row r="143" s="2" customFormat="1" ht="16.5" customHeight="1">
      <c r="A143" s="39"/>
      <c r="B143" s="40"/>
      <c r="C143" s="229" t="s">
        <v>351</v>
      </c>
      <c r="D143" s="229" t="s">
        <v>315</v>
      </c>
      <c r="E143" s="230" t="s">
        <v>3737</v>
      </c>
      <c r="F143" s="231" t="s">
        <v>3738</v>
      </c>
      <c r="G143" s="232" t="s">
        <v>1221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3713</v>
      </c>
      <c r="AT143" s="240" t="s">
        <v>315</v>
      </c>
      <c r="AU143" s="240" t="s">
        <v>85</v>
      </c>
      <c r="AY143" s="18" t="s">
        <v>313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3713</v>
      </c>
      <c r="BM143" s="240" t="s">
        <v>3739</v>
      </c>
    </row>
    <row r="144" s="2" customFormat="1" ht="16.5" customHeight="1">
      <c r="A144" s="39"/>
      <c r="B144" s="40"/>
      <c r="C144" s="229" t="s">
        <v>357</v>
      </c>
      <c r="D144" s="229" t="s">
        <v>315</v>
      </c>
      <c r="E144" s="230" t="s">
        <v>3740</v>
      </c>
      <c r="F144" s="231" t="s">
        <v>3741</v>
      </c>
      <c r="G144" s="232" t="s">
        <v>1221</v>
      </c>
      <c r="H144" s="233">
        <v>1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3713</v>
      </c>
      <c r="AT144" s="240" t="s">
        <v>315</v>
      </c>
      <c r="AU144" s="240" t="s">
        <v>85</v>
      </c>
      <c r="AY144" s="18" t="s">
        <v>313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3713</v>
      </c>
      <c r="BM144" s="240" t="s">
        <v>3742</v>
      </c>
    </row>
    <row r="145" s="2" customFormat="1" ht="16.5" customHeight="1">
      <c r="A145" s="39"/>
      <c r="B145" s="40"/>
      <c r="C145" s="229" t="s">
        <v>364</v>
      </c>
      <c r="D145" s="229" t="s">
        <v>315</v>
      </c>
      <c r="E145" s="230" t="s">
        <v>3743</v>
      </c>
      <c r="F145" s="231" t="s">
        <v>3744</v>
      </c>
      <c r="G145" s="232" t="s">
        <v>1221</v>
      </c>
      <c r="H145" s="233">
        <v>1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3713</v>
      </c>
      <c r="AT145" s="240" t="s">
        <v>315</v>
      </c>
      <c r="AU145" s="240" t="s">
        <v>85</v>
      </c>
      <c r="AY145" s="18" t="s">
        <v>313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3713</v>
      </c>
      <c r="BM145" s="240" t="s">
        <v>3745</v>
      </c>
    </row>
    <row r="146" s="13" customFormat="1">
      <c r="A146" s="13"/>
      <c r="B146" s="242"/>
      <c r="C146" s="243"/>
      <c r="D146" s="244" t="s">
        <v>326</v>
      </c>
      <c r="E146" s="245" t="s">
        <v>1</v>
      </c>
      <c r="F146" s="246" t="s">
        <v>3746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326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313</v>
      </c>
    </row>
    <row r="147" s="14" customFormat="1">
      <c r="A147" s="14"/>
      <c r="B147" s="253"/>
      <c r="C147" s="254"/>
      <c r="D147" s="244" t="s">
        <v>326</v>
      </c>
      <c r="E147" s="255" t="s">
        <v>1</v>
      </c>
      <c r="F147" s="256" t="s">
        <v>83</v>
      </c>
      <c r="G147" s="254"/>
      <c r="H147" s="257">
        <v>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326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313</v>
      </c>
    </row>
    <row r="148" s="2" customFormat="1" ht="16.5" customHeight="1">
      <c r="A148" s="39"/>
      <c r="B148" s="40"/>
      <c r="C148" s="229" t="s">
        <v>368</v>
      </c>
      <c r="D148" s="229" t="s">
        <v>315</v>
      </c>
      <c r="E148" s="230" t="s">
        <v>3747</v>
      </c>
      <c r="F148" s="231" t="s">
        <v>3748</v>
      </c>
      <c r="G148" s="232" t="s">
        <v>1221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3713</v>
      </c>
      <c r="AT148" s="240" t="s">
        <v>315</v>
      </c>
      <c r="AU148" s="240" t="s">
        <v>85</v>
      </c>
      <c r="AY148" s="18" t="s">
        <v>313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3713</v>
      </c>
      <c r="BM148" s="240" t="s">
        <v>3749</v>
      </c>
    </row>
    <row r="149" s="13" customFormat="1">
      <c r="A149" s="13"/>
      <c r="B149" s="242"/>
      <c r="C149" s="243"/>
      <c r="D149" s="244" t="s">
        <v>326</v>
      </c>
      <c r="E149" s="245" t="s">
        <v>1</v>
      </c>
      <c r="F149" s="246" t="s">
        <v>3750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326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313</v>
      </c>
    </row>
    <row r="150" s="13" customFormat="1">
      <c r="A150" s="13"/>
      <c r="B150" s="242"/>
      <c r="C150" s="243"/>
      <c r="D150" s="244" t="s">
        <v>326</v>
      </c>
      <c r="E150" s="245" t="s">
        <v>1</v>
      </c>
      <c r="F150" s="246" t="s">
        <v>3751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326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313</v>
      </c>
    </row>
    <row r="151" s="13" customFormat="1">
      <c r="A151" s="13"/>
      <c r="B151" s="242"/>
      <c r="C151" s="243"/>
      <c r="D151" s="244" t="s">
        <v>326</v>
      </c>
      <c r="E151" s="245" t="s">
        <v>1</v>
      </c>
      <c r="F151" s="246" t="s">
        <v>3752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326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313</v>
      </c>
    </row>
    <row r="152" s="14" customFormat="1">
      <c r="A152" s="14"/>
      <c r="B152" s="253"/>
      <c r="C152" s="254"/>
      <c r="D152" s="244" t="s">
        <v>326</v>
      </c>
      <c r="E152" s="255" t="s">
        <v>1</v>
      </c>
      <c r="F152" s="256" t="s">
        <v>83</v>
      </c>
      <c r="G152" s="254"/>
      <c r="H152" s="257">
        <v>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326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313</v>
      </c>
    </row>
    <row r="153" s="2" customFormat="1" ht="24.15" customHeight="1">
      <c r="A153" s="39"/>
      <c r="B153" s="40"/>
      <c r="C153" s="229" t="s">
        <v>373</v>
      </c>
      <c r="D153" s="229" t="s">
        <v>315</v>
      </c>
      <c r="E153" s="230" t="s">
        <v>3753</v>
      </c>
      <c r="F153" s="231" t="s">
        <v>3754</v>
      </c>
      <c r="G153" s="232" t="s">
        <v>1221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78" t="s">
        <v>1</v>
      </c>
      <c r="N153" s="279" t="s">
        <v>41</v>
      </c>
      <c r="O153" s="280"/>
      <c r="P153" s="281">
        <f>O153*H153</f>
        <v>0</v>
      </c>
      <c r="Q153" s="281">
        <v>0</v>
      </c>
      <c r="R153" s="281">
        <f>Q153*H153</f>
        <v>0</v>
      </c>
      <c r="S153" s="281">
        <v>0</v>
      </c>
      <c r="T153" s="28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3713</v>
      </c>
      <c r="AT153" s="240" t="s">
        <v>315</v>
      </c>
      <c r="AU153" s="240" t="s">
        <v>85</v>
      </c>
      <c r="AY153" s="18" t="s">
        <v>313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3713</v>
      </c>
      <c r="BM153" s="240" t="s">
        <v>3755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wmOAqG4WHhCQph8Zltenr36dRb4XGxn3k1IoL1sMJGBZYNin3duv4fp/aZ2QsaPtEsrRNw7PBbfPxWpu1BSSgg==" hashValue="Nz9WHSo772gkxKvj1zf8BBl+aLeRqQn+JtdgXXTGtJyC63WPYc4FFfU6Wi9fpMunoWCbUdfkWDHBl25S9MAsjA==" algorithmName="SHA-512" password="CC35"/>
  <autoFilter ref="C121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283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 xml:space="preserve">Revitalizace  Masarykova náměstí</v>
      </c>
      <c r="F7" s="152"/>
      <c r="G7" s="152"/>
      <c r="H7" s="152"/>
      <c r="L7" s="21"/>
    </row>
    <row r="8" s="1" customFormat="1" ht="12" customHeight="1">
      <c r="B8" s="21"/>
      <c r="D8" s="152" t="s">
        <v>284</v>
      </c>
      <c r="L8" s="21"/>
    </row>
    <row r="9" s="2" customFormat="1" ht="16.5" customHeight="1">
      <c r="A9" s="39"/>
      <c r="B9" s="45"/>
      <c r="C9" s="39"/>
      <c r="D9" s="39"/>
      <c r="E9" s="153" t="s">
        <v>3637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286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ROUND((SUM(BE122:BE126)),  2)</f>
        <v>0</v>
      </c>
      <c r="G35" s="39"/>
      <c r="H35" s="39"/>
      <c r="I35" s="166">
        <v>0.20999999999999999</v>
      </c>
      <c r="J35" s="165">
        <f>ROUND(((SUM(BE122:BE126))*I35),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ROUND((SUM(BF122:BF126)),  2)</f>
        <v>0</v>
      </c>
      <c r="G36" s="39"/>
      <c r="H36" s="39"/>
      <c r="I36" s="166">
        <v>0.14999999999999999</v>
      </c>
      <c r="J36" s="165">
        <f>ROUND(((SUM(BF122:BF126))*I36),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 xml:space="preserve">Revitalizace  Masarykova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3637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1020 -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Konice</v>
      </c>
      <c r="G91" s="41"/>
      <c r="H91" s="41"/>
      <c r="I91" s="33" t="s">
        <v>22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město  Konice</v>
      </c>
      <c r="G93" s="41"/>
      <c r="H93" s="41"/>
      <c r="I93" s="33" t="s">
        <v>30</v>
      </c>
      <c r="J93" s="37" t="str">
        <f>E23</f>
        <v xml:space="preserve">Ing.Zdeněk 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Martin 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291</v>
      </c>
      <c r="D96" s="188"/>
      <c r="E96" s="188"/>
      <c r="F96" s="188"/>
      <c r="G96" s="188"/>
      <c r="H96" s="188"/>
      <c r="I96" s="188"/>
      <c r="J96" s="189" t="s">
        <v>292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293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294</v>
      </c>
    </row>
    <row r="99" s="9" customFormat="1" ht="24.96" customHeight="1">
      <c r="A99" s="9"/>
      <c r="B99" s="191"/>
      <c r="C99" s="192"/>
      <c r="D99" s="193" t="s">
        <v>1565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1567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 xml:space="preserve">Revitalizace  Masarykova náměstí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3637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1020 -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Konice</v>
      </c>
      <c r="G116" s="41"/>
      <c r="H116" s="41"/>
      <c r="I116" s="33" t="s">
        <v>22</v>
      </c>
      <c r="J116" s="80" t="str">
        <f>IF(J14="","",J14)</f>
        <v>14. 12. 2023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město  Konice</v>
      </c>
      <c r="G118" s="41"/>
      <c r="H118" s="41"/>
      <c r="I118" s="33" t="s">
        <v>30</v>
      </c>
      <c r="J118" s="37" t="str">
        <f>E23</f>
        <v xml:space="preserve">Ing.Zdeněk 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Martin 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299</v>
      </c>
      <c r="D121" s="205" t="s">
        <v>61</v>
      </c>
      <c r="E121" s="205" t="s">
        <v>57</v>
      </c>
      <c r="F121" s="205" t="s">
        <v>58</v>
      </c>
      <c r="G121" s="205" t="s">
        <v>300</v>
      </c>
      <c r="H121" s="205" t="s">
        <v>301</v>
      </c>
      <c r="I121" s="205" t="s">
        <v>302</v>
      </c>
      <c r="J121" s="205" t="s">
        <v>292</v>
      </c>
      <c r="K121" s="206" t="s">
        <v>303</v>
      </c>
      <c r="L121" s="207"/>
      <c r="M121" s="101" t="s">
        <v>1</v>
      </c>
      <c r="N121" s="102" t="s">
        <v>40</v>
      </c>
      <c r="O121" s="102" t="s">
        <v>304</v>
      </c>
      <c r="P121" s="102" t="s">
        <v>305</v>
      </c>
      <c r="Q121" s="102" t="s">
        <v>306</v>
      </c>
      <c r="R121" s="102" t="s">
        <v>307</v>
      </c>
      <c r="S121" s="102" t="s">
        <v>308</v>
      </c>
      <c r="T121" s="103" t="s">
        <v>309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310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294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281</v>
      </c>
      <c r="F123" s="216" t="s">
        <v>1685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343</v>
      </c>
      <c r="AT123" s="225" t="s">
        <v>75</v>
      </c>
      <c r="AU123" s="225" t="s">
        <v>76</v>
      </c>
      <c r="AY123" s="224" t="s">
        <v>313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1700</v>
      </c>
      <c r="F124" s="227" t="s">
        <v>1701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SUM(P125:P126)</f>
        <v>0</v>
      </c>
      <c r="Q124" s="221"/>
      <c r="R124" s="222">
        <f>SUM(R125:R126)</f>
        <v>0</v>
      </c>
      <c r="S124" s="221"/>
      <c r="T124" s="22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343</v>
      </c>
      <c r="AT124" s="225" t="s">
        <v>75</v>
      </c>
      <c r="AU124" s="225" t="s">
        <v>83</v>
      </c>
      <c r="AY124" s="224" t="s">
        <v>313</v>
      </c>
      <c r="BK124" s="226">
        <f>SUM(BK125:BK126)</f>
        <v>0</v>
      </c>
    </row>
    <row r="125" s="2" customFormat="1" ht="16.5" customHeight="1">
      <c r="A125" s="39"/>
      <c r="B125" s="40"/>
      <c r="C125" s="229" t="s">
        <v>83</v>
      </c>
      <c r="D125" s="229" t="s">
        <v>315</v>
      </c>
      <c r="E125" s="230" t="s">
        <v>1702</v>
      </c>
      <c r="F125" s="231" t="s">
        <v>1701</v>
      </c>
      <c r="G125" s="232" t="s">
        <v>1221</v>
      </c>
      <c r="H125" s="233">
        <v>1</v>
      </c>
      <c r="I125" s="234"/>
      <c r="J125" s="235">
        <f>ROUND(I125*H125,2)</f>
        <v>0</v>
      </c>
      <c r="K125" s="231" t="s">
        <v>3757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1692</v>
      </c>
      <c r="AT125" s="240" t="s">
        <v>315</v>
      </c>
      <c r="AU125" s="240" t="s">
        <v>85</v>
      </c>
      <c r="AY125" s="18" t="s">
        <v>313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1692</v>
      </c>
      <c r="BM125" s="240" t="s">
        <v>3758</v>
      </c>
    </row>
    <row r="126" s="2" customFormat="1" ht="16.5" customHeight="1">
      <c r="A126" s="39"/>
      <c r="B126" s="40"/>
      <c r="C126" s="229" t="s">
        <v>85</v>
      </c>
      <c r="D126" s="229" t="s">
        <v>315</v>
      </c>
      <c r="E126" s="230" t="s">
        <v>3759</v>
      </c>
      <c r="F126" s="231" t="s">
        <v>3760</v>
      </c>
      <c r="G126" s="232" t="s">
        <v>1221</v>
      </c>
      <c r="H126" s="233">
        <v>1</v>
      </c>
      <c r="I126" s="234"/>
      <c r="J126" s="235">
        <f>ROUND(I126*H126,2)</f>
        <v>0</v>
      </c>
      <c r="K126" s="231" t="s">
        <v>3757</v>
      </c>
      <c r="L126" s="45"/>
      <c r="M126" s="278" t="s">
        <v>1</v>
      </c>
      <c r="N126" s="279" t="s">
        <v>41</v>
      </c>
      <c r="O126" s="280"/>
      <c r="P126" s="281">
        <f>O126*H126</f>
        <v>0</v>
      </c>
      <c r="Q126" s="281">
        <v>0</v>
      </c>
      <c r="R126" s="281">
        <f>Q126*H126</f>
        <v>0</v>
      </c>
      <c r="S126" s="281">
        <v>0</v>
      </c>
      <c r="T126" s="28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1692</v>
      </c>
      <c r="AT126" s="240" t="s">
        <v>315</v>
      </c>
      <c r="AU126" s="240" t="s">
        <v>85</v>
      </c>
      <c r="AY126" s="18" t="s">
        <v>313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1692</v>
      </c>
      <c r="BM126" s="240" t="s">
        <v>3761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+qEHhitLnPwv06CCP/WMYr0cxNATfwNbK6QYpRu5G7dAoP6C91K/6/heSWuFrjaEwI4QZ5CIRRf5LIoKr7tjSw==" hashValue="CxxXYbb/qYolosw0Gcgy0FjhVGeeqyeirLHVrUvMNCjPzYPJ+qq8iAYKx0fWeokZsnZK2TSne8pnFSzw4AXKGQ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2023-12-14T08:02:19Z</dcterms:created>
  <dcterms:modified xsi:type="dcterms:W3CDTF">2023-12-14T08:03:57Z</dcterms:modified>
</cp:coreProperties>
</file>