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/>
  <bookViews>
    <workbookView xWindow="65416" yWindow="65416" windowWidth="25440" windowHeight="15390" activeTab="0"/>
  </bookViews>
  <sheets>
    <sheet name="Rekapitulace" sheetId="1" r:id="rId1"/>
    <sheet name="1_000" sheetId="2" r:id="rId2"/>
    <sheet name="1_SO 001" sheetId="3" r:id="rId3"/>
    <sheet name="1_SO 101.1-01" sheetId="4" r:id="rId4"/>
    <sheet name="2_000" sheetId="5" r:id="rId5"/>
    <sheet name="2_SO 001" sheetId="6" r:id="rId6"/>
    <sheet name="2_SO 101.1-01" sheetId="7" r:id="rId7"/>
    <sheet name="2_SO 101.1-03" sheetId="8" r:id="rId8"/>
  </sheets>
  <definedNames/>
  <calcPr calcId="191029"/>
</workbook>
</file>

<file path=xl/sharedStrings.xml><?xml version="1.0" encoding="utf-8"?>
<sst xmlns="http://schemas.openxmlformats.org/spreadsheetml/2006/main" count="2510" uniqueCount="486">
  <si>
    <t>Firma: HOR - invest s.r.o</t>
  </si>
  <si>
    <t>Rekapitulace ceny</t>
  </si>
  <si>
    <t>Stavba: 001 - II/366 Konice, ul. Zádvoří - investor SSOK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</si>
  <si>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</si>
  <si>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</si>
  <si>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</si>
  <si>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</si>
  <si>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</si>
  <si>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</si>
  <si>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</si>
  <si>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</si>
  <si>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</si>
  <si>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</si>
  <si>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</si>
  <si>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</si>
  <si>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</si>
  <si>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SSOK</t>
  </si>
  <si>
    <t>O</t>
  </si>
  <si>
    <t>Objekt:</t>
  </si>
  <si>
    <t>1</t>
  </si>
  <si>
    <t>II/366 Konice, ul. Zádvoří - ETAPA 1 - investor SSOK</t>
  </si>
  <si>
    <t>O1</t>
  </si>
  <si>
    <t>Rozpočet:</t>
  </si>
  <si>
    <t>0,00</t>
  </si>
  <si>
    <t>15,00</t>
  </si>
  <si>
    <t>21,00</t>
  </si>
  <si>
    <t>3</t>
  </si>
  <si>
    <t>2</t>
  </si>
  <si>
    <t>000</t>
  </si>
  <si>
    <t>Vedlejší a ostatní rozpočtové náklady stavby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</si>
  <si>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</si>
  <si>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</si>
  <si>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</si>
  <si>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</si>
  <si>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</si>
  <si>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</si>
  <si>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</si>
  <si>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</si>
  <si>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</si>
  <si>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</si>
  <si>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</si>
  <si>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</si>
  <si>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</si>
  <si>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</si>
  <si>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</si>
  <si>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</si>
  <si>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</si>
  <si>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</si>
  <si>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</si>
  <si>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</si>
  <si>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</si>
  <si>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</si>
  <si>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</si>
  <si>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</si>
  <si>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</si>
  <si>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</si>
  <si>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</si>
  <si>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</si>
  <si>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</si>
  <si>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</si>
  <si>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</si>
  <si>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</si>
  <si>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</si>
  <si>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ks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</si>
  <si>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</si>
  <si>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</si>
  <si>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</si>
  <si>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</si>
  <si>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ks/na 1 SO...1 ks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</si>
  <si>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</si>
  <si>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</si>
  <si>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</si>
  <si>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</si>
  <si>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</si>
  <si>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</si>
  <si>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</si>
  <si>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před zahájením stavby: 
- vytyčení hlavních bodů stavby před zahájením stavby autorzovaným geodetem vč. 
vypracování TZ (vč. souřadnic) a situace - ověřeno kulatým razítkem a dodatkem dle 
právních předpisů 
3x tištěné + 3x CD</t>
  </si>
  <si>
    <t>počet hlavních bodů 
Výměry byly odečteny z digitální verze výkresu. 
15=15,000 [A]</t>
  </si>
  <si>
    <t>zahrnuje veškeré náklady spojené s objednatelem požadovanými pracemi</t>
  </si>
  <si>
    <t>7</t>
  </si>
  <si>
    <t>Geodetické práce při provádění stavby: 
- vytyčení objektů stavby a pevných, vytyčovacích bodů vč. fixace a obnovení 
zhotovitelem 
3x tištěné + 3x CD</t>
  </si>
  <si>
    <t>vytyčení ostatních bodů komunikace 
Výměry byly odečteny z digitální verze výkresu. 
levá strana: 
30-15=15,000 [A] 
pravá strana: 
30-15=15,000 [B] 
střední osa: 
30-15=15,000 [C] 
Celkem: A+B+C=45,000 [D]</t>
  </si>
  <si>
    <t>8</t>
  </si>
  <si>
    <t>Geodetické práce po výstavbě 
- vyhotovení zaměření skutečného stavu, vč. ověření autorizovanou osobou dle platné 
legislativy 
6x tištěné + 6x na CD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</si>
  <si>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</si>
  <si>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</si>
  <si>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</si>
  <si>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</si>
  <si>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11</t>
  </si>
  <si>
    <t>d</t>
  </si>
  <si>
    <t>PD pro stanovení přechodné úpravy provozu + projednání a zajištění stanovení 
přechodné úpravy provozu</t>
  </si>
  <si>
    <t>12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</si>
  <si>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</si>
  <si>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</si>
  <si>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</si>
  <si>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</si>
  <si>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</si>
  <si>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13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</si>
  <si>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</si>
  <si>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</si>
  <si>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</si>
  <si>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</si>
  <si>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14</t>
  </si>
  <si>
    <t>02950</t>
  </si>
  <si>
    <t>OSTATNÍ POŽADAVKY - POSUDKY, KONTROLY, REVIZNÍ ZPRÁVY</t>
  </si>
  <si>
    <t>Pasportizace stávajících objektů v blízkosti stavby před a po dokončení stavby 
objekty v rozsahu stavby 
3x tištěné + 3x CD</t>
  </si>
  <si>
    <t>15</t>
  </si>
  <si>
    <t>SOUBOR</t>
  </si>
  <si>
    <t>Pasportizace objízdných tras před a po dokončení stavby. 
3x tištěné + 3x CD</t>
  </si>
  <si>
    <t>16</t>
  </si>
  <si>
    <t>02972/R</t>
  </si>
  <si>
    <t>OSTAT POŽADAVKY - MONITORING STÁVAJÍCÍ KANALIZACE</t>
  </si>
  <si>
    <t>monitoring kanalizace po dokončení stavby k zjištění způsobu provedení napojení nových přípojek uličních vpustí</t>
  </si>
  <si>
    <t>17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</si>
  <si>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</si>
  <si>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</si>
  <si>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</si>
  <si>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</si>
  <si>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18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</si>
  <si>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</si>
  <si>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</si>
  <si>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</si>
  <si>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</si>
  <si>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19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</si>
  <si>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</si>
  <si>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</si>
  <si>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20</t>
  </si>
  <si>
    <t>ZAŘÍZENÍ STAVENIŠTĚ - DEMONTÁŽ</t>
  </si>
  <si>
    <t>Demontáž: 
- odstranění ZS vč. přípojek energií a jejich odvoz 
- náklady na úpravu povrchů po odstranění ZS 
- úklid ploch po ZS</t>
  </si>
  <si>
    <t>21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</si>
  <si>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</si>
  <si>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</si>
  <si>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</si>
  <si>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</si>
  <si>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Ostatní konstrukce a práce</t>
  </si>
  <si>
    <t>22</t>
  </si>
  <si>
    <t>914139</t>
  </si>
  <si>
    <t>DOPRAV ZNAČKY ZÁKLAD VEL OCEL FÓLIE TŘ 2 - NÁJEMNÉ</t>
  </si>
  <si>
    <t>KSDEN</t>
  </si>
  <si>
    <t>9*120=1 080,000 [A]</t>
  </si>
  <si>
    <t>položka zahrnuje sazbu za pronájem dopravních značek a zařízení, počet jednotek je určen jako součin počtu značek a počtu dní použití</t>
  </si>
  <si>
    <t>23</t>
  </si>
  <si>
    <t>914239</t>
  </si>
  <si>
    <t>DOPRAV ZNAČKY ZVĚTŠ VEL OCEL FÓLIE TŘ 2 - NÁJEMNÉ</t>
  </si>
  <si>
    <t>13*120=1 560,000 [A]</t>
  </si>
  <si>
    <t>24</t>
  </si>
  <si>
    <t>914339</t>
  </si>
  <si>
    <t>DOPRAV ZNAČKY ZMENŠ VEL OCEL FÓLIE TŘ 2 - NÁJEMNÉ</t>
  </si>
  <si>
    <t>32*120=3 840,000 [A]</t>
  </si>
  <si>
    <t>25</t>
  </si>
  <si>
    <t>916159</t>
  </si>
  <si>
    <t>SEMAFOROVÁ PŘENOSNÁ SOUPRAVA - NÁJEMNÉ</t>
  </si>
  <si>
    <t>3*90=270,000 [A]</t>
  </si>
  <si>
    <t>položka zahrnuje sazbu za pronájem zařízení. Počet měrných jednotek se určí jako součin počtu zařízení a počtu dní použití.</t>
  </si>
  <si>
    <t>26</t>
  </si>
  <si>
    <t>916659/R</t>
  </si>
  <si>
    <t>Pronájem uzávěry Z2 + SV1</t>
  </si>
  <si>
    <t>4*120=480,000 [A]</t>
  </si>
  <si>
    <t>SO 001</t>
  </si>
  <si>
    <t>Příprava území</t>
  </si>
  <si>
    <t xml:space="preserve">  SO 001</t>
  </si>
  <si>
    <t>014102</t>
  </si>
  <si>
    <t>POPLATKY ZA SKLÁDKU</t>
  </si>
  <si>
    <t>T</t>
  </si>
  <si>
    <t>nepoužitelné žul. kostky: 
0,232*2,2=0,510 [A]</t>
  </si>
  <si>
    <t>zahrnuje veškeré poplatky provozovateli skládky související s uložením odpadu na skládce</t>
  </si>
  <si>
    <t>POPLATKY ZA SKLÁDKU - meziskládka žulových kostek</t>
  </si>
  <si>
    <t>Objemová hmotnost 2,2  t/m3.</t>
  </si>
  <si>
    <t>Viz položka ODSTRANĚNÍ OBRUB Z DLAŽEB KOSTEK DVOJITÝCH 
116*0,1*0,1=1,160 [A] 
převod na tuny: 
A*2,2=2,552 [B] 
použitelné množství - 80% 
116*0,8=92,8 m 
zbytek odvezen na skládku: 
116-92,8=23,2 m 
23,2*0,1*0,1=0,232 m3</t>
  </si>
  <si>
    <t>zahrnuje veškeré poplatky provozovateli skládky související s uložením odpadu na skládce.</t>
  </si>
  <si>
    <t>Zemní práce</t>
  </si>
  <si>
    <t>11356</t>
  </si>
  <si>
    <t>ODSTRANĚNÍ OBRUB Z DLAŽEBNÍCH KOSTEK DVOJITÝCH</t>
  </si>
  <si>
    <t>M</t>
  </si>
  <si>
    <t>demontáž žul. dvojřádku, odvoz na meziskládku pro zpětné použití</t>
  </si>
  <si>
    <t>viz Situace přípravy území - část 1 
36+48+32=116,000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</si>
  <si>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</si>
  <si>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11372A</t>
  </si>
  <si>
    <t>FRÉZOVÁNÍ ZPEVNĚNÝCH PLOCH ASFALTOVÝCH - BEZ DOPRAVY</t>
  </si>
  <si>
    <t>M3</t>
  </si>
  <si>
    <t>Pouze frézování bez dopravy.</t>
  </si>
  <si>
    <t>viz Situace přípravy území - část 1 
1016*0,1=101,600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</si>
  <si>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</si>
  <si>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</si>
  <si>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</si>
  <si>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</si>
  <si>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1 
1016*0,1=101,600 [A] 
Přepočet na tuny 
A*2,2=223,520 [B]</t>
  </si>
  <si>
    <t>Potrubí</t>
  </si>
  <si>
    <t>89921</t>
  </si>
  <si>
    <t>VÝŠKOVÁ ÚPRAVA POKLOPŮ</t>
  </si>
  <si>
    <t>výšková úprava poklopů</t>
  </si>
  <si>
    <t>viz Situace přípravy území - část 1 
1+1+1+1+1+1+1+1+1=9,000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</si>
  <si>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</si>
  <si>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</si>
  <si>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</si>
  <si>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výšková úprava uzávěru</t>
  </si>
  <si>
    <t>viz Situace přípravy území - část 1 
1+1+1+1+2=6,000 [A]</t>
  </si>
  <si>
    <t>911313/R</t>
  </si>
  <si>
    <t>Výkup kovových prvků</t>
  </si>
  <si>
    <t>KG</t>
  </si>
  <si>
    <t>položka dopravních značek 
převod na kg: 
9*20=180,000 [A]</t>
  </si>
  <si>
    <t>914133</t>
  </si>
  <si>
    <t>DOPRAVNÍ ZNAČKY ZÁKLADNÍ VELIKOSTI OCELOVÉ FÓLIE TŘ 2 - DEMONTÁŽ</t>
  </si>
  <si>
    <t>Demontáž SDZ včetně sloupku a patky.</t>
  </si>
  <si>
    <t>viz Výkres dopravního značení - část 1 
1+1+1+1+1+1+1+1+1=9,000 [A]</t>
  </si>
  <si>
    <t>Položka zahrnuje odstranění, demontáž a odklizení materiálu s odvozem na předepsané místo</t>
  </si>
  <si>
    <t>942141/R</t>
  </si>
  <si>
    <t>Zaslepení přípojek rušených stávajících uličních vpustí popílkem a zátkou z betonu</t>
  </si>
  <si>
    <t>KS</t>
  </si>
  <si>
    <t>1. Položka obsahuje: 
 – měření, dělení, vrtání, tvarování, spojování a pod. 
2. Položka neobsahuje: 
 X 
3. Způsob měření: 
Měří se metr délkový.</t>
  </si>
  <si>
    <t>96687</t>
  </si>
  <si>
    <t>VYBOURÁNÍ ULIČNÍCH VPUSTÍ KOMPLETNÍCH</t>
  </si>
  <si>
    <t>Včetně veškeré manipulace s vybouranou sutí, včetně odvozu na skládku, včetně poplatku za uložení. (případně odvoz na SSOK)</t>
  </si>
  <si>
    <t>viz Situace přípravy území - část 1 
1+1+1+1=4,000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</si>
  <si>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</si>
  <si>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101.1-01</t>
  </si>
  <si>
    <t>Komunikace</t>
  </si>
  <si>
    <t xml:space="preserve">  SO 101.1-01</t>
  </si>
  <si>
    <t>položka 123738,132738 
10,16+181,39=191,550 [A] 
převod na tuny: 
A*1,85=354,368 [B]</t>
  </si>
  <si>
    <t>12273B</t>
  </si>
  <si>
    <t>ODKOPÁVKY A PROKOPÁVKY OBECNÉ TŘ. I - DOPRAVA</t>
  </si>
  <si>
    <t>M3KM</t>
  </si>
  <si>
    <t>Doprava nad 20 km do 30 km</t>
  </si>
  <si>
    <t>položka 123738,132738 
10,16+181,39=191,550 [A] 
A*10=1 915,500 [B]</t>
  </si>
  <si>
    <t>Položka zahrnuje samostatnou dopravu zeminy. Množství se určí jako součin kubatutry [m3] a požadované vzdálenosti [km].</t>
  </si>
  <si>
    <t>123738</t>
  </si>
  <si>
    <t>ODKOP PRO SPOD STAVBU SILNIC A ŽELEZNIC TŘ. I, ODVOZ DO 20KM</t>
  </si>
  <si>
    <t>Výměry byly odečteny z digitální verze výkresu. 
Plochy bez sanace: 
(866+150)=1 016,000 [A] 
A*(0,11-0,1)=10,160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</si>
  <si>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</si>
  <si>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</si>
  <si>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ODVOZ DO 20KM</t>
  </si>
  <si>
    <t>Přípojky uličních vpustí 
(8+12+9+5+3+4+7)*2,415*1,2=139,104 [A] 
(3+8+3)*2,517*1,2=42,286 [B] 
Celkem: A+B=181,390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</si>
  <si>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</si>
  <si>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</si>
  <si>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</si>
  <si>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 
rozdíl položek 132738 a 17581 
181,39-37,2=144,190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</si>
  <si>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</si>
  <si>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</si>
  <si>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</si>
  <si>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</si>
  <si>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vpustí 
(8+12+9+5+3+4+7)*1,2*0,5=28,800 [A] 
(3+8+3)*1,2*0,5=8,400 [B] 
Celkem: A+B=37,200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</si>
  <si>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</si>
  <si>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18231</t>
  </si>
  <si>
    <t>ROZPROSTŘENÍ ORNICE V ROVINĚ V TL DO 0,10M</t>
  </si>
  <si>
    <t>M2</t>
  </si>
  <si>
    <t>Ohumusování min. tl.10 cm a osetí travní směsí</t>
  </si>
  <si>
    <t>Výměry byly odečteny z digitální verze výkresu. 
zelené plochy podél komunikace: 
84+163+65=312,000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</si>
  <si>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</si>
  <si>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</si>
  <si>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</si>
  <si>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</si>
  <si>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56332</t>
  </si>
  <si>
    <t>VOZOVKOVÉ VRSTVY ZE ŠTĚRKODRTI TL. DO 100MM</t>
  </si>
  <si>
    <t>doplnění kameniva ŠD f16-23 (30% z plochy rozfrézování podkladu tl.100 mm)</t>
  </si>
  <si>
    <t>Výměry byly odečteny z digitální verze výkresu. 
Plochy komunikace: 
866+150=1 016,000 [A] 
A*0,3=304,800 [B]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</si>
  <si>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</si>
  <si>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56339R</t>
  </si>
  <si>
    <t>Recyklace za studena na místě s cem+asf, RS 0-32 CA, tl.160 mm</t>
  </si>
  <si>
    <t>Výměry byly odečteny z digitální verze výkresu. 
Plochy komunikace: 
866+150=1 016,000 [A]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</si>
  <si>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</si>
  <si>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</si>
  <si>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</si>
  <si>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</si>
  <si>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</si>
  <si>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</si>
  <si>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</si>
  <si>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</si>
  <si>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93808</t>
  </si>
  <si>
    <t>OČIŠTĚNÍ VOZOVEK ZAMETENÍM</t>
  </si>
  <si>
    <t>položka zahrnuje očištění předepsaným způsobem včetně odklizení vzniklého odpadu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</si>
  <si>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</si>
  <si>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</si>
  <si>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</si>
  <si>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</si>
  <si>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</si>
  <si>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</si>
  <si>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57A34</t>
  </si>
  <si>
    <t>ZDRSNĚNÍ STÁVAJÍCÍ OBRUSNÉ VRSTVY VOZOVKY AB FRÉZOVÁNÍM NAD 20MM</t>
  </si>
  <si>
    <t>Rozfrézování podkladu tl.100 mm</t>
  </si>
  <si>
    <t>zdrsnění stávající asfaltové vozovky předepsaným způsobem</t>
  </si>
  <si>
    <t>87433</t>
  </si>
  <si>
    <t>POTRUBÍ Z TRUB PLASTOVÝCH ODPADNÍCH DN DO 150MM</t>
  </si>
  <si>
    <t>Přípojky uličních vpustí 
8+12+9+5+3+4+7=48,000 [A] 
3+8+3=14,000 [B] 
Celkem: A+B=62,000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</si>
  <si>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</si>
  <si>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</si>
  <si>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</si>
  <si>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</si>
  <si>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</si>
  <si>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</si>
  <si>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914131</t>
  </si>
  <si>
    <t>DOPRAVNÍ ZNAČKY ZÁKLADNÍ VELIKOSTI OCELOVÉ FÓLIE TŘ 2 - DODÁVKA A MONTÁŽ</t>
  </si>
  <si>
    <t>viz Výkres dopravního značení - část 1 
13=13,000 [A]</t>
  </si>
  <si>
    <t>položka zahrnuje: 
- dodávku a montáž značek v požadovaném provedení</t>
  </si>
  <si>
    <t>915111</t>
  </si>
  <si>
    <t>VODOROVNÉ DOPRAVNÍ ZNAČENÍ BARVOU HLADKÉ - DODÁVKA A POKLÁDKA</t>
  </si>
  <si>
    <t>viz Výkres dopravního značení - část 1 a 2 
V1a (0,125) 
(120-10)*0,125=13,750 [A] 
V2b (1,5/1,5/0,125) 
10/2*0,125=0,625 [B] 
V2b (1,5/1,5/0,25) 
(10+10)/2*0,25=2,500 [C] 
Celkem: A+B+C=16,875 [D]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</si>
  <si>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</si>
  <si>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</si>
  <si>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</si>
  <si>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položka zahrnuje: 
- dodání a pokládku nátěrového materiálu (měří se pouze natíraná plocha) 
- předznačení a reflexní úpravu</t>
  </si>
  <si>
    <t>91772/R</t>
  </si>
  <si>
    <t>Obruba z dlažebních kostek drobných</t>
  </si>
  <si>
    <t>odvodňovací dvojřádek - ŽK 8/10</t>
  </si>
  <si>
    <t>Výměry byly odečteny z digitální verze výkresu. 
(120*2)+67+47=354,000 [A] 
použitelné množství z meziskládky: 
92,8 m 
A-92,8=261,200 [B] 
tonáž kostek za 1. ETAPU: 
261,2*0,25=65,300 m2 [C] 
C/4,5=14,511 tun 
celková tonáž kostek za obě etapy: 
2053,64*0,25=513,410 m2 
513,41/4,5=114,091 tun</t>
  </si>
  <si>
    <t>Položka zahrnuje: 
dodání a pokládku dvou řad dlažebních kostek o rozměrech předepsaných zadávací dokumentací 
betonové lože i boční betonovou opěrku.</t>
  </si>
  <si>
    <t>Obruba z dlažebních kostek drobných - ze stávajících kostek z meziskládky</t>
  </si>
  <si>
    <t>použitelné množství z meziskládky: 
92,8=92,800 [A]</t>
  </si>
  <si>
    <t>91773/R</t>
  </si>
  <si>
    <t>Kloubová armatura pro přípojky uličních vpustí</t>
  </si>
  <si>
    <t>viz počet uličních vpustí</t>
  </si>
  <si>
    <t>919111</t>
  </si>
  <si>
    <t>ŘEZÁNÍ ASFALTOVÉHO KRYTU VOZOVEK TL DO 50MM</t>
  </si>
  <si>
    <t>Proříznutí š.2cm, hl.3cm</t>
  </si>
  <si>
    <t>7*2=14,000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</si>
  <si>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</si>
  <si>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</si>
  <si>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</si>
  <si>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</si>
  <si>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</si>
  <si>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II/366 Konice, ul. Zádvoří - ETAPA 2 - investor SSOK</t>
  </si>
  <si>
    <t>zkoušky únosnosti pláně-zatěžovací 
3 zkoušky na 100 m 
3*9=27 ks 
3x tištěné a 3x CD</t>
  </si>
  <si>
    <t>počet hlavních bodů 
Výměry byly odečteny z digitální verze výkresu. 
88-15=73,000 [A]</t>
  </si>
  <si>
    <t>vytyčení ostatních bodů komunikace 
Výměry byly odečteny z digitální verze výkresu. 
levá strana: 
202-30=172,000 [A] 
pravá strana: 
202-30=172,000 [B] 
střední osa: 
202-(88-15)=129,000 [C] 
body pro zaměření skutečného provedení rozsahu sanovaných míst: 
34=34,000 [D] 
Celkem: A+B+C+D=507,000 [E]</t>
  </si>
  <si>
    <t>3*105=315,000 [A]</t>
  </si>
  <si>
    <t>6*120=720,000 [A]</t>
  </si>
  <si>
    <t>čištění krajnic: 
916*0,1=91,600 [A] 
A*1,3=119,080 [B] 
bourání kcí z prost betonu: 
0,48*2,2=1,056 [C] 
nepoužitelné žul. kostky: 
0,232*2,2=0,510 [D] 
bourání potrubí BET DN300: 
7,98=7,980 [E] 
Celkem: B+C+D+E=128,626 [F]</t>
  </si>
  <si>
    <t>111208</t>
  </si>
  <si>
    <t>ODSTRANĚNÍ KŘOVIN S ODVOZEM DO 20KM</t>
  </si>
  <si>
    <t>viz Situace přípravy území - část 1 
55=55,000 [A]</t>
  </si>
  <si>
    <t>odstranění křovin a stromů do průměru 100 mm 
doprava dřevin na předepsanou vzdálenost 
spálení na hromadách nebo štěpkování</t>
  </si>
  <si>
    <t>viz Situace přípravy území - část 1 
6540*0,1=654,000 [A]</t>
  </si>
  <si>
    <t>viz Situace přípravy území - část 1 
6540*0,1=654,000 [A] 
Přepočet na tuny 
A*2,2=1 438,800 [B]</t>
  </si>
  <si>
    <t>12922</t>
  </si>
  <si>
    <t>ČIŠTĚNÍ KRAJNIC OD NÁNOSU TL. DO 100MM</t>
  </si>
  <si>
    <t>viz Situace přípravy území - část 1 
pravá strana: 
1016-100=916,000 [A] 
A*0,5=458,000 [B] 
levá strana: 
1016-100=916,000 [C] 
C*0,5=458,000 [D] 
Celkem: B+D=916,000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</si>
  <si>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</si>
  <si>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1 
1+1+1+1+1+1+1+1+1+1+1+1=12,000 [A]</t>
  </si>
  <si>
    <t>viz Situace přípravy území - část 1 
1+1+1+1+1+1+1+1+1+1+1+1+1+1+1+1+1+2+2+1+1+1+2+1=27,000 [A]</t>
  </si>
  <si>
    <t>položky demontáž svodidla a dopravních značek 
převod na kg: 
13*20=260,000 [A] 
100*40=4 000,000 [B] 
Celkem: A+B=4 260,000 [C]</t>
  </si>
  <si>
    <t>9113A3</t>
  </si>
  <si>
    <t>SVODIDLO OCEL SILNIČ JEDNOSTR, ÚROVEŇ ZADRŽ N1, N2 - DEMONTÁŽ S PŘESUNEM</t>
  </si>
  <si>
    <t>viz Situace přípravy území - část 1 
100=100,000 [A]</t>
  </si>
  <si>
    <t>položka zahrnuje:  
- demontáž a odstranění zařízení  
- jeho odvoz na předepsané místo</t>
  </si>
  <si>
    <t>viz Výkres dopravního značení - část 1 
1+1+1+1+1+1=6,000 [A] 
viz Výkres dopravního značení - část 2 
1+1+1+1+1+1+1=7,000 [B] 
Celkem: A+B=13,000 [C]</t>
  </si>
  <si>
    <t>966158</t>
  </si>
  <si>
    <t>BOURÁNÍ KONSTRUKCÍ Z PROST BETONU S ODVOZEM DO 20KM</t>
  </si>
  <si>
    <t>viz Situace přípravy území - část 1 
bourání bet. desky tl. 20 cm (2x1,2 m) 
2*1,2*0,2=0,480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</si>
  <si>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</si>
  <si>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96615B</t>
  </si>
  <si>
    <t>BOURÁNÍ KONSTRUKCÍ Z PROSTÉHO BETONU - DOPRAVA</t>
  </si>
  <si>
    <t>tkm</t>
  </si>
  <si>
    <t>doprava od 20 km do 30 km na skládku</t>
  </si>
  <si>
    <t>převod na tuny: 
0,48*2,2=1,056 [A] 
doprava: 
A*10=10,560 [B]</t>
  </si>
  <si>
    <t>Položka zahrnuje samostatnou dopravu suti a vybouraných hmot. Množství se určí jako součin hmotnosti [t] a požadované vzdálenosti [km].</t>
  </si>
  <si>
    <t>966345</t>
  </si>
  <si>
    <t>BOURÁNÍ PROPUSTŮ Z TRUB DN DO 300MM</t>
  </si>
  <si>
    <t>bourání potrubí BET DN300</t>
  </si>
  <si>
    <t>viz Situace přípravy území - část 1 
3+3+5+3=14,000 [A] 
převod na tuny: 
14*0,57=7,980 [B]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</si>
  <si>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</si>
  <si>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položka 123738,132738 
792,540+226,248=1 018,788 [A] 
převod na tuny: 
A*1,85=1 884,758 [B] 
položka 12932 - čištění příkopů od nánosu 
72,5*1,85=134,125 [C] 
Celkem: B+C=2 018,883 [D]</t>
  </si>
  <si>
    <t>položka 123738,132738 
792,54+226,248=1 018,788 [A] 
A*10=10 187,880 [B]</t>
  </si>
  <si>
    <t>Výměry byly odečteny z digitální verze výkresu. 
Celkem 3 sanační plochy: 
viz Situace PK - část 1 
210+371=581,000 [A] 
viz Situace PK - část 2 
232=232,000 [B] 
Celkem: A+B=813,000 [C] 
C*(1,01-0,1)=739,830 [D] 
Plochy bez sanace: 
(6084)-210-371-232=5 271,000 [E] 
E*(0,11-0,1)=52,710 [F] 
Celkem: D+F=792,540 [G]</t>
  </si>
  <si>
    <t>12932</t>
  </si>
  <si>
    <t>ČIŠTĚNÍ PŘÍKOPŮ OD NÁNOSU DO 0,5M3/M</t>
  </si>
  <si>
    <t>Výměry byly odečteny z digitální verze výkresu. 
85+35+25=145,000 [A] 
převod na m3: 
145*0,5=72,5</t>
  </si>
  <si>
    <t>Přípojky uličních vpustí 
(57+49+18-8-12-9-5-3-4-7)*2,415*1,2=220,248 [A] 
výustí 
5*1*1,2=6,000 [B] 
Celkem: A+B=226,248 [C]</t>
  </si>
  <si>
    <t>Zásyp rýh pro přípojky z nakupovaných materiálů, včetně dovozu 
přípopjky uličních vpůstí 
rozdíl položek 132738 a 17581 
226,248-51,6=174,648 [A]</t>
  </si>
  <si>
    <t>Přípojky uličních vpustí 
(57+49+18-8-12-9-5-3-4-7)*1,2*0,5=45,600 [A] 
výustí 
5*1*1,2=6,000 [B] 
Celkem: A+B=51,600 [C]</t>
  </si>
  <si>
    <t>18110</t>
  </si>
  <si>
    <t>ÚPRAVA PLÁNĚ SE ZHUTNĚNÍM V HORNINĚ TŘ. I</t>
  </si>
  <si>
    <t>Výměry byly odečteny z digitální verze výkresu. 
Celkem 3 sanační plochy: 
viz Situace PK - část 1 
210+371=581,000 [A] 
viz Situace PK - část 2 
232=232,000 [B] 
Celkem: A+B=813,000 [C]</t>
  </si>
  <si>
    <t>položka zahrnuje úpravu pláně včetně vyrovnání výškových rozdílů. Míru zhutnění určuje projekt.</t>
  </si>
  <si>
    <t>Výměry byly odečteny z digitální verze výkresu. 
zelené plochy podél komunikace: 
12+63+4+12+13+19+22+108+134+171+128+57+41=784,000 [A]</t>
  </si>
  <si>
    <t>Základy</t>
  </si>
  <si>
    <t>21197</t>
  </si>
  <si>
    <t>OPLÁŠTĚNÍ ODVODŇOVACÍCH ŽEBER Z GEOTEXTILIE</t>
  </si>
  <si>
    <t>obalení filtrační geotextílií drenážních rýh, včetně potrubí</t>
  </si>
  <si>
    <t>Výměry byly odečteny z digitální verze výkresu. 
Celkem 3 sanační plochy: 
délky sanačních ploch: 
162+106+67=335,000 [A] 
obvod drenážních rýh 
2*0,35+2*0,45=1,600 [B] 
A*B=536,000 [C]</t>
  </si>
  <si>
    <t>položka zahrnuje dodávku předepsané geotextilie, mimostaveništní a vnitrostaveništní dopravu a její uložení včetně potřebných přesahů (nezapočítávají se do výměry)</t>
  </si>
  <si>
    <t>212625</t>
  </si>
  <si>
    <t>TRATIVODY KOMPL Z TRUB Z PLAST HM DN DO 100MM, RÝHA TŘ I</t>
  </si>
  <si>
    <t>drenáž PVC  DN100 s perforací 2/3 do pískového lože fr. 0-4, min. tl. 50 mm</t>
  </si>
  <si>
    <t>Výměry byly odečteny z digitální verze výkresu. 
Celkem 3 sanační plochy: 
délky sanačních ploch: 
162+106+67=335,000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</si>
  <si>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</si>
  <si>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</si>
  <si>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</si>
  <si>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</si>
  <si>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56330</t>
  </si>
  <si>
    <t>VOZOVKOVÉ VRSTVY ZE ŠTĚRKODRTI</t>
  </si>
  <si>
    <t>Sanační vrstva ze štěrkodrtě frakce 63-125 mm, tlouštka 2*250 mm ČSN 73 6126.</t>
  </si>
  <si>
    <t>Výměry byly odečteny z digitální verze výkresu. 
Celkem 3 sanační plochy: 
viz Situace PK - část 1 
210+371=581,000 [A] 
viz Situace PK - část 2 
232=232,000 [B] 
Celkem: A+B=813,000 [C] 
C*0,5=406,500 [D]</t>
  </si>
  <si>
    <t>Výměry byly odečteny z digitální verze výkresu. 
Plochy bez sanace: 
(6084)-210-371-232=5 271,000 [A] 
A*0,3=1 581,300 [B]</t>
  </si>
  <si>
    <t>56333</t>
  </si>
  <si>
    <t>VOZOVKOVÉ VRSTVY ZE ŠTĚRKODRTI TL. DO 150MM</t>
  </si>
  <si>
    <t>Štěrkodrť frakce 0-63 mm ČSN 73 6126.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</si>
  <si>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</si>
  <si>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Výměry byly odečteny z digitální verze výkresu. 
Plochy komunikace: 
6084=6 084,000 [A]</t>
  </si>
  <si>
    <t>56341</t>
  </si>
  <si>
    <t>VOZOVKOVÉ VRSTVY ZE ŠTĚRKOPÍSKU TL. DO 50MM</t>
  </si>
  <si>
    <t>Ochranná vsrtva frakce 0-4 mm geotextílie tl. 50 mm ČSN 73 6126.</t>
  </si>
  <si>
    <t>574E46</t>
  </si>
  <si>
    <t>ASFALTOVÝ BETON PRO PODKLADNÍ VRSTVY ACP 16+, 16S TL. 50MM</t>
  </si>
  <si>
    <t>Výměry byly odečteny z digitální verze výkresu. 
Plochy komunikace: 
6084=6 084,000 [A] 
přesah vrstvy 5 cm na určitých délkách (část komunikace, kde je odvodnění do příkopu): 
(85+35+25)*0,05=7,250 [B] 
Celkem: A+B=6 091,250 [C]</t>
  </si>
  <si>
    <t>27</t>
  </si>
  <si>
    <t>28</t>
  </si>
  <si>
    <t>29</t>
  </si>
  <si>
    <t>Přípojky uličních vpustí 
57+49+18+14-8-12-9-5-3-4-7-3-8-3=76,000 [A] 
výustí 
5=5,000 [B] 
Celkem: A+B=81,000 [C]</t>
  </si>
  <si>
    <t>30</t>
  </si>
  <si>
    <t>89536</t>
  </si>
  <si>
    <t>DRENÁŽNÍ VÝUSŤ Z PROST BETONU</t>
  </si>
  <si>
    <t>Lomový kámen tl.15 cm (1*1,6 m) 
Betonové lože C20/25n XF3 tl. min. 15 cm (1*1,6 m) 
Obetonávka potrubí C20/25n XF3 tl. min. 30 cm, dl. 1,0 m, š. 1,0 m</t>
  </si>
  <si>
    <t>viz Výpis výustních objektů</t>
  </si>
  <si>
    <t>položka zahrnuje: 
- dodání  čerstvého  betonu  (betonové  směsi)  požadované  kvality,  jeho  uložení  do požadovaného tvaru, ošetření a ochranu betonu,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povrchu pro položení požadované izolace, povlaků a nátěrů, případně vyspravení, 
- nátěry zabraňující soudržnost betonu a bednění, 
- opatření  povrchů  betonu  izolací  proti zemní vlhkosti v částech, kde přijdou do styku se zeminou nebo kamenivem</t>
  </si>
  <si>
    <t>31</t>
  </si>
  <si>
    <t>32</t>
  </si>
  <si>
    <t>9113B1</t>
  </si>
  <si>
    <t>SVODIDLO OCEL SILNIČ JEDNOSTR, ÚROVEŇ ZADRŽ H1 -DODÁVKA A MONTÁŽ</t>
  </si>
  <si>
    <t>viz Výkres svodidla 
100=100,000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</si>
  <si>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</si>
  <si>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33</t>
  </si>
  <si>
    <t>91228</t>
  </si>
  <si>
    <t>SMĚROVÉ SLOUPKY Z PLAST HMOT VČETNĚ ODRAZNÉHO PÁSKU</t>
  </si>
  <si>
    <t>viz Výkres dopravního značení - část 1 
4=4,000 [A] 
viz Výkres dopravního značení - část 2 
2=2,000 [B] 
Celkem: A+B=6,000 [C]</t>
  </si>
  <si>
    <t>položka zahrnuje: 
- dodání a osazení sloupku včetně nutných zemních prací 
- vnitrostaveništní a mimostaveništní doprava 
- odrazky plastové nebo z retroreflexní fólie</t>
  </si>
  <si>
    <t>34</t>
  </si>
  <si>
    <t>91238</t>
  </si>
  <si>
    <t>SMĚROVÉ SLOUPKY Z PLAST HMOT - NÁSTAVCE NA SVODIDLA VČETNĚ ODRAZNÉHO PÁSKU</t>
  </si>
  <si>
    <t>viz Výkres svodidla</t>
  </si>
  <si>
    <t>35</t>
  </si>
  <si>
    <t>viz Výkres dopravního značení - část 1 
8=8,000 [A] 
viz Výkres dopravního značení - část 2 
7=7,000 [B] 
Celkem: A+B=15,000 [C]</t>
  </si>
  <si>
    <t>36</t>
  </si>
  <si>
    <t>viz Výkres dopravního značení - část 1 a 2 
V1a (0,125) 
(1016,22-120-10-10-10)*0,125=108,278 [A] 
V4(0,25) 
7+7=14,000 [B] 
B*0,25=3,500 [C] 
V2b (1,5/1,5/0,125) 
10+10=20,000 [D] 
D/2*0,125=1,250 [E] 
V2b (1,5/1,5/0,25) 
10+10=20,000 [F] 
F/2*0,25=2,500 [G] 
Celkem: A+C+E+G=115,528 [H]</t>
  </si>
  <si>
    <t>37</t>
  </si>
  <si>
    <t>38</t>
  </si>
  <si>
    <t>916361</t>
  </si>
  <si>
    <t>SMĚROVACÍ DESKY Z4 OBOUSTR S FÓLIÍ TŘ 2 - DOD A MONTÁŽ</t>
  </si>
  <si>
    <t>viz Výkres dopravního značení - část 2 
6=6,000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</si>
  <si>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</si>
  <si>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39</t>
  </si>
  <si>
    <t>916511/R</t>
  </si>
  <si>
    <t>Umělá vodící linie, nalepovací pás pro nevidomé</t>
  </si>
  <si>
    <t>40</t>
  </si>
  <si>
    <t>Výměry byly odečteny z digitální verze výkresu. 
(1016,22-120)*2=1 792,440 [A] 
tonáž kostek za 2. ETAPU: 
A*0,25=448,110 m2 [B] 
B/4,5=99,580 tun 
celková tonáž kostek za obě etapy: 
2053,64*0,25=513,410 m2 
513,41/4,5=114,091 tun</t>
  </si>
  <si>
    <t>41</t>
  </si>
  <si>
    <t>42</t>
  </si>
  <si>
    <t>7*1=7,000 [A]</t>
  </si>
  <si>
    <t>43</t>
  </si>
  <si>
    <t>SO 101.1-03</t>
  </si>
  <si>
    <t>Hospodářské sjezdy</t>
  </si>
  <si>
    <t xml:space="preserve">  SO 101.1-03</t>
  </si>
  <si>
    <t>014101</t>
  </si>
  <si>
    <t>viz pol. č. 123738 
16,378*1,85=30,299 [A]</t>
  </si>
  <si>
    <t>122738</t>
  </si>
  <si>
    <t>ODKOPÁVKY A PROKOPÁVKY OBECNÉ TŘ. I, ODVOZ DO 20KM</t>
  </si>
  <si>
    <t>viz výkres Propustek pod hosp. sjezdem 
(15,58+13,5+9,29)*0,25=9,593 [A] 
(15,58+13,5)/3*0,7=6,785 [B] 
Celkem: A+B=16,378 [C]</t>
  </si>
  <si>
    <t>položka 122738 
16,378*10=163,780 [A]</t>
  </si>
  <si>
    <t>viz výkres Propustek pod hosp. sjezdem 
(15,58+13,5)/3*0,3=2,908 [A]</t>
  </si>
  <si>
    <t>obsyp štěrkopískem, tl. 250 mm</t>
  </si>
  <si>
    <t>viz výkres Propustek pod hosp. sjezdem 
1*4=4,000 [A] 
A*2=8,000 [B] 
B*0,25=2,000 [C]</t>
  </si>
  <si>
    <t>viz výkres Propustek pod hosp. sjezdem 
4+4=8,000 [A]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</si>
  <si>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</si>
  <si>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</si>
  <si>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</si>
  <si>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</si>
  <si>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</si>
  <si>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</si>
  <si>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0,8*4=3,200 [A] 
A*2=6,400 [B] 
B*0,15=0,960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</si>
  <si>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</si>
  <si>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vrstva štěrkodrti frakce 0-32</t>
  </si>
  <si>
    <t>viz výkres Propustek pod hosp. sjezdem 
(15,58+13,5+9,29)=38,370 [A]</t>
  </si>
  <si>
    <t>56362</t>
  </si>
  <si>
    <t>VOZOVKOVÉ VRSTVY Z RECYKLOVANÉHO MATERIÁLU TL DO 100MM</t>
  </si>
  <si>
    <t>vrstva R-materiál, tl. 100 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</si>
  <si>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</si>
  <si>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899524</t>
  </si>
  <si>
    <t>OBETONOVÁNÍ POTRUBÍ Z PROSTÉHO BETONU DO C25/30</t>
  </si>
  <si>
    <t>viz výkres Propustek pod hosp. sjezdem 
kubatury: 
0,8*0,687*0,58=0,319 [A] 
0,8*1,5*0,2=0,240 [B] 
Celkem: A+B=0,559 [C]</t>
  </si>
  <si>
    <t>9183A3</t>
  </si>
  <si>
    <t>PROPUSTY Z TRUB DN 300MM PLASTOVÝCH</t>
  </si>
  <si>
    <t>viz výkres Propustek pod hosp. sjezdem 
7+7=14,000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</si>
  <si>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</si>
  <si>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</si>
  <si>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</si>
  <si>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</si>
  <si>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2+2=4,000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</si>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</sst>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0+C10+C14</f>
        <v>0</v>
      </c>
      <c r="D6" s="8"/>
      <c r="E6" s="8"/>
    </row>
    <row r="7" spans="1:5" ht="12.75" customHeight="1">
      <c r="A7" s="8"/>
      <c r="B7" s="10" t="s">
        <v>5</v>
      </c>
      <c r="C7" s="13">
        <f>0+E10+E14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19</v>
      </c>
      <c r="B10" s="22" t="s">
        <v>20</v>
      </c>
      <c r="C10" s="23">
        <f>0+C11+C12+C13</f>
        <v>0</v>
      </c>
      <c r="D10" s="23">
        <f>0+D11+D12+D13</f>
        <v>0</v>
      </c>
      <c r="E10" s="23">
        <f>0+E11+E12+E13</f>
        <v>0</v>
      </c>
    </row>
    <row r="11" spans="1:5" ht="12.75" customHeight="1">
      <c r="A11" s="24" t="s">
        <v>46</v>
      </c>
      <c r="B11" s="24" t="s">
        <v>29</v>
      </c>
      <c r="C11" s="25">
        <f>1_000!I3</f>
        <v>0</v>
      </c>
      <c r="D11" s="25">
        <f>1_000!O2</f>
        <v>0</v>
      </c>
      <c r="E11" s="25">
        <f>C11+D11</f>
        <v>0</v>
      </c>
    </row>
    <row r="12" spans="1:5" ht="12.75" customHeight="1">
      <c r="A12" s="24" t="s">
        <v>160</v>
      </c>
      <c r="B12" s="24" t="s">
        <v>159</v>
      </c>
      <c r="C12" s="25">
        <f>'1_SO 001'!I3</f>
        <v>0</v>
      </c>
      <c r="D12" s="25">
        <f>'1_SO 001'!O2</f>
        <v>0</v>
      </c>
      <c r="E12" s="25">
        <f>C12+D12</f>
        <v>0</v>
      </c>
    </row>
    <row r="13" spans="1:5" ht="12.75" customHeight="1">
      <c r="A13" s="24" t="s">
        <v>217</v>
      </c>
      <c r="B13" s="24" t="s">
        <v>216</v>
      </c>
      <c r="C13" s="25">
        <f>'1_SO 101.1-01'!I3</f>
        <v>0</v>
      </c>
      <c r="D13" s="25">
        <f>'1_SO 101.1-01'!O2</f>
        <v>0</v>
      </c>
      <c r="E13" s="25">
        <f>C13+D13</f>
        <v>0</v>
      </c>
    </row>
    <row r="14" spans="1:5" ht="12.75" customHeight="1">
      <c r="A14" s="22" t="s">
        <v>27</v>
      </c>
      <c r="B14" s="22" t="s">
        <v>319</v>
      </c>
      <c r="C14" s="23">
        <f>0+C15+C16+C17+C18</f>
        <v>0</v>
      </c>
      <c r="D14" s="23">
        <f>0+D15+D16+D17+D18</f>
        <v>0</v>
      </c>
      <c r="E14" s="23">
        <f>0+E15+E16+E17+E18</f>
        <v>0</v>
      </c>
    </row>
    <row r="15" spans="1:5" ht="12.75" customHeight="1">
      <c r="A15" s="24" t="s">
        <v>46</v>
      </c>
      <c r="B15" s="24" t="s">
        <v>29</v>
      </c>
      <c r="C15" s="25">
        <f>2_000!I3</f>
        <v>0</v>
      </c>
      <c r="D15" s="25">
        <f>2_000!O2</f>
        <v>0</v>
      </c>
      <c r="E15" s="25">
        <f>C15+D15</f>
        <v>0</v>
      </c>
    </row>
    <row r="16" spans="1:5" ht="12.75" customHeight="1">
      <c r="A16" s="24" t="s">
        <v>160</v>
      </c>
      <c r="B16" s="24" t="s">
        <v>159</v>
      </c>
      <c r="C16" s="25">
        <f>'2_SO 001'!I3</f>
        <v>0</v>
      </c>
      <c r="D16" s="25">
        <f>'2_SO 001'!O2</f>
        <v>0</v>
      </c>
      <c r="E16" s="25">
        <f>C16+D16</f>
        <v>0</v>
      </c>
    </row>
    <row r="17" spans="1:5" ht="12.75" customHeight="1">
      <c r="A17" s="24" t="s">
        <v>217</v>
      </c>
      <c r="B17" s="24" t="s">
        <v>216</v>
      </c>
      <c r="C17" s="25">
        <f>'2_SO 101.1-01'!I3</f>
        <v>0</v>
      </c>
      <c r="D17" s="25">
        <f>'2_SO 101.1-01'!O2</f>
        <v>0</v>
      </c>
      <c r="E17" s="25">
        <f>C17+D17</f>
        <v>0</v>
      </c>
    </row>
    <row r="18" spans="1:5" ht="12.75" customHeight="1">
      <c r="A18" s="24" t="s">
        <v>449</v>
      </c>
      <c r="B18" s="24" t="s">
        <v>448</v>
      </c>
      <c r="C18" s="25">
        <f>'2_SO 101.1-03'!I3</f>
        <v>0</v>
      </c>
      <c r="D18" s="25">
        <f>'2_SO 101.1-03'!O2</f>
        <v>0</v>
      </c>
      <c r="E18" s="25">
        <f>C18+D18</f>
        <v>0</v>
      </c>
    </row>
  </sheetData>
  <mergeCells count="4">
    <mergeCell ref="A1:A3"/>
    <mergeCell ref="B2:B3"/>
    <mergeCell ref="B4:D4"/>
    <mergeCell ref="B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4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0+O9+O94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28</v>
      </c>
      <c r="I3" s="42">
        <f>0+I9+I94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28</v>
      </c>
      <c r="D5" s="2"/>
      <c r="E5" s="21" t="s">
        <v>29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0+I10+I14+I18+I22+I26+I30+I34+I38+I42+I46+I50+I54+I58+I62+I66+I70+I74+I78+I82+I86+I90</f>
        <v>0</v>
      </c>
      <c r="R9">
        <f>0+O10+O14+O18+O22+O26+O30+O34+O38+O42+O46+O50+O54+O58+O62+O66+O70+O74+O78+O82+O86+O90</f>
        <v>0</v>
      </c>
    </row>
    <row r="10" spans="1:16" ht="12.75">
      <c r="A10" s="26" t="s">
        <v>49</v>
      </c>
      <c r="B10" s="31" t="s">
        <v>19</v>
      </c>
      <c r="C10" s="31" t="s">
        <v>50</v>
      </c>
      <c r="D10" s="26" t="s">
        <v>51</v>
      </c>
      <c r="E10" s="32" t="s">
        <v>52</v>
      </c>
      <c r="F10" s="33" t="s">
        <v>53</v>
      </c>
      <c r="G10" s="34">
        <v>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6" t="s">
        <v>54</v>
      </c>
      <c r="E11" s="37" t="s">
        <v>55</v>
      </c>
    </row>
    <row r="12" spans="1:5" ht="12.75">
      <c r="A12" s="38" t="s">
        <v>56</v>
      </c>
      <c r="E12" s="39" t="s">
        <v>51</v>
      </c>
    </row>
    <row r="13" spans="1:5" ht="12.75">
      <c r="A13" t="s">
        <v>57</v>
      </c>
      <c r="E13" s="37" t="s">
        <v>58</v>
      </c>
    </row>
    <row r="14" spans="1:16" ht="12.75">
      <c r="A14" s="26" t="s">
        <v>49</v>
      </c>
      <c r="B14" s="31" t="s">
        <v>27</v>
      </c>
      <c r="C14" s="31" t="s">
        <v>59</v>
      </c>
      <c r="D14" s="26" t="s">
        <v>60</v>
      </c>
      <c r="E14" s="32" t="s">
        <v>61</v>
      </c>
      <c r="F14" s="33" t="s">
        <v>62</v>
      </c>
      <c r="G14" s="34">
        <v>3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27</v>
      </c>
    </row>
    <row r="15" spans="1:5" ht="51">
      <c r="A15" s="36" t="s">
        <v>54</v>
      </c>
      <c r="E15" s="37" t="s">
        <v>63</v>
      </c>
    </row>
    <row r="16" spans="1:5" ht="12.75">
      <c r="A16" s="38" t="s">
        <v>56</v>
      </c>
      <c r="E16" s="39" t="s">
        <v>51</v>
      </c>
    </row>
    <row r="17" spans="1:5" ht="12.75">
      <c r="A17" t="s">
        <v>57</v>
      </c>
      <c r="E17" s="37" t="s">
        <v>64</v>
      </c>
    </row>
    <row r="18" spans="1:16" ht="12.75">
      <c r="A18" s="26" t="s">
        <v>49</v>
      </c>
      <c r="B18" s="31" t="s">
        <v>26</v>
      </c>
      <c r="C18" s="31" t="s">
        <v>59</v>
      </c>
      <c r="D18" s="26" t="s">
        <v>65</v>
      </c>
      <c r="E18" s="32" t="s">
        <v>61</v>
      </c>
      <c r="F18" s="33" t="s">
        <v>53</v>
      </c>
      <c r="G18" s="34">
        <v>1</v>
      </c>
      <c r="H18" s="35">
        <v>0</v>
      </c>
      <c r="I18" s="35">
        <f>ROUND(ROUND(H18,2)*ROUND(G18,3),2)</f>
        <v>0</v>
      </c>
      <c r="O18">
        <f>(I18*21)/100</f>
        <v>0</v>
      </c>
      <c r="P18" t="s">
        <v>27</v>
      </c>
    </row>
    <row r="19" spans="1:5" ht="51">
      <c r="A19" s="36" t="s">
        <v>54</v>
      </c>
      <c r="E19" s="37" t="s">
        <v>66</v>
      </c>
    </row>
    <row r="20" spans="1:5" ht="12.75">
      <c r="A20" s="38" t="s">
        <v>56</v>
      </c>
      <c r="E20" s="39" t="s">
        <v>51</v>
      </c>
    </row>
    <row r="21" spans="1:5" ht="12.75">
      <c r="A21" t="s">
        <v>57</v>
      </c>
      <c r="E21" s="37" t="s">
        <v>64</v>
      </c>
    </row>
    <row r="22" spans="1:16" ht="12.75">
      <c r="A22" s="26" t="s">
        <v>49</v>
      </c>
      <c r="B22" s="31" t="s">
        <v>36</v>
      </c>
      <c r="C22" s="31" t="s">
        <v>59</v>
      </c>
      <c r="D22" s="26" t="s">
        <v>67</v>
      </c>
      <c r="E22" s="32" t="s">
        <v>61</v>
      </c>
      <c r="F22" s="33" t="s">
        <v>53</v>
      </c>
      <c r="G22" s="34">
        <v>1</v>
      </c>
      <c r="H22" s="35">
        <v>0</v>
      </c>
      <c r="I22" s="35">
        <f>ROUND(ROUND(H22,2)*ROUND(G22,3),2)</f>
        <v>0</v>
      </c>
      <c r="O22">
        <f>(I22*21)/100</f>
        <v>0</v>
      </c>
      <c r="P22" t="s">
        <v>27</v>
      </c>
    </row>
    <row r="23" spans="1:5" ht="63.75">
      <c r="A23" s="36" t="s">
        <v>54</v>
      </c>
      <c r="E23" s="37" t="s">
        <v>68</v>
      </c>
    </row>
    <row r="24" spans="1:5" ht="12.75">
      <c r="A24" s="38" t="s">
        <v>56</v>
      </c>
      <c r="E24" s="39" t="s">
        <v>51</v>
      </c>
    </row>
    <row r="25" spans="1:5" ht="12.75">
      <c r="A25" t="s">
        <v>57</v>
      </c>
      <c r="E25" s="37" t="s">
        <v>64</v>
      </c>
    </row>
    <row r="26" spans="1:16" ht="12.75">
      <c r="A26" s="26" t="s">
        <v>49</v>
      </c>
      <c r="B26" s="31" t="s">
        <v>38</v>
      </c>
      <c r="C26" s="31" t="s">
        <v>69</v>
      </c>
      <c r="D26" s="26" t="s">
        <v>51</v>
      </c>
      <c r="E26" s="32" t="s">
        <v>70</v>
      </c>
      <c r="F26" s="33" t="s">
        <v>53</v>
      </c>
      <c r="G26" s="34">
        <v>1</v>
      </c>
      <c r="H26" s="35">
        <v>0</v>
      </c>
      <c r="I26" s="35">
        <f>ROUND(ROUND(H26,2)*ROUND(G26,3),2)</f>
        <v>0</v>
      </c>
      <c r="O26">
        <f>(I26*21)/100</f>
        <v>0</v>
      </c>
      <c r="P26" t="s">
        <v>27</v>
      </c>
    </row>
    <row r="27" spans="1:5" ht="63.75">
      <c r="A27" s="36" t="s">
        <v>54</v>
      </c>
      <c r="E27" s="37" t="s">
        <v>71</v>
      </c>
    </row>
    <row r="28" spans="1:5" ht="12.75">
      <c r="A28" s="38" t="s">
        <v>56</v>
      </c>
      <c r="E28" s="39" t="s">
        <v>51</v>
      </c>
    </row>
    <row r="29" spans="1:5" ht="12.75">
      <c r="A29" t="s">
        <v>57</v>
      </c>
      <c r="E29" s="37" t="s">
        <v>72</v>
      </c>
    </row>
    <row r="30" spans="1:16" ht="12.75">
      <c r="A30" s="26" t="s">
        <v>49</v>
      </c>
      <c r="B30" s="31" t="s">
        <v>40</v>
      </c>
      <c r="C30" s="31" t="s">
        <v>73</v>
      </c>
      <c r="D30" s="26" t="s">
        <v>60</v>
      </c>
      <c r="E30" s="32" t="s">
        <v>74</v>
      </c>
      <c r="F30" s="33" t="s">
        <v>75</v>
      </c>
      <c r="G30" s="34">
        <v>15</v>
      </c>
      <c r="H30" s="35">
        <v>0</v>
      </c>
      <c r="I30" s="35">
        <f>ROUND(ROUND(H30,2)*ROUND(G30,3),2)</f>
        <v>0</v>
      </c>
      <c r="O30">
        <f>(I30*21)/100</f>
        <v>0</v>
      </c>
      <c r="P30" t="s">
        <v>27</v>
      </c>
    </row>
    <row r="31" spans="1:5" ht="89.25">
      <c r="A31" s="36" t="s">
        <v>54</v>
      </c>
      <c r="E31" s="37" t="s">
        <v>76</v>
      </c>
    </row>
    <row r="32" spans="1:5" ht="38.25">
      <c r="A32" s="38" t="s">
        <v>56</v>
      </c>
      <c r="E32" s="39" t="s">
        <v>77</v>
      </c>
    </row>
    <row r="33" spans="1:5" ht="12.75">
      <c r="A33" t="s">
        <v>57</v>
      </c>
      <c r="E33" s="37" t="s">
        <v>78</v>
      </c>
    </row>
    <row r="34" spans="1:16" ht="12.75">
      <c r="A34" s="26" t="s">
        <v>49</v>
      </c>
      <c r="B34" s="31" t="s">
        <v>79</v>
      </c>
      <c r="C34" s="31" t="s">
        <v>73</v>
      </c>
      <c r="D34" s="26" t="s">
        <v>65</v>
      </c>
      <c r="E34" s="32" t="s">
        <v>74</v>
      </c>
      <c r="F34" s="33" t="s">
        <v>75</v>
      </c>
      <c r="G34" s="34">
        <v>45</v>
      </c>
      <c r="H34" s="35">
        <v>0</v>
      </c>
      <c r="I34" s="35">
        <f>ROUND(ROUND(H34,2)*ROUND(G34,3),2)</f>
        <v>0</v>
      </c>
      <c r="O34">
        <f>(I34*21)/100</f>
        <v>0</v>
      </c>
      <c r="P34" t="s">
        <v>27</v>
      </c>
    </row>
    <row r="35" spans="1:5" ht="51">
      <c r="A35" s="36" t="s">
        <v>54</v>
      </c>
      <c r="E35" s="37" t="s">
        <v>80</v>
      </c>
    </row>
    <row r="36" spans="1:5" ht="114.75">
      <c r="A36" s="38" t="s">
        <v>56</v>
      </c>
      <c r="E36" s="39" t="s">
        <v>81</v>
      </c>
    </row>
    <row r="37" spans="1:5" ht="12.75">
      <c r="A37" t="s">
        <v>57</v>
      </c>
      <c r="E37" s="37" t="s">
        <v>78</v>
      </c>
    </row>
    <row r="38" spans="1:16" ht="12.75">
      <c r="A38" s="26" t="s">
        <v>49</v>
      </c>
      <c r="B38" s="31" t="s">
        <v>82</v>
      </c>
      <c r="C38" s="31" t="s">
        <v>73</v>
      </c>
      <c r="D38" s="26" t="s">
        <v>67</v>
      </c>
      <c r="E38" s="32" t="s">
        <v>74</v>
      </c>
      <c r="F38" s="33" t="s">
        <v>53</v>
      </c>
      <c r="G38" s="34">
        <v>1</v>
      </c>
      <c r="H38" s="35">
        <v>0</v>
      </c>
      <c r="I38" s="35">
        <f>ROUND(ROUND(H38,2)*ROUND(G38,3),2)</f>
        <v>0</v>
      </c>
      <c r="O38">
        <f>(I38*21)/100</f>
        <v>0</v>
      </c>
      <c r="P38" t="s">
        <v>27</v>
      </c>
    </row>
    <row r="39" spans="1:5" ht="63.75">
      <c r="A39" s="36" t="s">
        <v>54</v>
      </c>
      <c r="E39" s="37" t="s">
        <v>83</v>
      </c>
    </row>
    <row r="40" spans="1:5" ht="12.75">
      <c r="A40" s="38" t="s">
        <v>56</v>
      </c>
      <c r="E40" s="39" t="s">
        <v>51</v>
      </c>
    </row>
    <row r="41" spans="1:5" ht="12.75">
      <c r="A41" t="s">
        <v>57</v>
      </c>
      <c r="E41" s="37" t="s">
        <v>78</v>
      </c>
    </row>
    <row r="42" spans="1:16" ht="12.75">
      <c r="A42" s="26" t="s">
        <v>49</v>
      </c>
      <c r="B42" s="31" t="s">
        <v>43</v>
      </c>
      <c r="C42" s="31" t="s">
        <v>84</v>
      </c>
      <c r="D42" s="26" t="s">
        <v>60</v>
      </c>
      <c r="E42" s="32" t="s">
        <v>85</v>
      </c>
      <c r="F42" s="33" t="s">
        <v>53</v>
      </c>
      <c r="G42" s="34">
        <v>1</v>
      </c>
      <c r="H42" s="35">
        <v>0</v>
      </c>
      <c r="I42" s="35">
        <f>ROUND(ROUND(H42,2)*ROUND(G42,3),2)</f>
        <v>0</v>
      </c>
      <c r="O42">
        <f>(I42*21)/100</f>
        <v>0</v>
      </c>
      <c r="P42" t="s">
        <v>27</v>
      </c>
    </row>
    <row r="43" spans="1:5" ht="76.5">
      <c r="A43" s="36" t="s">
        <v>54</v>
      </c>
      <c r="E43" s="37" t="s">
        <v>86</v>
      </c>
    </row>
    <row r="44" spans="1:5" ht="12.75">
      <c r="A44" s="38" t="s">
        <v>56</v>
      </c>
      <c r="E44" s="39" t="s">
        <v>51</v>
      </c>
    </row>
    <row r="45" spans="1:5" ht="12.75">
      <c r="A45" t="s">
        <v>57</v>
      </c>
      <c r="E45" s="37" t="s">
        <v>78</v>
      </c>
    </row>
    <row r="46" spans="1:16" ht="12.75">
      <c r="A46" s="26" t="s">
        <v>49</v>
      </c>
      <c r="B46" s="31" t="s">
        <v>45</v>
      </c>
      <c r="C46" s="31" t="s">
        <v>84</v>
      </c>
      <c r="D46" s="26" t="s">
        <v>67</v>
      </c>
      <c r="E46" s="32" t="s">
        <v>85</v>
      </c>
      <c r="F46" s="33" t="s">
        <v>53</v>
      </c>
      <c r="G46" s="34">
        <v>1</v>
      </c>
      <c r="H46" s="35">
        <v>0</v>
      </c>
      <c r="I46" s="35">
        <f>ROUND(ROUND(H46,2)*ROUND(G46,3),2)</f>
        <v>0</v>
      </c>
      <c r="O46">
        <f>(I46*21)/100</f>
        <v>0</v>
      </c>
      <c r="P46" t="s">
        <v>27</v>
      </c>
    </row>
    <row r="47" spans="1:5" ht="25.5">
      <c r="A47" s="36" t="s">
        <v>54</v>
      </c>
      <c r="E47" s="37" t="s">
        <v>87</v>
      </c>
    </row>
    <row r="48" spans="1:5" ht="12.75">
      <c r="A48" s="38" t="s">
        <v>56</v>
      </c>
      <c r="E48" s="39" t="s">
        <v>51</v>
      </c>
    </row>
    <row r="49" spans="1:5" ht="12.75">
      <c r="A49" t="s">
        <v>57</v>
      </c>
      <c r="E49" s="37" t="s">
        <v>78</v>
      </c>
    </row>
    <row r="50" spans="1:16" ht="12.75">
      <c r="A50" s="26" t="s">
        <v>49</v>
      </c>
      <c r="B50" s="31" t="s">
        <v>88</v>
      </c>
      <c r="C50" s="31" t="s">
        <v>84</v>
      </c>
      <c r="D50" s="26" t="s">
        <v>89</v>
      </c>
      <c r="E50" s="32" t="s">
        <v>85</v>
      </c>
      <c r="F50" s="33" t="s">
        <v>53</v>
      </c>
      <c r="G50" s="34">
        <v>1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27</v>
      </c>
    </row>
    <row r="51" spans="1:5" ht="25.5">
      <c r="A51" s="36" t="s">
        <v>54</v>
      </c>
      <c r="E51" s="37" t="s">
        <v>90</v>
      </c>
    </row>
    <row r="52" spans="1:5" ht="12.75">
      <c r="A52" s="38" t="s">
        <v>56</v>
      </c>
      <c r="E52" s="39" t="s">
        <v>51</v>
      </c>
    </row>
    <row r="53" spans="1:5" ht="12.75">
      <c r="A53" t="s">
        <v>57</v>
      </c>
      <c r="E53" s="37" t="s">
        <v>78</v>
      </c>
    </row>
    <row r="54" spans="1:16" ht="12.75">
      <c r="A54" s="26" t="s">
        <v>49</v>
      </c>
      <c r="B54" s="31" t="s">
        <v>91</v>
      </c>
      <c r="C54" s="31" t="s">
        <v>92</v>
      </c>
      <c r="D54" s="26" t="s">
        <v>51</v>
      </c>
      <c r="E54" s="32" t="s">
        <v>93</v>
      </c>
      <c r="F54" s="33" t="s">
        <v>94</v>
      </c>
      <c r="G54" s="34">
        <v>1</v>
      </c>
      <c r="H54" s="35">
        <v>0</v>
      </c>
      <c r="I54" s="35">
        <f>ROUND(ROUND(H54,2)*ROUND(G54,3),2)</f>
        <v>0</v>
      </c>
      <c r="O54">
        <f>(I54*21)/100</f>
        <v>0</v>
      </c>
      <c r="P54" t="s">
        <v>27</v>
      </c>
    </row>
    <row r="55" spans="1:5" ht="63.75">
      <c r="A55" s="36" t="s">
        <v>54</v>
      </c>
      <c r="E55" s="37" t="s">
        <v>95</v>
      </c>
    </row>
    <row r="56" spans="1:5" ht="12.75">
      <c r="A56" s="38" t="s">
        <v>56</v>
      </c>
      <c r="E56" s="39" t="s">
        <v>51</v>
      </c>
    </row>
    <row r="57" spans="1:5" ht="76.5">
      <c r="A57" t="s">
        <v>57</v>
      </c>
      <c r="E57" s="37" t="s">
        <v>96</v>
      </c>
    </row>
    <row r="58" spans="1:16" ht="12.75">
      <c r="A58" s="26" t="s">
        <v>49</v>
      </c>
      <c r="B58" s="31" t="s">
        <v>97</v>
      </c>
      <c r="C58" s="31" t="s">
        <v>98</v>
      </c>
      <c r="D58" s="26" t="s">
        <v>51</v>
      </c>
      <c r="E58" s="32" t="s">
        <v>99</v>
      </c>
      <c r="F58" s="33" t="s">
        <v>53</v>
      </c>
      <c r="G58" s="34">
        <v>1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27</v>
      </c>
    </row>
    <row r="59" spans="1:5" ht="153">
      <c r="A59" s="36" t="s">
        <v>54</v>
      </c>
      <c r="E59" s="37" t="s">
        <v>100</v>
      </c>
    </row>
    <row r="60" spans="1:5" ht="12.75">
      <c r="A60" s="38" t="s">
        <v>56</v>
      </c>
      <c r="E60" s="39" t="s">
        <v>51</v>
      </c>
    </row>
    <row r="61" spans="1:5" ht="63.75">
      <c r="A61" t="s">
        <v>57</v>
      </c>
      <c r="E61" s="37" t="s">
        <v>101</v>
      </c>
    </row>
    <row r="62" spans="1:16" ht="12.75">
      <c r="A62" s="26" t="s">
        <v>49</v>
      </c>
      <c r="B62" s="31" t="s">
        <v>102</v>
      </c>
      <c r="C62" s="31" t="s">
        <v>103</v>
      </c>
      <c r="D62" s="26" t="s">
        <v>60</v>
      </c>
      <c r="E62" s="32" t="s">
        <v>104</v>
      </c>
      <c r="F62" s="33" t="s">
        <v>62</v>
      </c>
      <c r="G62" s="34">
        <v>8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27</v>
      </c>
    </row>
    <row r="63" spans="1:5" ht="38.25">
      <c r="A63" s="36" t="s">
        <v>54</v>
      </c>
      <c r="E63" s="37" t="s">
        <v>105</v>
      </c>
    </row>
    <row r="64" spans="1:5" ht="12.75">
      <c r="A64" s="38" t="s">
        <v>56</v>
      </c>
      <c r="E64" s="39" t="s">
        <v>51</v>
      </c>
    </row>
    <row r="65" spans="1:5" ht="12.75">
      <c r="A65" t="s">
        <v>57</v>
      </c>
      <c r="E65" s="37" t="s">
        <v>78</v>
      </c>
    </row>
    <row r="66" spans="1:16" ht="12.75">
      <c r="A66" s="26" t="s">
        <v>49</v>
      </c>
      <c r="B66" s="31" t="s">
        <v>106</v>
      </c>
      <c r="C66" s="31" t="s">
        <v>103</v>
      </c>
      <c r="D66" s="26" t="s">
        <v>65</v>
      </c>
      <c r="E66" s="32" t="s">
        <v>104</v>
      </c>
      <c r="F66" s="33" t="s">
        <v>107</v>
      </c>
      <c r="G66" s="34">
        <v>1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27</v>
      </c>
    </row>
    <row r="67" spans="1:5" ht="25.5">
      <c r="A67" s="36" t="s">
        <v>54</v>
      </c>
      <c r="E67" s="37" t="s">
        <v>108</v>
      </c>
    </row>
    <row r="68" spans="1:5" ht="12.75">
      <c r="A68" s="38" t="s">
        <v>56</v>
      </c>
      <c r="E68" s="39" t="s">
        <v>51</v>
      </c>
    </row>
    <row r="69" spans="1:5" ht="12.75">
      <c r="A69" t="s">
        <v>57</v>
      </c>
      <c r="E69" s="37" t="s">
        <v>78</v>
      </c>
    </row>
    <row r="70" spans="1:16" ht="12.75">
      <c r="A70" s="26" t="s">
        <v>49</v>
      </c>
      <c r="B70" s="31" t="s">
        <v>109</v>
      </c>
      <c r="C70" s="31" t="s">
        <v>110</v>
      </c>
      <c r="D70" s="26" t="s">
        <v>51</v>
      </c>
      <c r="E70" s="32" t="s">
        <v>111</v>
      </c>
      <c r="F70" s="33" t="s">
        <v>53</v>
      </c>
      <c r="G70" s="34">
        <v>1</v>
      </c>
      <c r="H70" s="35">
        <v>0</v>
      </c>
      <c r="I70" s="35">
        <f>ROUND(ROUND(H70,2)*ROUND(G70,3),2)</f>
        <v>0</v>
      </c>
      <c r="O70">
        <f>(I70*21)/100</f>
        <v>0</v>
      </c>
      <c r="P70" t="s">
        <v>27</v>
      </c>
    </row>
    <row r="71" spans="1:5" ht="25.5">
      <c r="A71" s="36" t="s">
        <v>54</v>
      </c>
      <c r="E71" s="37" t="s">
        <v>112</v>
      </c>
    </row>
    <row r="72" spans="1:5" ht="12.75">
      <c r="A72" s="38" t="s">
        <v>56</v>
      </c>
      <c r="E72" s="39" t="s">
        <v>51</v>
      </c>
    </row>
    <row r="73" spans="1:5" ht="12.75">
      <c r="A73" t="s">
        <v>57</v>
      </c>
      <c r="E73" s="37" t="s">
        <v>78</v>
      </c>
    </row>
    <row r="74" spans="1:16" ht="12.75">
      <c r="A74" s="26" t="s">
        <v>49</v>
      </c>
      <c r="B74" s="31" t="s">
        <v>113</v>
      </c>
      <c r="C74" s="31" t="s">
        <v>114</v>
      </c>
      <c r="D74" s="26" t="s">
        <v>60</v>
      </c>
      <c r="E74" s="32" t="s">
        <v>115</v>
      </c>
      <c r="F74" s="33" t="s">
        <v>62</v>
      </c>
      <c r="G74" s="34">
        <v>1</v>
      </c>
      <c r="H74" s="35">
        <v>0</v>
      </c>
      <c r="I74" s="35">
        <f>ROUND(ROUND(H74,2)*ROUND(G74,3),2)</f>
        <v>0</v>
      </c>
      <c r="O74">
        <f>(I74*21)/100</f>
        <v>0</v>
      </c>
      <c r="P74" t="s">
        <v>27</v>
      </c>
    </row>
    <row r="75" spans="1:5" ht="38.25">
      <c r="A75" s="36" t="s">
        <v>54</v>
      </c>
      <c r="E75" s="37" t="s">
        <v>116</v>
      </c>
    </row>
    <row r="76" spans="1:5" ht="12.75">
      <c r="A76" s="38" t="s">
        <v>56</v>
      </c>
      <c r="E76" s="39" t="s">
        <v>51</v>
      </c>
    </row>
    <row r="77" spans="1:5" ht="89.25">
      <c r="A77" t="s">
        <v>57</v>
      </c>
      <c r="E77" s="37" t="s">
        <v>117</v>
      </c>
    </row>
    <row r="78" spans="1:16" ht="12.75">
      <c r="A78" s="26" t="s">
        <v>49</v>
      </c>
      <c r="B78" s="31" t="s">
        <v>118</v>
      </c>
      <c r="C78" s="31" t="s">
        <v>119</v>
      </c>
      <c r="D78" s="26" t="s">
        <v>60</v>
      </c>
      <c r="E78" s="32" t="s">
        <v>120</v>
      </c>
      <c r="F78" s="33" t="s">
        <v>53</v>
      </c>
      <c r="G78" s="34">
        <v>1</v>
      </c>
      <c r="H78" s="35">
        <v>0</v>
      </c>
      <c r="I78" s="35">
        <f>ROUND(ROUND(H78,2)*ROUND(G78,3),2)</f>
        <v>0</v>
      </c>
      <c r="O78">
        <f>(I78*21)/100</f>
        <v>0</v>
      </c>
      <c r="P78" t="s">
        <v>27</v>
      </c>
    </row>
    <row r="79" spans="1:5" ht="102">
      <c r="A79" s="36" t="s">
        <v>54</v>
      </c>
      <c r="E79" s="37" t="s">
        <v>121</v>
      </c>
    </row>
    <row r="80" spans="1:5" ht="12.75">
      <c r="A80" s="38" t="s">
        <v>56</v>
      </c>
      <c r="E80" s="39" t="s">
        <v>51</v>
      </c>
    </row>
    <row r="81" spans="1:5" ht="25.5">
      <c r="A81" t="s">
        <v>57</v>
      </c>
      <c r="E81" s="37" t="s">
        <v>122</v>
      </c>
    </row>
    <row r="82" spans="1:16" ht="12.75">
      <c r="A82" s="26" t="s">
        <v>49</v>
      </c>
      <c r="B82" s="31" t="s">
        <v>123</v>
      </c>
      <c r="C82" s="31" t="s">
        <v>119</v>
      </c>
      <c r="D82" s="26" t="s">
        <v>65</v>
      </c>
      <c r="E82" s="32" t="s">
        <v>124</v>
      </c>
      <c r="F82" s="33" t="s">
        <v>53</v>
      </c>
      <c r="G82" s="34">
        <v>1</v>
      </c>
      <c r="H82" s="35">
        <v>0</v>
      </c>
      <c r="I82" s="35">
        <f>ROUND(ROUND(H82,2)*ROUND(G82,3),2)</f>
        <v>0</v>
      </c>
      <c r="O82">
        <f>(I82*21)/100</f>
        <v>0</v>
      </c>
      <c r="P82" t="s">
        <v>27</v>
      </c>
    </row>
    <row r="83" spans="1:5" ht="63.75">
      <c r="A83" s="36" t="s">
        <v>54</v>
      </c>
      <c r="E83" s="37" t="s">
        <v>125</v>
      </c>
    </row>
    <row r="84" spans="1:5" ht="12.75">
      <c r="A84" s="38" t="s">
        <v>56</v>
      </c>
      <c r="E84" s="39" t="s">
        <v>51</v>
      </c>
    </row>
    <row r="85" spans="1:5" ht="25.5">
      <c r="A85" t="s">
        <v>57</v>
      </c>
      <c r="E85" s="37" t="s">
        <v>122</v>
      </c>
    </row>
    <row r="86" spans="1:16" ht="12.75">
      <c r="A86" s="26" t="s">
        <v>49</v>
      </c>
      <c r="B86" s="31" t="s">
        <v>126</v>
      </c>
      <c r="C86" s="31" t="s">
        <v>119</v>
      </c>
      <c r="D86" s="26" t="s">
        <v>67</v>
      </c>
      <c r="E86" s="32" t="s">
        <v>127</v>
      </c>
      <c r="F86" s="33" t="s">
        <v>53</v>
      </c>
      <c r="G86" s="34">
        <v>1</v>
      </c>
      <c r="H86" s="35">
        <v>0</v>
      </c>
      <c r="I86" s="35">
        <f>ROUND(ROUND(H86,2)*ROUND(G86,3),2)</f>
        <v>0</v>
      </c>
      <c r="O86">
        <f>(I86*21)/100</f>
        <v>0</v>
      </c>
      <c r="P86" t="s">
        <v>27</v>
      </c>
    </row>
    <row r="87" spans="1:5" ht="51">
      <c r="A87" s="36" t="s">
        <v>54</v>
      </c>
      <c r="E87" s="37" t="s">
        <v>128</v>
      </c>
    </row>
    <row r="88" spans="1:5" ht="12.75">
      <c r="A88" s="38" t="s">
        <v>56</v>
      </c>
      <c r="E88" s="39" t="s">
        <v>51</v>
      </c>
    </row>
    <row r="89" spans="1:5" ht="25.5">
      <c r="A89" t="s">
        <v>57</v>
      </c>
      <c r="E89" s="37" t="s">
        <v>122</v>
      </c>
    </row>
    <row r="90" spans="1:16" ht="12.75">
      <c r="A90" s="26" t="s">
        <v>49</v>
      </c>
      <c r="B90" s="31" t="s">
        <v>129</v>
      </c>
      <c r="C90" s="31" t="s">
        <v>130</v>
      </c>
      <c r="D90" s="26" t="s">
        <v>51</v>
      </c>
      <c r="E90" s="32" t="s">
        <v>131</v>
      </c>
      <c r="F90" s="33" t="s">
        <v>53</v>
      </c>
      <c r="G90" s="34">
        <v>1</v>
      </c>
      <c r="H90" s="35">
        <v>0</v>
      </c>
      <c r="I90" s="35">
        <f>ROUND(ROUND(H90,2)*ROUND(G90,3),2)</f>
        <v>0</v>
      </c>
      <c r="O90">
        <f>(I90*21)/100</f>
        <v>0</v>
      </c>
      <c r="P90" t="s">
        <v>27</v>
      </c>
    </row>
    <row r="91" spans="1:5" ht="114.75">
      <c r="A91" s="36" t="s">
        <v>54</v>
      </c>
      <c r="E91" s="37" t="s">
        <v>132</v>
      </c>
    </row>
    <row r="92" spans="1:5" ht="12.75">
      <c r="A92" s="38" t="s">
        <v>56</v>
      </c>
      <c r="E92" s="39" t="s">
        <v>51</v>
      </c>
    </row>
    <row r="93" spans="1:5" ht="12.75">
      <c r="A93" t="s">
        <v>57</v>
      </c>
      <c r="E93" s="37" t="s">
        <v>133</v>
      </c>
    </row>
    <row r="94" spans="1:18" ht="12.75" customHeight="1">
      <c r="A94" s="12" t="s">
        <v>47</v>
      </c>
      <c r="B94" s="12"/>
      <c r="C94" s="40" t="s">
        <v>43</v>
      </c>
      <c r="D94" s="12"/>
      <c r="E94" s="29" t="s">
        <v>134</v>
      </c>
      <c r="F94" s="12"/>
      <c r="G94" s="12"/>
      <c r="H94" s="12"/>
      <c r="I94" s="41">
        <f>0+Q94</f>
        <v>0</v>
      </c>
      <c r="O94">
        <f>0+R94</f>
        <v>0</v>
      </c>
      <c r="Q94">
        <f>0+I95+I99+I103+I107+I111</f>
        <v>0</v>
      </c>
      <c r="R94">
        <f>0+O95+O99+O103+O107+O111</f>
        <v>0</v>
      </c>
    </row>
    <row r="95" spans="1:16" ht="12.75">
      <c r="A95" s="26" t="s">
        <v>49</v>
      </c>
      <c r="B95" s="31" t="s">
        <v>135</v>
      </c>
      <c r="C95" s="31" t="s">
        <v>136</v>
      </c>
      <c r="D95" s="26" t="s">
        <v>51</v>
      </c>
      <c r="E95" s="32" t="s">
        <v>137</v>
      </c>
      <c r="F95" s="33" t="s">
        <v>138</v>
      </c>
      <c r="G95" s="34">
        <v>1080</v>
      </c>
      <c r="H95" s="35">
        <v>0</v>
      </c>
      <c r="I95" s="35">
        <f>ROUND(ROUND(H95,2)*ROUND(G95,3),2)</f>
        <v>0</v>
      </c>
      <c r="O95">
        <f>(I95*21)/100</f>
        <v>0</v>
      </c>
      <c r="P95" t="s">
        <v>27</v>
      </c>
    </row>
    <row r="96" spans="1:5" ht="12.75">
      <c r="A96" s="36" t="s">
        <v>54</v>
      </c>
      <c r="E96" s="37" t="s">
        <v>51</v>
      </c>
    </row>
    <row r="97" spans="1:5" ht="12.75">
      <c r="A97" s="38" t="s">
        <v>56</v>
      </c>
      <c r="E97" s="39" t="s">
        <v>139</v>
      </c>
    </row>
    <row r="98" spans="1:5" ht="25.5">
      <c r="A98" t="s">
        <v>57</v>
      </c>
      <c r="E98" s="37" t="s">
        <v>140</v>
      </c>
    </row>
    <row r="99" spans="1:16" ht="12.75">
      <c r="A99" s="26" t="s">
        <v>49</v>
      </c>
      <c r="B99" s="31" t="s">
        <v>141</v>
      </c>
      <c r="C99" s="31" t="s">
        <v>142</v>
      </c>
      <c r="D99" s="26" t="s">
        <v>51</v>
      </c>
      <c r="E99" s="32" t="s">
        <v>143</v>
      </c>
      <c r="F99" s="33" t="s">
        <v>138</v>
      </c>
      <c r="G99" s="34">
        <v>1560</v>
      </c>
      <c r="H99" s="35">
        <v>0</v>
      </c>
      <c r="I99" s="35">
        <f>ROUND(ROUND(H99,2)*ROUND(G99,3),2)</f>
        <v>0</v>
      </c>
      <c r="O99">
        <f>(I99*21)/100</f>
        <v>0</v>
      </c>
      <c r="P99" t="s">
        <v>27</v>
      </c>
    </row>
    <row r="100" spans="1:5" ht="12.75">
      <c r="A100" s="36" t="s">
        <v>54</v>
      </c>
      <c r="E100" s="37" t="s">
        <v>51</v>
      </c>
    </row>
    <row r="101" spans="1:5" ht="12.75">
      <c r="A101" s="38" t="s">
        <v>56</v>
      </c>
      <c r="E101" s="39" t="s">
        <v>144</v>
      </c>
    </row>
    <row r="102" spans="1:5" ht="25.5">
      <c r="A102" t="s">
        <v>57</v>
      </c>
      <c r="E102" s="37" t="s">
        <v>140</v>
      </c>
    </row>
    <row r="103" spans="1:16" ht="12.75">
      <c r="A103" s="26" t="s">
        <v>49</v>
      </c>
      <c r="B103" s="31" t="s">
        <v>145</v>
      </c>
      <c r="C103" s="31" t="s">
        <v>146</v>
      </c>
      <c r="D103" s="26" t="s">
        <v>51</v>
      </c>
      <c r="E103" s="32" t="s">
        <v>147</v>
      </c>
      <c r="F103" s="33" t="s">
        <v>138</v>
      </c>
      <c r="G103" s="34">
        <v>3840</v>
      </c>
      <c r="H103" s="35">
        <v>0</v>
      </c>
      <c r="I103" s="35">
        <f>ROUND(ROUND(H103,2)*ROUND(G103,3),2)</f>
        <v>0</v>
      </c>
      <c r="O103">
        <f>(I103*21)/100</f>
        <v>0</v>
      </c>
      <c r="P103" t="s">
        <v>27</v>
      </c>
    </row>
    <row r="104" spans="1:5" ht="12.75">
      <c r="A104" s="36" t="s">
        <v>54</v>
      </c>
      <c r="E104" s="37" t="s">
        <v>51</v>
      </c>
    </row>
    <row r="105" spans="1:5" ht="12.75">
      <c r="A105" s="38" t="s">
        <v>56</v>
      </c>
      <c r="E105" s="39" t="s">
        <v>148</v>
      </c>
    </row>
    <row r="106" spans="1:5" ht="25.5">
      <c r="A106" t="s">
        <v>57</v>
      </c>
      <c r="E106" s="37" t="s">
        <v>140</v>
      </c>
    </row>
    <row r="107" spans="1:16" ht="12.75">
      <c r="A107" s="26" t="s">
        <v>49</v>
      </c>
      <c r="B107" s="31" t="s">
        <v>149</v>
      </c>
      <c r="C107" s="31" t="s">
        <v>150</v>
      </c>
      <c r="D107" s="26" t="s">
        <v>51</v>
      </c>
      <c r="E107" s="32" t="s">
        <v>151</v>
      </c>
      <c r="F107" s="33" t="s">
        <v>138</v>
      </c>
      <c r="G107" s="34">
        <v>270</v>
      </c>
      <c r="H107" s="35">
        <v>0</v>
      </c>
      <c r="I107" s="35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36" t="s">
        <v>54</v>
      </c>
      <c r="E108" s="37" t="s">
        <v>51</v>
      </c>
    </row>
    <row r="109" spans="1:5" ht="12.75">
      <c r="A109" s="38" t="s">
        <v>56</v>
      </c>
      <c r="E109" s="39" t="s">
        <v>152</v>
      </c>
    </row>
    <row r="110" spans="1:5" ht="25.5">
      <c r="A110" t="s">
        <v>57</v>
      </c>
      <c r="E110" s="37" t="s">
        <v>153</v>
      </c>
    </row>
    <row r="111" spans="1:16" ht="12.75">
      <c r="A111" s="26" t="s">
        <v>49</v>
      </c>
      <c r="B111" s="31" t="s">
        <v>154</v>
      </c>
      <c r="C111" s="31" t="s">
        <v>155</v>
      </c>
      <c r="D111" s="26" t="s">
        <v>51</v>
      </c>
      <c r="E111" s="32" t="s">
        <v>156</v>
      </c>
      <c r="F111" s="33" t="s">
        <v>138</v>
      </c>
      <c r="G111" s="34">
        <v>480</v>
      </c>
      <c r="H111" s="35">
        <v>0</v>
      </c>
      <c r="I111" s="35">
        <f>ROUND(ROUND(H111,2)*ROUND(G111,3),2)</f>
        <v>0</v>
      </c>
      <c r="O111">
        <f>(I111*21)/100</f>
        <v>0</v>
      </c>
      <c r="P111" t="s">
        <v>27</v>
      </c>
    </row>
    <row r="112" spans="1:5" ht="12.75">
      <c r="A112" s="36" t="s">
        <v>54</v>
      </c>
      <c r="E112" s="37" t="s">
        <v>51</v>
      </c>
    </row>
    <row r="113" spans="1:5" ht="12.75">
      <c r="A113" s="38" t="s">
        <v>56</v>
      </c>
      <c r="E113" s="39" t="s">
        <v>157</v>
      </c>
    </row>
    <row r="114" spans="1:5" ht="12.75">
      <c r="A114" t="s">
        <v>57</v>
      </c>
      <c r="E114" s="37" t="s">
        <v>51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6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0+O9+O18+O31+O40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158</v>
      </c>
      <c r="I3" s="42">
        <f>0+I9+I18+I31+I40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158</v>
      </c>
      <c r="D5" s="2"/>
      <c r="E5" s="21" t="s">
        <v>159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6" t="s">
        <v>49</v>
      </c>
      <c r="B10" s="31" t="s">
        <v>19</v>
      </c>
      <c r="C10" s="31" t="s">
        <v>161</v>
      </c>
      <c r="D10" s="26" t="s">
        <v>51</v>
      </c>
      <c r="E10" s="32" t="s">
        <v>162</v>
      </c>
      <c r="F10" s="33" t="s">
        <v>163</v>
      </c>
      <c r="G10" s="34">
        <v>0.51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6" t="s">
        <v>54</v>
      </c>
      <c r="E11" s="37" t="s">
        <v>51</v>
      </c>
    </row>
    <row r="12" spans="1:5" ht="25.5">
      <c r="A12" s="38" t="s">
        <v>56</v>
      </c>
      <c r="E12" s="39" t="s">
        <v>164</v>
      </c>
    </row>
    <row r="13" spans="1:5" ht="25.5">
      <c r="A13" t="s">
        <v>57</v>
      </c>
      <c r="E13" s="37" t="s">
        <v>165</v>
      </c>
    </row>
    <row r="14" spans="1:16" ht="12.75">
      <c r="A14" s="26" t="s">
        <v>49</v>
      </c>
      <c r="B14" s="31" t="s">
        <v>27</v>
      </c>
      <c r="C14" s="31" t="s">
        <v>161</v>
      </c>
      <c r="D14" s="26" t="s">
        <v>60</v>
      </c>
      <c r="E14" s="32" t="s">
        <v>166</v>
      </c>
      <c r="F14" s="33" t="s">
        <v>163</v>
      </c>
      <c r="G14" s="34">
        <v>2.552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27</v>
      </c>
    </row>
    <row r="15" spans="1:5" ht="12.75">
      <c r="A15" s="36" t="s">
        <v>54</v>
      </c>
      <c r="E15" s="37" t="s">
        <v>167</v>
      </c>
    </row>
    <row r="16" spans="1:5" ht="114.75">
      <c r="A16" s="38" t="s">
        <v>56</v>
      </c>
      <c r="E16" s="39" t="s">
        <v>168</v>
      </c>
    </row>
    <row r="17" spans="1:5" ht="25.5">
      <c r="A17" t="s">
        <v>57</v>
      </c>
      <c r="E17" s="37" t="s">
        <v>169</v>
      </c>
    </row>
    <row r="18" spans="1:18" ht="12.75" customHeight="1">
      <c r="A18" s="12" t="s">
        <v>47</v>
      </c>
      <c r="B18" s="12"/>
      <c r="C18" s="40" t="s">
        <v>19</v>
      </c>
      <c r="D18" s="12"/>
      <c r="E18" s="29" t="s">
        <v>170</v>
      </c>
      <c r="F18" s="12"/>
      <c r="G18" s="12"/>
      <c r="H18" s="12"/>
      <c r="I18" s="41">
        <f>0+Q18</f>
        <v>0</v>
      </c>
      <c r="O18">
        <f>0+R18</f>
        <v>0</v>
      </c>
      <c r="Q18">
        <f>0+I19+I23+I27</f>
        <v>0</v>
      </c>
      <c r="R18">
        <f>0+O19+O23+O27</f>
        <v>0</v>
      </c>
    </row>
    <row r="19" spans="1:16" ht="12.75">
      <c r="A19" s="26" t="s">
        <v>49</v>
      </c>
      <c r="B19" s="31" t="s">
        <v>26</v>
      </c>
      <c r="C19" s="31" t="s">
        <v>171</v>
      </c>
      <c r="D19" s="26" t="s">
        <v>51</v>
      </c>
      <c r="E19" s="32" t="s">
        <v>172</v>
      </c>
      <c r="F19" s="33" t="s">
        <v>173</v>
      </c>
      <c r="G19" s="34">
        <v>116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5" ht="12.75">
      <c r="A20" s="36" t="s">
        <v>54</v>
      </c>
      <c r="E20" s="37" t="s">
        <v>174</v>
      </c>
    </row>
    <row r="21" spans="1:5" ht="25.5">
      <c r="A21" s="38" t="s">
        <v>56</v>
      </c>
      <c r="E21" s="39" t="s">
        <v>175</v>
      </c>
    </row>
    <row r="22" spans="1:5" ht="63.75">
      <c r="A22" t="s">
        <v>57</v>
      </c>
      <c r="E22" s="37" t="s">
        <v>176</v>
      </c>
    </row>
    <row r="23" spans="1:16" ht="12.75">
      <c r="A23" s="26" t="s">
        <v>49</v>
      </c>
      <c r="B23" s="31" t="s">
        <v>36</v>
      </c>
      <c r="C23" s="31" t="s">
        <v>177</v>
      </c>
      <c r="D23" s="26" t="s">
        <v>51</v>
      </c>
      <c r="E23" s="32" t="s">
        <v>178</v>
      </c>
      <c r="F23" s="33" t="s">
        <v>179</v>
      </c>
      <c r="G23" s="34">
        <v>101.6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6" t="s">
        <v>54</v>
      </c>
      <c r="E24" s="37" t="s">
        <v>180</v>
      </c>
    </row>
    <row r="25" spans="1:5" ht="25.5">
      <c r="A25" s="38" t="s">
        <v>56</v>
      </c>
      <c r="E25" s="39" t="s">
        <v>181</v>
      </c>
    </row>
    <row r="26" spans="1:5" ht="63.75">
      <c r="A26" t="s">
        <v>57</v>
      </c>
      <c r="E26" s="37" t="s">
        <v>182</v>
      </c>
    </row>
    <row r="27" spans="1:16" ht="12.75">
      <c r="A27" s="26" t="s">
        <v>49</v>
      </c>
      <c r="B27" s="31" t="s">
        <v>38</v>
      </c>
      <c r="C27" s="31" t="s">
        <v>183</v>
      </c>
      <c r="D27" s="26" t="s">
        <v>51</v>
      </c>
      <c r="E27" s="32" t="s">
        <v>184</v>
      </c>
      <c r="F27" s="33" t="s">
        <v>163</v>
      </c>
      <c r="G27" s="34">
        <v>223.52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6" t="s">
        <v>54</v>
      </c>
      <c r="E28" s="37" t="s">
        <v>185</v>
      </c>
    </row>
    <row r="29" spans="1:5" ht="51">
      <c r="A29" s="38" t="s">
        <v>56</v>
      </c>
      <c r="E29" s="39" t="s">
        <v>186</v>
      </c>
    </row>
    <row r="30" spans="1:5" ht="63.75">
      <c r="A30" t="s">
        <v>57</v>
      </c>
      <c r="E30" s="37" t="s">
        <v>176</v>
      </c>
    </row>
    <row r="31" spans="1:18" ht="12.75" customHeight="1">
      <c r="A31" s="12" t="s">
        <v>47</v>
      </c>
      <c r="B31" s="12"/>
      <c r="C31" s="40" t="s">
        <v>82</v>
      </c>
      <c r="D31" s="12"/>
      <c r="E31" s="29" t="s">
        <v>187</v>
      </c>
      <c r="F31" s="12"/>
      <c r="G31" s="12"/>
      <c r="H31" s="12"/>
      <c r="I31" s="41">
        <f>0+Q31</f>
        <v>0</v>
      </c>
      <c r="O31">
        <f>0+R31</f>
        <v>0</v>
      </c>
      <c r="Q31">
        <f>0+I32+I36</f>
        <v>0</v>
      </c>
      <c r="R31">
        <f>0+O32+O36</f>
        <v>0</v>
      </c>
    </row>
    <row r="32" spans="1:16" ht="12.75">
      <c r="A32" s="26" t="s">
        <v>49</v>
      </c>
      <c r="B32" s="31" t="s">
        <v>40</v>
      </c>
      <c r="C32" s="31" t="s">
        <v>188</v>
      </c>
      <c r="D32" s="26" t="s">
        <v>51</v>
      </c>
      <c r="E32" s="32" t="s">
        <v>189</v>
      </c>
      <c r="F32" s="33" t="s">
        <v>62</v>
      </c>
      <c r="G32" s="34">
        <v>9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27</v>
      </c>
    </row>
    <row r="33" spans="1:5" ht="12.75">
      <c r="A33" s="36" t="s">
        <v>54</v>
      </c>
      <c r="E33" s="37" t="s">
        <v>190</v>
      </c>
    </row>
    <row r="34" spans="1:5" ht="25.5">
      <c r="A34" s="38" t="s">
        <v>56</v>
      </c>
      <c r="E34" s="39" t="s">
        <v>191</v>
      </c>
    </row>
    <row r="35" spans="1:5" ht="38.25">
      <c r="A35" t="s">
        <v>57</v>
      </c>
      <c r="E35" s="37" t="s">
        <v>192</v>
      </c>
    </row>
    <row r="36" spans="1:16" ht="12.75">
      <c r="A36" s="26" t="s">
        <v>49</v>
      </c>
      <c r="B36" s="31" t="s">
        <v>79</v>
      </c>
      <c r="C36" s="31" t="s">
        <v>193</v>
      </c>
      <c r="D36" s="26" t="s">
        <v>51</v>
      </c>
      <c r="E36" s="32" t="s">
        <v>194</v>
      </c>
      <c r="F36" s="33" t="s">
        <v>62</v>
      </c>
      <c r="G36" s="34">
        <v>6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27</v>
      </c>
    </row>
    <row r="37" spans="1:5" ht="12.75">
      <c r="A37" s="36" t="s">
        <v>54</v>
      </c>
      <c r="E37" s="37" t="s">
        <v>195</v>
      </c>
    </row>
    <row r="38" spans="1:5" ht="25.5">
      <c r="A38" s="38" t="s">
        <v>56</v>
      </c>
      <c r="E38" s="39" t="s">
        <v>196</v>
      </c>
    </row>
    <row r="39" spans="1:5" ht="38.25">
      <c r="A39" t="s">
        <v>57</v>
      </c>
      <c r="E39" s="37" t="s">
        <v>192</v>
      </c>
    </row>
    <row r="40" spans="1:18" ht="12.75" customHeight="1">
      <c r="A40" s="12" t="s">
        <v>47</v>
      </c>
      <c r="B40" s="12"/>
      <c r="C40" s="40" t="s">
        <v>43</v>
      </c>
      <c r="D40" s="12"/>
      <c r="E40" s="29" t="s">
        <v>134</v>
      </c>
      <c r="F40" s="12"/>
      <c r="G40" s="12"/>
      <c r="H40" s="12"/>
      <c r="I40" s="41">
        <f>0+Q40</f>
        <v>0</v>
      </c>
      <c r="O40">
        <f>0+R40</f>
        <v>0</v>
      </c>
      <c r="Q40">
        <f>0+I41+I45+I49+I53</f>
        <v>0</v>
      </c>
      <c r="R40">
        <f>0+O41+O45+O49+O53</f>
        <v>0</v>
      </c>
    </row>
    <row r="41" spans="1:16" ht="12.75">
      <c r="A41" s="26" t="s">
        <v>49</v>
      </c>
      <c r="B41" s="31" t="s">
        <v>82</v>
      </c>
      <c r="C41" s="31" t="s">
        <v>197</v>
      </c>
      <c r="D41" s="26" t="s">
        <v>51</v>
      </c>
      <c r="E41" s="32" t="s">
        <v>198</v>
      </c>
      <c r="F41" s="33" t="s">
        <v>199</v>
      </c>
      <c r="G41" s="34">
        <v>180</v>
      </c>
      <c r="H41" s="35">
        <v>0</v>
      </c>
      <c r="I41" s="35">
        <f>ROUND(ROUND(H41,2)*ROUND(G41,3),2)</f>
        <v>0</v>
      </c>
      <c r="O41">
        <f>(I41*21)/100</f>
        <v>0</v>
      </c>
      <c r="P41" t="s">
        <v>27</v>
      </c>
    </row>
    <row r="42" spans="1:5" ht="12.75">
      <c r="A42" s="36" t="s">
        <v>54</v>
      </c>
      <c r="E42" s="37" t="s">
        <v>51</v>
      </c>
    </row>
    <row r="43" spans="1:5" ht="38.25">
      <c r="A43" s="38" t="s">
        <v>56</v>
      </c>
      <c r="E43" s="39" t="s">
        <v>200</v>
      </c>
    </row>
    <row r="44" spans="1:5" ht="12.75">
      <c r="A44" t="s">
        <v>57</v>
      </c>
      <c r="E44" s="37" t="s">
        <v>51</v>
      </c>
    </row>
    <row r="45" spans="1:16" ht="25.5">
      <c r="A45" s="26" t="s">
        <v>49</v>
      </c>
      <c r="B45" s="31" t="s">
        <v>43</v>
      </c>
      <c r="C45" s="31" t="s">
        <v>201</v>
      </c>
      <c r="D45" s="26" t="s">
        <v>51</v>
      </c>
      <c r="E45" s="32" t="s">
        <v>202</v>
      </c>
      <c r="F45" s="33" t="s">
        <v>62</v>
      </c>
      <c r="G45" s="34">
        <v>9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27</v>
      </c>
    </row>
    <row r="46" spans="1:5" ht="12.75">
      <c r="A46" s="36" t="s">
        <v>54</v>
      </c>
      <c r="E46" s="37" t="s">
        <v>203</v>
      </c>
    </row>
    <row r="47" spans="1:5" ht="25.5">
      <c r="A47" s="38" t="s">
        <v>56</v>
      </c>
      <c r="E47" s="39" t="s">
        <v>204</v>
      </c>
    </row>
    <row r="48" spans="1:5" ht="25.5">
      <c r="A48" t="s">
        <v>57</v>
      </c>
      <c r="E48" s="37" t="s">
        <v>205</v>
      </c>
    </row>
    <row r="49" spans="1:16" ht="12.75">
      <c r="A49" s="26" t="s">
        <v>49</v>
      </c>
      <c r="B49" s="31" t="s">
        <v>45</v>
      </c>
      <c r="C49" s="31" t="s">
        <v>206</v>
      </c>
      <c r="D49" s="26" t="s">
        <v>51</v>
      </c>
      <c r="E49" s="32" t="s">
        <v>207</v>
      </c>
      <c r="F49" s="33" t="s">
        <v>208</v>
      </c>
      <c r="G49" s="34">
        <v>4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27</v>
      </c>
    </row>
    <row r="50" spans="1:5" ht="12.75">
      <c r="A50" s="36" t="s">
        <v>54</v>
      </c>
      <c r="E50" s="37" t="s">
        <v>51</v>
      </c>
    </row>
    <row r="51" spans="1:5" ht="12.75">
      <c r="A51" s="38" t="s">
        <v>56</v>
      </c>
      <c r="E51" s="39" t="s">
        <v>51</v>
      </c>
    </row>
    <row r="52" spans="1:5" ht="89.25">
      <c r="A52" t="s">
        <v>57</v>
      </c>
      <c r="E52" s="37" t="s">
        <v>209</v>
      </c>
    </row>
    <row r="53" spans="1:16" ht="12.75">
      <c r="A53" s="26" t="s">
        <v>49</v>
      </c>
      <c r="B53" s="31" t="s">
        <v>88</v>
      </c>
      <c r="C53" s="31" t="s">
        <v>210</v>
      </c>
      <c r="D53" s="26" t="s">
        <v>51</v>
      </c>
      <c r="E53" s="32" t="s">
        <v>211</v>
      </c>
      <c r="F53" s="33" t="s">
        <v>62</v>
      </c>
      <c r="G53" s="34">
        <v>4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27</v>
      </c>
    </row>
    <row r="54" spans="1:5" ht="25.5">
      <c r="A54" s="36" t="s">
        <v>54</v>
      </c>
      <c r="E54" s="37" t="s">
        <v>212</v>
      </c>
    </row>
    <row r="55" spans="1:5" ht="25.5">
      <c r="A55" s="38" t="s">
        <v>56</v>
      </c>
      <c r="E55" s="39" t="s">
        <v>213</v>
      </c>
    </row>
    <row r="56" spans="1:5" ht="89.25">
      <c r="A56" t="s">
        <v>57</v>
      </c>
      <c r="E56" s="37" t="s">
        <v>214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7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0+O9+O14+O43+O76+O85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215</v>
      </c>
      <c r="I3" s="42">
        <f>0+I9+I14+I43+I76+I85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215</v>
      </c>
      <c r="D5" s="2"/>
      <c r="E5" s="21" t="s">
        <v>216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49</v>
      </c>
      <c r="B10" s="31" t="s">
        <v>19</v>
      </c>
      <c r="C10" s="31" t="s">
        <v>161</v>
      </c>
      <c r="D10" s="26" t="s">
        <v>51</v>
      </c>
      <c r="E10" s="32" t="s">
        <v>162</v>
      </c>
      <c r="F10" s="33" t="s">
        <v>163</v>
      </c>
      <c r="G10" s="34">
        <v>354.368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6" t="s">
        <v>54</v>
      </c>
      <c r="E11" s="37" t="s">
        <v>51</v>
      </c>
    </row>
    <row r="12" spans="1:5" ht="51">
      <c r="A12" s="38" t="s">
        <v>56</v>
      </c>
      <c r="E12" s="39" t="s">
        <v>218</v>
      </c>
    </row>
    <row r="13" spans="1:5" ht="25.5">
      <c r="A13" t="s">
        <v>57</v>
      </c>
      <c r="E13" s="37" t="s">
        <v>169</v>
      </c>
    </row>
    <row r="14" spans="1:18" ht="12.75" customHeight="1">
      <c r="A14" s="12" t="s">
        <v>47</v>
      </c>
      <c r="B14" s="12"/>
      <c r="C14" s="40" t="s">
        <v>19</v>
      </c>
      <c r="D14" s="12"/>
      <c r="E14" s="29" t="s">
        <v>170</v>
      </c>
      <c r="F14" s="12"/>
      <c r="G14" s="12"/>
      <c r="H14" s="12"/>
      <c r="I14" s="41">
        <f>0+Q14</f>
        <v>0</v>
      </c>
      <c r="O14">
        <f>0+R14</f>
        <v>0</v>
      </c>
      <c r="Q14">
        <f>0+I15+I19+I23+I27+I31+I35+I39</f>
        <v>0</v>
      </c>
      <c r="R14">
        <f>0+O15+O19+O23+O27+O31+O35+O39</f>
        <v>0</v>
      </c>
    </row>
    <row r="15" spans="1:16" ht="12.75">
      <c r="A15" s="26" t="s">
        <v>49</v>
      </c>
      <c r="B15" s="31" t="s">
        <v>27</v>
      </c>
      <c r="C15" s="31" t="s">
        <v>219</v>
      </c>
      <c r="D15" s="26" t="s">
        <v>51</v>
      </c>
      <c r="E15" s="32" t="s">
        <v>220</v>
      </c>
      <c r="F15" s="33" t="s">
        <v>221</v>
      </c>
      <c r="G15" s="34">
        <v>1915.5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27</v>
      </c>
    </row>
    <row r="16" spans="1:5" ht="12.75">
      <c r="A16" s="36" t="s">
        <v>54</v>
      </c>
      <c r="E16" s="37" t="s">
        <v>222</v>
      </c>
    </row>
    <row r="17" spans="1:5" ht="38.25">
      <c r="A17" s="38" t="s">
        <v>56</v>
      </c>
      <c r="E17" s="39" t="s">
        <v>223</v>
      </c>
    </row>
    <row r="18" spans="1:5" ht="25.5">
      <c r="A18" t="s">
        <v>57</v>
      </c>
      <c r="E18" s="37" t="s">
        <v>224</v>
      </c>
    </row>
    <row r="19" spans="1:16" ht="12.75">
      <c r="A19" s="26" t="s">
        <v>49</v>
      </c>
      <c r="B19" s="31" t="s">
        <v>26</v>
      </c>
      <c r="C19" s="31" t="s">
        <v>225</v>
      </c>
      <c r="D19" s="26" t="s">
        <v>51</v>
      </c>
      <c r="E19" s="32" t="s">
        <v>226</v>
      </c>
      <c r="F19" s="33" t="s">
        <v>179</v>
      </c>
      <c r="G19" s="34">
        <v>10.16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5" ht="12.75">
      <c r="A20" s="36" t="s">
        <v>54</v>
      </c>
      <c r="E20" s="37" t="s">
        <v>51</v>
      </c>
    </row>
    <row r="21" spans="1:5" ht="51">
      <c r="A21" s="38" t="s">
        <v>56</v>
      </c>
      <c r="E21" s="39" t="s">
        <v>227</v>
      </c>
    </row>
    <row r="22" spans="1:5" ht="369.75">
      <c r="A22" t="s">
        <v>57</v>
      </c>
      <c r="E22" s="37" t="s">
        <v>228</v>
      </c>
    </row>
    <row r="23" spans="1:16" ht="12.75">
      <c r="A23" s="26" t="s">
        <v>49</v>
      </c>
      <c r="B23" s="31" t="s">
        <v>36</v>
      </c>
      <c r="C23" s="31" t="s">
        <v>229</v>
      </c>
      <c r="D23" s="26" t="s">
        <v>51</v>
      </c>
      <c r="E23" s="32" t="s">
        <v>230</v>
      </c>
      <c r="F23" s="33" t="s">
        <v>179</v>
      </c>
      <c r="G23" s="34">
        <v>181.39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6" t="s">
        <v>54</v>
      </c>
      <c r="E24" s="37" t="s">
        <v>51</v>
      </c>
    </row>
    <row r="25" spans="1:5" ht="51">
      <c r="A25" s="38" t="s">
        <v>56</v>
      </c>
      <c r="E25" s="39" t="s">
        <v>231</v>
      </c>
    </row>
    <row r="26" spans="1:5" ht="318.75">
      <c r="A26" t="s">
        <v>57</v>
      </c>
      <c r="E26" s="37" t="s">
        <v>232</v>
      </c>
    </row>
    <row r="27" spans="1:16" ht="12.75">
      <c r="A27" s="26" t="s">
        <v>49</v>
      </c>
      <c r="B27" s="31" t="s">
        <v>38</v>
      </c>
      <c r="C27" s="31" t="s">
        <v>233</v>
      </c>
      <c r="D27" s="26" t="s">
        <v>51</v>
      </c>
      <c r="E27" s="32" t="s">
        <v>234</v>
      </c>
      <c r="F27" s="33" t="s">
        <v>179</v>
      </c>
      <c r="G27" s="34">
        <v>144.19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6" t="s">
        <v>54</v>
      </c>
      <c r="E28" s="37" t="s">
        <v>51</v>
      </c>
    </row>
    <row r="29" spans="1:5" ht="51">
      <c r="A29" s="38" t="s">
        <v>56</v>
      </c>
      <c r="E29" s="39" t="s">
        <v>235</v>
      </c>
    </row>
    <row r="30" spans="1:5" ht="229.5">
      <c r="A30" t="s">
        <v>57</v>
      </c>
      <c r="E30" s="37" t="s">
        <v>236</v>
      </c>
    </row>
    <row r="31" spans="1:16" ht="12.75">
      <c r="A31" s="26" t="s">
        <v>49</v>
      </c>
      <c r="B31" s="31" t="s">
        <v>40</v>
      </c>
      <c r="C31" s="31" t="s">
        <v>237</v>
      </c>
      <c r="D31" s="26" t="s">
        <v>51</v>
      </c>
      <c r="E31" s="32" t="s">
        <v>238</v>
      </c>
      <c r="F31" s="33" t="s">
        <v>179</v>
      </c>
      <c r="G31" s="34">
        <v>37.2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6" t="s">
        <v>54</v>
      </c>
      <c r="E32" s="37" t="s">
        <v>239</v>
      </c>
    </row>
    <row r="33" spans="1:5" ht="51">
      <c r="A33" s="38" t="s">
        <v>56</v>
      </c>
      <c r="E33" s="39" t="s">
        <v>240</v>
      </c>
    </row>
    <row r="34" spans="1:5" ht="293.25">
      <c r="A34" t="s">
        <v>57</v>
      </c>
      <c r="E34" s="37" t="s">
        <v>241</v>
      </c>
    </row>
    <row r="35" spans="1:16" ht="12.75">
      <c r="A35" s="26" t="s">
        <v>49</v>
      </c>
      <c r="B35" s="31" t="s">
        <v>79</v>
      </c>
      <c r="C35" s="31" t="s">
        <v>242</v>
      </c>
      <c r="D35" s="26" t="s">
        <v>51</v>
      </c>
      <c r="E35" s="32" t="s">
        <v>243</v>
      </c>
      <c r="F35" s="33" t="s">
        <v>244</v>
      </c>
      <c r="G35" s="34">
        <v>312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6" t="s">
        <v>54</v>
      </c>
      <c r="E36" s="37" t="s">
        <v>245</v>
      </c>
    </row>
    <row r="37" spans="1:5" ht="38.25">
      <c r="A37" s="38" t="s">
        <v>56</v>
      </c>
      <c r="E37" s="39" t="s">
        <v>246</v>
      </c>
    </row>
    <row r="38" spans="1:5" ht="38.25">
      <c r="A38" t="s">
        <v>57</v>
      </c>
      <c r="E38" s="37" t="s">
        <v>247</v>
      </c>
    </row>
    <row r="39" spans="1:16" ht="12.75">
      <c r="A39" s="26" t="s">
        <v>49</v>
      </c>
      <c r="B39" s="31" t="s">
        <v>82</v>
      </c>
      <c r="C39" s="31" t="s">
        <v>248</v>
      </c>
      <c r="D39" s="26" t="s">
        <v>51</v>
      </c>
      <c r="E39" s="32" t="s">
        <v>249</v>
      </c>
      <c r="F39" s="33" t="s">
        <v>244</v>
      </c>
      <c r="G39" s="34">
        <v>312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27</v>
      </c>
    </row>
    <row r="40" spans="1:5" ht="12.75">
      <c r="A40" s="36" t="s">
        <v>54</v>
      </c>
      <c r="E40" s="37" t="s">
        <v>51</v>
      </c>
    </row>
    <row r="41" spans="1:5" ht="38.25">
      <c r="A41" s="38" t="s">
        <v>56</v>
      </c>
      <c r="E41" s="39" t="s">
        <v>246</v>
      </c>
    </row>
    <row r="42" spans="1:5" ht="25.5">
      <c r="A42" t="s">
        <v>57</v>
      </c>
      <c r="E42" s="37" t="s">
        <v>250</v>
      </c>
    </row>
    <row r="43" spans="1:18" ht="12.75" customHeight="1">
      <c r="A43" s="12" t="s">
        <v>47</v>
      </c>
      <c r="B43" s="12"/>
      <c r="C43" s="40" t="s">
        <v>38</v>
      </c>
      <c r="D43" s="12"/>
      <c r="E43" s="29" t="s">
        <v>216</v>
      </c>
      <c r="F43" s="12"/>
      <c r="G43" s="12"/>
      <c r="H43" s="12"/>
      <c r="I43" s="41">
        <f>0+Q43</f>
        <v>0</v>
      </c>
      <c r="O43">
        <f>0+R43</f>
        <v>0</v>
      </c>
      <c r="Q43">
        <f>0+I44+I48+I52+I56+I60+I64+I68+I72</f>
        <v>0</v>
      </c>
      <c r="R43">
        <f>0+O44+O48+O52+O56+O60+O64+O68+O72</f>
        <v>0</v>
      </c>
    </row>
    <row r="44" spans="1:16" ht="12.75">
      <c r="A44" s="26" t="s">
        <v>49</v>
      </c>
      <c r="B44" s="31" t="s">
        <v>43</v>
      </c>
      <c r="C44" s="31" t="s">
        <v>251</v>
      </c>
      <c r="D44" s="26" t="s">
        <v>51</v>
      </c>
      <c r="E44" s="32" t="s">
        <v>252</v>
      </c>
      <c r="F44" s="33" t="s">
        <v>244</v>
      </c>
      <c r="G44" s="34">
        <v>304.8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27</v>
      </c>
    </row>
    <row r="45" spans="1:5" ht="12.75">
      <c r="A45" s="36" t="s">
        <v>54</v>
      </c>
      <c r="E45" s="37" t="s">
        <v>253</v>
      </c>
    </row>
    <row r="46" spans="1:5" ht="51">
      <c r="A46" s="38" t="s">
        <v>56</v>
      </c>
      <c r="E46" s="39" t="s">
        <v>254</v>
      </c>
    </row>
    <row r="47" spans="1:5" ht="51">
      <c r="A47" t="s">
        <v>57</v>
      </c>
      <c r="E47" s="37" t="s">
        <v>255</v>
      </c>
    </row>
    <row r="48" spans="1:16" ht="12.75">
      <c r="A48" s="26" t="s">
        <v>49</v>
      </c>
      <c r="B48" s="31" t="s">
        <v>45</v>
      </c>
      <c r="C48" s="31" t="s">
        <v>256</v>
      </c>
      <c r="D48" s="26" t="s">
        <v>51</v>
      </c>
      <c r="E48" s="32" t="s">
        <v>257</v>
      </c>
      <c r="F48" s="33" t="s">
        <v>244</v>
      </c>
      <c r="G48" s="34">
        <v>1016</v>
      </c>
      <c r="H48" s="35">
        <v>0</v>
      </c>
      <c r="I48" s="35">
        <f>ROUND(ROUND(H48,2)*ROUND(G48,3),2)</f>
        <v>0</v>
      </c>
      <c r="O48">
        <f>(I48*21)/100</f>
        <v>0</v>
      </c>
      <c r="P48" t="s">
        <v>27</v>
      </c>
    </row>
    <row r="49" spans="1:5" ht="12.75">
      <c r="A49" s="36" t="s">
        <v>54</v>
      </c>
      <c r="E49" s="37" t="s">
        <v>51</v>
      </c>
    </row>
    <row r="50" spans="1:5" ht="38.25">
      <c r="A50" s="38" t="s">
        <v>56</v>
      </c>
      <c r="E50" s="39" t="s">
        <v>258</v>
      </c>
    </row>
    <row r="51" spans="1:5" ht="12.75">
      <c r="A51" t="s">
        <v>57</v>
      </c>
      <c r="E51" s="37" t="s">
        <v>51</v>
      </c>
    </row>
    <row r="52" spans="1:16" ht="12.75">
      <c r="A52" s="26" t="s">
        <v>49</v>
      </c>
      <c r="B52" s="31" t="s">
        <v>88</v>
      </c>
      <c r="C52" s="31" t="s">
        <v>259</v>
      </c>
      <c r="D52" s="26" t="s">
        <v>51</v>
      </c>
      <c r="E52" s="32" t="s">
        <v>260</v>
      </c>
      <c r="F52" s="33" t="s">
        <v>244</v>
      </c>
      <c r="G52" s="34">
        <v>1016</v>
      </c>
      <c r="H52" s="35">
        <v>0</v>
      </c>
      <c r="I52" s="35">
        <f>ROUND(ROUND(H52,2)*ROUND(G52,3),2)</f>
        <v>0</v>
      </c>
      <c r="O52">
        <f>(I52*21)/100</f>
        <v>0</v>
      </c>
      <c r="P52" t="s">
        <v>27</v>
      </c>
    </row>
    <row r="53" spans="1:5" ht="12.75">
      <c r="A53" s="36" t="s">
        <v>54</v>
      </c>
      <c r="E53" s="37" t="s">
        <v>51</v>
      </c>
    </row>
    <row r="54" spans="1:5" ht="38.25">
      <c r="A54" s="38" t="s">
        <v>56</v>
      </c>
      <c r="E54" s="39" t="s">
        <v>258</v>
      </c>
    </row>
    <row r="55" spans="1:5" ht="140.25">
      <c r="A55" t="s">
        <v>57</v>
      </c>
      <c r="E55" s="37" t="s">
        <v>261</v>
      </c>
    </row>
    <row r="56" spans="1:16" ht="12.75">
      <c r="A56" s="26" t="s">
        <v>262</v>
      </c>
      <c r="B56" s="31" t="s">
        <v>91</v>
      </c>
      <c r="C56" s="31" t="s">
        <v>263</v>
      </c>
      <c r="D56" s="26" t="s">
        <v>51</v>
      </c>
      <c r="E56" s="32" t="s">
        <v>264</v>
      </c>
      <c r="F56" s="33" t="s">
        <v>244</v>
      </c>
      <c r="G56" s="34">
        <v>1016</v>
      </c>
      <c r="H56" s="35">
        <v>0</v>
      </c>
      <c r="I56" s="35">
        <f>ROUND(ROUND(H56,2)*ROUND(G56,3),2)</f>
        <v>0</v>
      </c>
      <c r="O56">
        <f>(I56*21)/100</f>
        <v>0</v>
      </c>
      <c r="P56" t="s">
        <v>27</v>
      </c>
    </row>
    <row r="57" spans="1:5" ht="12.75">
      <c r="A57" s="36" t="s">
        <v>54</v>
      </c>
      <c r="E57" s="37" t="s">
        <v>265</v>
      </c>
    </row>
    <row r="58" spans="1:5" ht="12.75">
      <c r="A58" s="38" t="s">
        <v>56</v>
      </c>
      <c r="E58" s="39" t="s">
        <v>51</v>
      </c>
    </row>
    <row r="59" spans="1:5" ht="51">
      <c r="A59" t="s">
        <v>57</v>
      </c>
      <c r="E59" s="37" t="s">
        <v>266</v>
      </c>
    </row>
    <row r="60" spans="1:16" ht="12.75">
      <c r="A60" s="26" t="s">
        <v>262</v>
      </c>
      <c r="B60" s="31" t="s">
        <v>97</v>
      </c>
      <c r="C60" s="31" t="s">
        <v>267</v>
      </c>
      <c r="D60" s="26" t="s">
        <v>51</v>
      </c>
      <c r="E60" s="32" t="s">
        <v>268</v>
      </c>
      <c r="F60" s="33" t="s">
        <v>244</v>
      </c>
      <c r="G60" s="34">
        <v>1016</v>
      </c>
      <c r="H60" s="35">
        <v>0</v>
      </c>
      <c r="I60" s="35">
        <f>ROUND(ROUND(H60,2)*ROUND(G60,3),2)</f>
        <v>0</v>
      </c>
      <c r="O60">
        <f>(I60*21)/100</f>
        <v>0</v>
      </c>
      <c r="P60" t="s">
        <v>27</v>
      </c>
    </row>
    <row r="61" spans="1:5" ht="12.75">
      <c r="A61" s="36" t="s">
        <v>54</v>
      </c>
      <c r="E61" s="37" t="s">
        <v>51</v>
      </c>
    </row>
    <row r="62" spans="1:5" ht="12.75">
      <c r="A62" s="38" t="s">
        <v>56</v>
      </c>
      <c r="E62" s="39" t="s">
        <v>51</v>
      </c>
    </row>
    <row r="63" spans="1:5" ht="25.5">
      <c r="A63" t="s">
        <v>57</v>
      </c>
      <c r="E63" s="37" t="s">
        <v>269</v>
      </c>
    </row>
    <row r="64" spans="1:16" ht="12.75">
      <c r="A64" s="26" t="s">
        <v>49</v>
      </c>
      <c r="B64" s="31" t="s">
        <v>102</v>
      </c>
      <c r="C64" s="31" t="s">
        <v>270</v>
      </c>
      <c r="D64" s="26" t="s">
        <v>51</v>
      </c>
      <c r="E64" s="32" t="s">
        <v>271</v>
      </c>
      <c r="F64" s="33" t="s">
        <v>244</v>
      </c>
      <c r="G64" s="34">
        <v>1016</v>
      </c>
      <c r="H64" s="35">
        <v>0</v>
      </c>
      <c r="I64" s="35">
        <f>ROUND(ROUND(H64,2)*ROUND(G64,3),2)</f>
        <v>0</v>
      </c>
      <c r="O64">
        <f>(I64*21)/100</f>
        <v>0</v>
      </c>
      <c r="P64" t="s">
        <v>27</v>
      </c>
    </row>
    <row r="65" spans="1:5" ht="12.75">
      <c r="A65" s="36" t="s">
        <v>54</v>
      </c>
      <c r="E65" s="37" t="s">
        <v>51</v>
      </c>
    </row>
    <row r="66" spans="1:5" ht="38.25">
      <c r="A66" s="38" t="s">
        <v>56</v>
      </c>
      <c r="E66" s="39" t="s">
        <v>258</v>
      </c>
    </row>
    <row r="67" spans="1:5" ht="140.25">
      <c r="A67" t="s">
        <v>57</v>
      </c>
      <c r="E67" s="37" t="s">
        <v>272</v>
      </c>
    </row>
    <row r="68" spans="1:16" ht="12.75">
      <c r="A68" s="26" t="s">
        <v>262</v>
      </c>
      <c r="B68" s="31" t="s">
        <v>106</v>
      </c>
      <c r="C68" s="31" t="s">
        <v>273</v>
      </c>
      <c r="D68" s="26" t="s">
        <v>51</v>
      </c>
      <c r="E68" s="32" t="s">
        <v>274</v>
      </c>
      <c r="F68" s="33" t="s">
        <v>244</v>
      </c>
      <c r="G68" s="34">
        <v>1016</v>
      </c>
      <c r="H68" s="35">
        <v>0</v>
      </c>
      <c r="I68" s="35">
        <f>ROUND(ROUND(H68,2)*ROUND(G68,3),2)</f>
        <v>0</v>
      </c>
      <c r="O68">
        <f>(I68*21)/100</f>
        <v>0</v>
      </c>
      <c r="P68" t="s">
        <v>27</v>
      </c>
    </row>
    <row r="69" spans="1:5" ht="12.75">
      <c r="A69" s="36" t="s">
        <v>54</v>
      </c>
      <c r="E69" s="37" t="s">
        <v>275</v>
      </c>
    </row>
    <row r="70" spans="1:5" ht="12.75">
      <c r="A70" s="38" t="s">
        <v>56</v>
      </c>
      <c r="E70" s="39" t="s">
        <v>51</v>
      </c>
    </row>
    <row r="71" spans="1:5" ht="51">
      <c r="A71" t="s">
        <v>57</v>
      </c>
      <c r="E71" s="37" t="s">
        <v>266</v>
      </c>
    </row>
    <row r="72" spans="1:16" ht="25.5">
      <c r="A72" s="26" t="s">
        <v>49</v>
      </c>
      <c r="B72" s="31" t="s">
        <v>109</v>
      </c>
      <c r="C72" s="31" t="s">
        <v>276</v>
      </c>
      <c r="D72" s="26" t="s">
        <v>51</v>
      </c>
      <c r="E72" s="32" t="s">
        <v>277</v>
      </c>
      <c r="F72" s="33" t="s">
        <v>244</v>
      </c>
      <c r="G72" s="34">
        <v>1016</v>
      </c>
      <c r="H72" s="35">
        <v>0</v>
      </c>
      <c r="I72" s="35">
        <f>ROUND(ROUND(H72,2)*ROUND(G72,3),2)</f>
        <v>0</v>
      </c>
      <c r="O72">
        <f>(I72*21)/100</f>
        <v>0</v>
      </c>
      <c r="P72" t="s">
        <v>27</v>
      </c>
    </row>
    <row r="73" spans="1:5" ht="12.75">
      <c r="A73" s="36" t="s">
        <v>54</v>
      </c>
      <c r="E73" s="37" t="s">
        <v>278</v>
      </c>
    </row>
    <row r="74" spans="1:5" ht="38.25">
      <c r="A74" s="38" t="s">
        <v>56</v>
      </c>
      <c r="E74" s="39" t="s">
        <v>258</v>
      </c>
    </row>
    <row r="75" spans="1:5" ht="12.75">
      <c r="A75" t="s">
        <v>57</v>
      </c>
      <c r="E75" s="37" t="s">
        <v>279</v>
      </c>
    </row>
    <row r="76" spans="1:18" ht="12.75" customHeight="1">
      <c r="A76" s="12" t="s">
        <v>47</v>
      </c>
      <c r="B76" s="12"/>
      <c r="C76" s="40" t="s">
        <v>82</v>
      </c>
      <c r="D76" s="12"/>
      <c r="E76" s="29" t="s">
        <v>187</v>
      </c>
      <c r="F76" s="12"/>
      <c r="G76" s="12"/>
      <c r="H76" s="12"/>
      <c r="I76" s="41">
        <f>0+Q76</f>
        <v>0</v>
      </c>
      <c r="O76">
        <f>0+R76</f>
        <v>0</v>
      </c>
      <c r="Q76">
        <f>0+I77+I81</f>
        <v>0</v>
      </c>
      <c r="R76">
        <f>0+O77+O81</f>
        <v>0</v>
      </c>
    </row>
    <row r="77" spans="1:16" ht="12.75">
      <c r="A77" s="26" t="s">
        <v>49</v>
      </c>
      <c r="B77" s="31" t="s">
        <v>113</v>
      </c>
      <c r="C77" s="31" t="s">
        <v>280</v>
      </c>
      <c r="D77" s="26" t="s">
        <v>51</v>
      </c>
      <c r="E77" s="32" t="s">
        <v>281</v>
      </c>
      <c r="F77" s="33" t="s">
        <v>173</v>
      </c>
      <c r="G77" s="34">
        <v>62</v>
      </c>
      <c r="H77" s="35">
        <v>0</v>
      </c>
      <c r="I77" s="35">
        <f>ROUND(ROUND(H77,2)*ROUND(G77,3),2)</f>
        <v>0</v>
      </c>
      <c r="O77">
        <f>(I77*21)/100</f>
        <v>0</v>
      </c>
      <c r="P77" t="s">
        <v>27</v>
      </c>
    </row>
    <row r="78" spans="1:5" ht="12.75">
      <c r="A78" s="36" t="s">
        <v>54</v>
      </c>
      <c r="E78" s="37" t="s">
        <v>51</v>
      </c>
    </row>
    <row r="79" spans="1:5" ht="51">
      <c r="A79" s="38" t="s">
        <v>56</v>
      </c>
      <c r="E79" s="39" t="s">
        <v>282</v>
      </c>
    </row>
    <row r="80" spans="1:5" ht="255">
      <c r="A80" t="s">
        <v>57</v>
      </c>
      <c r="E80" s="37" t="s">
        <v>283</v>
      </c>
    </row>
    <row r="81" spans="1:16" ht="12.75">
      <c r="A81" s="26" t="s">
        <v>49</v>
      </c>
      <c r="B81" s="31" t="s">
        <v>118</v>
      </c>
      <c r="C81" s="31" t="s">
        <v>284</v>
      </c>
      <c r="D81" s="26" t="s">
        <v>51</v>
      </c>
      <c r="E81" s="32" t="s">
        <v>285</v>
      </c>
      <c r="F81" s="33" t="s">
        <v>62</v>
      </c>
      <c r="G81" s="34">
        <v>10</v>
      </c>
      <c r="H81" s="35">
        <v>0</v>
      </c>
      <c r="I81" s="35">
        <f>ROUND(ROUND(H81,2)*ROUND(G81,3),2)</f>
        <v>0</v>
      </c>
      <c r="O81">
        <f>(I81*21)/100</f>
        <v>0</v>
      </c>
      <c r="P81" t="s">
        <v>27</v>
      </c>
    </row>
    <row r="82" spans="1:5" ht="12.75">
      <c r="A82" s="36" t="s">
        <v>54</v>
      </c>
      <c r="E82" s="37" t="s">
        <v>286</v>
      </c>
    </row>
    <row r="83" spans="1:5" ht="127.5">
      <c r="A83" s="38" t="s">
        <v>56</v>
      </c>
      <c r="E83" s="39" t="s">
        <v>287</v>
      </c>
    </row>
    <row r="84" spans="1:5" ht="76.5">
      <c r="A84" t="s">
        <v>57</v>
      </c>
      <c r="E84" s="37" t="s">
        <v>288</v>
      </c>
    </row>
    <row r="85" spans="1:18" ht="12.75" customHeight="1">
      <c r="A85" s="12" t="s">
        <v>47</v>
      </c>
      <c r="B85" s="12"/>
      <c r="C85" s="40" t="s">
        <v>43</v>
      </c>
      <c r="D85" s="12"/>
      <c r="E85" s="29" t="s">
        <v>134</v>
      </c>
      <c r="F85" s="12"/>
      <c r="G85" s="12"/>
      <c r="H85" s="12"/>
      <c r="I85" s="41">
        <f>0+Q85</f>
        <v>0</v>
      </c>
      <c r="O85">
        <f>0+R85</f>
        <v>0</v>
      </c>
      <c r="Q85">
        <f>0+I86+I90+I94+I98+I102+I106+I110+I114</f>
        <v>0</v>
      </c>
      <c r="R85">
        <f>0+O86+O90+O94+O98+O102+O106+O110+O114</f>
        <v>0</v>
      </c>
    </row>
    <row r="86" spans="1:16" ht="25.5">
      <c r="A86" s="26" t="s">
        <v>49</v>
      </c>
      <c r="B86" s="31" t="s">
        <v>123</v>
      </c>
      <c r="C86" s="31" t="s">
        <v>289</v>
      </c>
      <c r="D86" s="26" t="s">
        <v>51</v>
      </c>
      <c r="E86" s="32" t="s">
        <v>290</v>
      </c>
      <c r="F86" s="33" t="s">
        <v>62</v>
      </c>
      <c r="G86" s="34">
        <v>13</v>
      </c>
      <c r="H86" s="35">
        <v>0</v>
      </c>
      <c r="I86" s="35">
        <f>ROUND(ROUND(H86,2)*ROUND(G86,3),2)</f>
        <v>0</v>
      </c>
      <c r="O86">
        <f>(I86*21)/100</f>
        <v>0</v>
      </c>
      <c r="P86" t="s">
        <v>27</v>
      </c>
    </row>
    <row r="87" spans="1:5" ht="12.75">
      <c r="A87" s="36" t="s">
        <v>54</v>
      </c>
      <c r="E87" s="37" t="s">
        <v>51</v>
      </c>
    </row>
    <row r="88" spans="1:5" ht="25.5">
      <c r="A88" s="38" t="s">
        <v>56</v>
      </c>
      <c r="E88" s="39" t="s">
        <v>291</v>
      </c>
    </row>
    <row r="89" spans="1:5" ht="25.5">
      <c r="A89" t="s">
        <v>57</v>
      </c>
      <c r="E89" s="37" t="s">
        <v>292</v>
      </c>
    </row>
    <row r="90" spans="1:16" ht="25.5">
      <c r="A90" s="26" t="s">
        <v>49</v>
      </c>
      <c r="B90" s="31" t="s">
        <v>126</v>
      </c>
      <c r="C90" s="31" t="s">
        <v>293</v>
      </c>
      <c r="D90" s="26" t="s">
        <v>51</v>
      </c>
      <c r="E90" s="32" t="s">
        <v>294</v>
      </c>
      <c r="F90" s="33" t="s">
        <v>244</v>
      </c>
      <c r="G90" s="34">
        <v>16.875</v>
      </c>
      <c r="H90" s="35">
        <v>0</v>
      </c>
      <c r="I90" s="35">
        <f>ROUND(ROUND(H90,2)*ROUND(G90,3),2)</f>
        <v>0</v>
      </c>
      <c r="O90">
        <f>(I90*21)/100</f>
        <v>0</v>
      </c>
      <c r="P90" t="s">
        <v>27</v>
      </c>
    </row>
    <row r="91" spans="1:5" ht="12.75">
      <c r="A91" s="36" t="s">
        <v>54</v>
      </c>
      <c r="E91" s="37" t="s">
        <v>51</v>
      </c>
    </row>
    <row r="92" spans="1:5" ht="102">
      <c r="A92" s="38" t="s">
        <v>56</v>
      </c>
      <c r="E92" s="39" t="s">
        <v>295</v>
      </c>
    </row>
    <row r="93" spans="1:5" ht="38.25">
      <c r="A93" t="s">
        <v>57</v>
      </c>
      <c r="E93" s="37" t="s">
        <v>296</v>
      </c>
    </row>
    <row r="94" spans="1:16" ht="25.5">
      <c r="A94" s="26" t="s">
        <v>49</v>
      </c>
      <c r="B94" s="31" t="s">
        <v>129</v>
      </c>
      <c r="C94" s="31" t="s">
        <v>297</v>
      </c>
      <c r="D94" s="26" t="s">
        <v>51</v>
      </c>
      <c r="E94" s="32" t="s">
        <v>298</v>
      </c>
      <c r="F94" s="33" t="s">
        <v>244</v>
      </c>
      <c r="G94" s="34">
        <v>16.875</v>
      </c>
      <c r="H94" s="35">
        <v>0</v>
      </c>
      <c r="I94" s="35">
        <f>ROUND(ROUND(H94,2)*ROUND(G94,3),2)</f>
        <v>0</v>
      </c>
      <c r="O94">
        <f>(I94*21)/100</f>
        <v>0</v>
      </c>
      <c r="P94" t="s">
        <v>27</v>
      </c>
    </row>
    <row r="95" spans="1:5" ht="12.75">
      <c r="A95" s="36" t="s">
        <v>54</v>
      </c>
      <c r="E95" s="37" t="s">
        <v>51</v>
      </c>
    </row>
    <row r="96" spans="1:5" ht="102">
      <c r="A96" s="38" t="s">
        <v>56</v>
      </c>
      <c r="E96" s="39" t="s">
        <v>295</v>
      </c>
    </row>
    <row r="97" spans="1:5" ht="38.25">
      <c r="A97" t="s">
        <v>57</v>
      </c>
      <c r="E97" s="37" t="s">
        <v>299</v>
      </c>
    </row>
    <row r="98" spans="1:16" ht="12.75">
      <c r="A98" s="26" t="s">
        <v>49</v>
      </c>
      <c r="B98" s="31" t="s">
        <v>135</v>
      </c>
      <c r="C98" s="31" t="s">
        <v>300</v>
      </c>
      <c r="D98" s="26" t="s">
        <v>51</v>
      </c>
      <c r="E98" s="32" t="s">
        <v>301</v>
      </c>
      <c r="F98" s="33" t="s">
        <v>173</v>
      </c>
      <c r="G98" s="34">
        <v>261.2</v>
      </c>
      <c r="H98" s="35">
        <v>0</v>
      </c>
      <c r="I98" s="35">
        <f>ROUND(ROUND(H98,2)*ROUND(G98,3),2)</f>
        <v>0</v>
      </c>
      <c r="O98">
        <f>(I98*21)/100</f>
        <v>0</v>
      </c>
      <c r="P98" t="s">
        <v>27</v>
      </c>
    </row>
    <row r="99" spans="1:5" ht="12.75">
      <c r="A99" s="36" t="s">
        <v>54</v>
      </c>
      <c r="E99" s="37" t="s">
        <v>302</v>
      </c>
    </row>
    <row r="100" spans="1:5" ht="140.25">
      <c r="A100" s="38" t="s">
        <v>56</v>
      </c>
      <c r="E100" s="39" t="s">
        <v>303</v>
      </c>
    </row>
    <row r="101" spans="1:5" ht="51">
      <c r="A101" t="s">
        <v>57</v>
      </c>
      <c r="E101" s="37" t="s">
        <v>304</v>
      </c>
    </row>
    <row r="102" spans="1:16" ht="12.75">
      <c r="A102" s="26" t="s">
        <v>49</v>
      </c>
      <c r="B102" s="31" t="s">
        <v>141</v>
      </c>
      <c r="C102" s="31" t="s">
        <v>300</v>
      </c>
      <c r="D102" s="26" t="s">
        <v>60</v>
      </c>
      <c r="E102" s="32" t="s">
        <v>305</v>
      </c>
      <c r="F102" s="33" t="s">
        <v>173</v>
      </c>
      <c r="G102" s="34">
        <v>92.8</v>
      </c>
      <c r="H102" s="35">
        <v>0</v>
      </c>
      <c r="I102" s="35">
        <f>ROUND(ROUND(H102,2)*ROUND(G102,3),2)</f>
        <v>0</v>
      </c>
      <c r="O102">
        <f>(I102*21)/100</f>
        <v>0</v>
      </c>
      <c r="P102" t="s">
        <v>27</v>
      </c>
    </row>
    <row r="103" spans="1:5" ht="12.75">
      <c r="A103" s="36" t="s">
        <v>54</v>
      </c>
      <c r="E103" s="37" t="s">
        <v>302</v>
      </c>
    </row>
    <row r="104" spans="1:5" ht="25.5">
      <c r="A104" s="38" t="s">
        <v>56</v>
      </c>
      <c r="E104" s="39" t="s">
        <v>306</v>
      </c>
    </row>
    <row r="105" spans="1:5" ht="51">
      <c r="A105" t="s">
        <v>57</v>
      </c>
      <c r="E105" s="37" t="s">
        <v>304</v>
      </c>
    </row>
    <row r="106" spans="1:16" ht="12.75">
      <c r="A106" s="26" t="s">
        <v>49</v>
      </c>
      <c r="B106" s="31" t="s">
        <v>145</v>
      </c>
      <c r="C106" s="31" t="s">
        <v>307</v>
      </c>
      <c r="D106" s="26" t="s">
        <v>51</v>
      </c>
      <c r="E106" s="32" t="s">
        <v>308</v>
      </c>
      <c r="F106" s="33" t="s">
        <v>208</v>
      </c>
      <c r="G106" s="34">
        <v>10</v>
      </c>
      <c r="H106" s="35">
        <v>0</v>
      </c>
      <c r="I106" s="35">
        <f>ROUND(ROUND(H106,2)*ROUND(G106,3),2)</f>
        <v>0</v>
      </c>
      <c r="O106">
        <f>(I106*21)/100</f>
        <v>0</v>
      </c>
      <c r="P106" t="s">
        <v>27</v>
      </c>
    </row>
    <row r="107" spans="1:5" ht="12.75">
      <c r="A107" s="36" t="s">
        <v>54</v>
      </c>
      <c r="E107" s="37" t="s">
        <v>51</v>
      </c>
    </row>
    <row r="108" spans="1:5" ht="12.75">
      <c r="A108" s="38" t="s">
        <v>56</v>
      </c>
      <c r="E108" s="39" t="s">
        <v>309</v>
      </c>
    </row>
    <row r="109" spans="1:5" ht="12.75">
      <c r="A109" t="s">
        <v>57</v>
      </c>
      <c r="E109" s="37" t="s">
        <v>51</v>
      </c>
    </row>
    <row r="110" spans="1:16" ht="12.75">
      <c r="A110" s="26" t="s">
        <v>49</v>
      </c>
      <c r="B110" s="31" t="s">
        <v>149</v>
      </c>
      <c r="C110" s="31" t="s">
        <v>310</v>
      </c>
      <c r="D110" s="26" t="s">
        <v>51</v>
      </c>
      <c r="E110" s="32" t="s">
        <v>311</v>
      </c>
      <c r="F110" s="33" t="s">
        <v>173</v>
      </c>
      <c r="G110" s="34">
        <v>14</v>
      </c>
      <c r="H110" s="35">
        <v>0</v>
      </c>
      <c r="I110" s="35">
        <f>ROUND(ROUND(H110,2)*ROUND(G110,3),2)</f>
        <v>0</v>
      </c>
      <c r="O110">
        <f>(I110*21)/100</f>
        <v>0</v>
      </c>
      <c r="P110" t="s">
        <v>27</v>
      </c>
    </row>
    <row r="111" spans="1:5" ht="12.75">
      <c r="A111" s="36" t="s">
        <v>54</v>
      </c>
      <c r="E111" s="37" t="s">
        <v>312</v>
      </c>
    </row>
    <row r="112" spans="1:5" ht="12.75">
      <c r="A112" s="38" t="s">
        <v>56</v>
      </c>
      <c r="E112" s="39" t="s">
        <v>313</v>
      </c>
    </row>
    <row r="113" spans="1:5" ht="25.5">
      <c r="A113" t="s">
        <v>57</v>
      </c>
      <c r="E113" s="37" t="s">
        <v>314</v>
      </c>
    </row>
    <row r="114" spans="1:16" ht="12.75">
      <c r="A114" s="26" t="s">
        <v>262</v>
      </c>
      <c r="B114" s="31" t="s">
        <v>154</v>
      </c>
      <c r="C114" s="31" t="s">
        <v>315</v>
      </c>
      <c r="D114" s="26" t="s">
        <v>51</v>
      </c>
      <c r="E114" s="32" t="s">
        <v>316</v>
      </c>
      <c r="F114" s="33" t="s">
        <v>173</v>
      </c>
      <c r="G114" s="34">
        <v>14</v>
      </c>
      <c r="H114" s="35">
        <v>0</v>
      </c>
      <c r="I114" s="35">
        <f>ROUND(ROUND(H114,2)*ROUND(G114,3),2)</f>
        <v>0</v>
      </c>
      <c r="O114">
        <f>(I114*21)/100</f>
        <v>0</v>
      </c>
      <c r="P114" t="s">
        <v>27</v>
      </c>
    </row>
    <row r="115" spans="1:5" ht="12.75">
      <c r="A115" s="36" t="s">
        <v>54</v>
      </c>
      <c r="E115" s="37" t="s">
        <v>317</v>
      </c>
    </row>
    <row r="116" spans="1:5" ht="12.75">
      <c r="A116" s="38" t="s">
        <v>56</v>
      </c>
      <c r="E116" s="39" t="s">
        <v>51</v>
      </c>
    </row>
    <row r="117" spans="1:5" ht="38.25">
      <c r="A117" t="s">
        <v>57</v>
      </c>
      <c r="E117" s="37" t="s">
        <v>318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14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0+O9+O94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28</v>
      </c>
      <c r="I3" s="42">
        <f>0+I9+I94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27</v>
      </c>
      <c r="D4" s="7"/>
      <c r="E4" s="18" t="s">
        <v>319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28</v>
      </c>
      <c r="D5" s="2"/>
      <c r="E5" s="21" t="s">
        <v>29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0+I10+I14+I18+I22+I26+I30+I34+I38+I42+I46+I50+I54+I58+I62+I66+I70+I74+I78+I82+I86+I90</f>
        <v>0</v>
      </c>
      <c r="R9">
        <f>0+O10+O14+O18+O22+O26+O30+O34+O38+O42+O46+O50+O54+O58+O62+O66+O70+O74+O78+O82+O86+O90</f>
        <v>0</v>
      </c>
    </row>
    <row r="10" spans="1:16" ht="12.75">
      <c r="A10" s="26" t="s">
        <v>49</v>
      </c>
      <c r="B10" s="31" t="s">
        <v>19</v>
      </c>
      <c r="C10" s="31" t="s">
        <v>50</v>
      </c>
      <c r="D10" s="26" t="s">
        <v>51</v>
      </c>
      <c r="E10" s="32" t="s">
        <v>52</v>
      </c>
      <c r="F10" s="33" t="s">
        <v>53</v>
      </c>
      <c r="G10" s="34">
        <v>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38.25">
      <c r="A11" s="36" t="s">
        <v>54</v>
      </c>
      <c r="E11" s="37" t="s">
        <v>55</v>
      </c>
    </row>
    <row r="12" spans="1:5" ht="12.75">
      <c r="A12" s="38" t="s">
        <v>56</v>
      </c>
      <c r="E12" s="39" t="s">
        <v>51</v>
      </c>
    </row>
    <row r="13" spans="1:5" ht="12.75">
      <c r="A13" t="s">
        <v>57</v>
      </c>
      <c r="E13" s="37" t="s">
        <v>58</v>
      </c>
    </row>
    <row r="14" spans="1:16" ht="12.75">
      <c r="A14" s="26" t="s">
        <v>49</v>
      </c>
      <c r="B14" s="31" t="s">
        <v>27</v>
      </c>
      <c r="C14" s="31" t="s">
        <v>59</v>
      </c>
      <c r="D14" s="26" t="s">
        <v>60</v>
      </c>
      <c r="E14" s="32" t="s">
        <v>61</v>
      </c>
      <c r="F14" s="33" t="s">
        <v>62</v>
      </c>
      <c r="G14" s="34">
        <v>27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27</v>
      </c>
    </row>
    <row r="15" spans="1:5" ht="51">
      <c r="A15" s="36" t="s">
        <v>54</v>
      </c>
      <c r="E15" s="37" t="s">
        <v>320</v>
      </c>
    </row>
    <row r="16" spans="1:5" ht="12.75">
      <c r="A16" s="38" t="s">
        <v>56</v>
      </c>
      <c r="E16" s="39" t="s">
        <v>51</v>
      </c>
    </row>
    <row r="17" spans="1:5" ht="12.75">
      <c r="A17" t="s">
        <v>57</v>
      </c>
      <c r="E17" s="37" t="s">
        <v>64</v>
      </c>
    </row>
    <row r="18" spans="1:16" ht="12.75">
      <c r="A18" s="26" t="s">
        <v>49</v>
      </c>
      <c r="B18" s="31" t="s">
        <v>26</v>
      </c>
      <c r="C18" s="31" t="s">
        <v>59</v>
      </c>
      <c r="D18" s="26" t="s">
        <v>65</v>
      </c>
      <c r="E18" s="32" t="s">
        <v>61</v>
      </c>
      <c r="F18" s="33" t="s">
        <v>53</v>
      </c>
      <c r="G18" s="34">
        <v>1</v>
      </c>
      <c r="H18" s="35">
        <v>0</v>
      </c>
      <c r="I18" s="35">
        <f>ROUND(ROUND(H18,2)*ROUND(G18,3),2)</f>
        <v>0</v>
      </c>
      <c r="O18">
        <f>(I18*21)/100</f>
        <v>0</v>
      </c>
      <c r="P18" t="s">
        <v>27</v>
      </c>
    </row>
    <row r="19" spans="1:5" ht="51">
      <c r="A19" s="36" t="s">
        <v>54</v>
      </c>
      <c r="E19" s="37" t="s">
        <v>66</v>
      </c>
    </row>
    <row r="20" spans="1:5" ht="12.75">
      <c r="A20" s="38" t="s">
        <v>56</v>
      </c>
      <c r="E20" s="39" t="s">
        <v>51</v>
      </c>
    </row>
    <row r="21" spans="1:5" ht="12.75">
      <c r="A21" t="s">
        <v>57</v>
      </c>
      <c r="E21" s="37" t="s">
        <v>64</v>
      </c>
    </row>
    <row r="22" spans="1:16" ht="12.75">
      <c r="A22" s="26" t="s">
        <v>49</v>
      </c>
      <c r="B22" s="31" t="s">
        <v>36</v>
      </c>
      <c r="C22" s="31" t="s">
        <v>59</v>
      </c>
      <c r="D22" s="26" t="s">
        <v>67</v>
      </c>
      <c r="E22" s="32" t="s">
        <v>61</v>
      </c>
      <c r="F22" s="33" t="s">
        <v>53</v>
      </c>
      <c r="G22" s="34">
        <v>1</v>
      </c>
      <c r="H22" s="35">
        <v>0</v>
      </c>
      <c r="I22" s="35">
        <f>ROUND(ROUND(H22,2)*ROUND(G22,3),2)</f>
        <v>0</v>
      </c>
      <c r="O22">
        <f>(I22*21)/100</f>
        <v>0</v>
      </c>
      <c r="P22" t="s">
        <v>27</v>
      </c>
    </row>
    <row r="23" spans="1:5" ht="63.75">
      <c r="A23" s="36" t="s">
        <v>54</v>
      </c>
      <c r="E23" s="37" t="s">
        <v>68</v>
      </c>
    </row>
    <row r="24" spans="1:5" ht="12.75">
      <c r="A24" s="38" t="s">
        <v>56</v>
      </c>
      <c r="E24" s="39" t="s">
        <v>51</v>
      </c>
    </row>
    <row r="25" spans="1:5" ht="12.75">
      <c r="A25" t="s">
        <v>57</v>
      </c>
      <c r="E25" s="37" t="s">
        <v>64</v>
      </c>
    </row>
    <row r="26" spans="1:16" ht="12.75">
      <c r="A26" s="26" t="s">
        <v>49</v>
      </c>
      <c r="B26" s="31" t="s">
        <v>38</v>
      </c>
      <c r="C26" s="31" t="s">
        <v>69</v>
      </c>
      <c r="D26" s="26" t="s">
        <v>51</v>
      </c>
      <c r="E26" s="32" t="s">
        <v>70</v>
      </c>
      <c r="F26" s="33" t="s">
        <v>53</v>
      </c>
      <c r="G26" s="34">
        <v>1</v>
      </c>
      <c r="H26" s="35">
        <v>0</v>
      </c>
      <c r="I26" s="35">
        <f>ROUND(ROUND(H26,2)*ROUND(G26,3),2)</f>
        <v>0</v>
      </c>
      <c r="O26">
        <f>(I26*21)/100</f>
        <v>0</v>
      </c>
      <c r="P26" t="s">
        <v>27</v>
      </c>
    </row>
    <row r="27" spans="1:5" ht="63.75">
      <c r="A27" s="36" t="s">
        <v>54</v>
      </c>
      <c r="E27" s="37" t="s">
        <v>71</v>
      </c>
    </row>
    <row r="28" spans="1:5" ht="12.75">
      <c r="A28" s="38" t="s">
        <v>56</v>
      </c>
      <c r="E28" s="39" t="s">
        <v>51</v>
      </c>
    </row>
    <row r="29" spans="1:5" ht="12.75">
      <c r="A29" t="s">
        <v>57</v>
      </c>
      <c r="E29" s="37" t="s">
        <v>72</v>
      </c>
    </row>
    <row r="30" spans="1:16" ht="12.75">
      <c r="A30" s="26" t="s">
        <v>49</v>
      </c>
      <c r="B30" s="31" t="s">
        <v>40</v>
      </c>
      <c r="C30" s="31" t="s">
        <v>73</v>
      </c>
      <c r="D30" s="26" t="s">
        <v>60</v>
      </c>
      <c r="E30" s="32" t="s">
        <v>74</v>
      </c>
      <c r="F30" s="33" t="s">
        <v>75</v>
      </c>
      <c r="G30" s="34">
        <v>73</v>
      </c>
      <c r="H30" s="35">
        <v>0</v>
      </c>
      <c r="I30" s="35">
        <f>ROUND(ROUND(H30,2)*ROUND(G30,3),2)</f>
        <v>0</v>
      </c>
      <c r="O30">
        <f>(I30*21)/100</f>
        <v>0</v>
      </c>
      <c r="P30" t="s">
        <v>27</v>
      </c>
    </row>
    <row r="31" spans="1:5" ht="89.25">
      <c r="A31" s="36" t="s">
        <v>54</v>
      </c>
      <c r="E31" s="37" t="s">
        <v>76</v>
      </c>
    </row>
    <row r="32" spans="1:5" ht="38.25">
      <c r="A32" s="38" t="s">
        <v>56</v>
      </c>
      <c r="E32" s="39" t="s">
        <v>321</v>
      </c>
    </row>
    <row r="33" spans="1:5" ht="12.75">
      <c r="A33" t="s">
        <v>57</v>
      </c>
      <c r="E33" s="37" t="s">
        <v>78</v>
      </c>
    </row>
    <row r="34" spans="1:16" ht="12.75">
      <c r="A34" s="26" t="s">
        <v>49</v>
      </c>
      <c r="B34" s="31" t="s">
        <v>79</v>
      </c>
      <c r="C34" s="31" t="s">
        <v>73</v>
      </c>
      <c r="D34" s="26" t="s">
        <v>65</v>
      </c>
      <c r="E34" s="32" t="s">
        <v>74</v>
      </c>
      <c r="F34" s="33" t="s">
        <v>75</v>
      </c>
      <c r="G34" s="34">
        <v>507</v>
      </c>
      <c r="H34" s="35">
        <v>0</v>
      </c>
      <c r="I34" s="35">
        <f>ROUND(ROUND(H34,2)*ROUND(G34,3),2)</f>
        <v>0</v>
      </c>
      <c r="O34">
        <f>(I34*21)/100</f>
        <v>0</v>
      </c>
      <c r="P34" t="s">
        <v>27</v>
      </c>
    </row>
    <row r="35" spans="1:5" ht="51">
      <c r="A35" s="36" t="s">
        <v>54</v>
      </c>
      <c r="E35" s="37" t="s">
        <v>80</v>
      </c>
    </row>
    <row r="36" spans="1:5" ht="140.25">
      <c r="A36" s="38" t="s">
        <v>56</v>
      </c>
      <c r="E36" s="39" t="s">
        <v>322</v>
      </c>
    </row>
    <row r="37" spans="1:5" ht="12.75">
      <c r="A37" t="s">
        <v>57</v>
      </c>
      <c r="E37" s="37" t="s">
        <v>78</v>
      </c>
    </row>
    <row r="38" spans="1:16" ht="12.75">
      <c r="A38" s="26" t="s">
        <v>49</v>
      </c>
      <c r="B38" s="31" t="s">
        <v>82</v>
      </c>
      <c r="C38" s="31" t="s">
        <v>73</v>
      </c>
      <c r="D38" s="26" t="s">
        <v>67</v>
      </c>
      <c r="E38" s="32" t="s">
        <v>74</v>
      </c>
      <c r="F38" s="33" t="s">
        <v>53</v>
      </c>
      <c r="G38" s="34">
        <v>1</v>
      </c>
      <c r="H38" s="35">
        <v>0</v>
      </c>
      <c r="I38" s="35">
        <f>ROUND(ROUND(H38,2)*ROUND(G38,3),2)</f>
        <v>0</v>
      </c>
      <c r="O38">
        <f>(I38*21)/100</f>
        <v>0</v>
      </c>
      <c r="P38" t="s">
        <v>27</v>
      </c>
    </row>
    <row r="39" spans="1:5" ht="63.75">
      <c r="A39" s="36" t="s">
        <v>54</v>
      </c>
      <c r="E39" s="37" t="s">
        <v>83</v>
      </c>
    </row>
    <row r="40" spans="1:5" ht="12.75">
      <c r="A40" s="38" t="s">
        <v>56</v>
      </c>
      <c r="E40" s="39" t="s">
        <v>51</v>
      </c>
    </row>
    <row r="41" spans="1:5" ht="12.75">
      <c r="A41" t="s">
        <v>57</v>
      </c>
      <c r="E41" s="37" t="s">
        <v>78</v>
      </c>
    </row>
    <row r="42" spans="1:16" ht="12.75">
      <c r="A42" s="26" t="s">
        <v>49</v>
      </c>
      <c r="B42" s="31" t="s">
        <v>43</v>
      </c>
      <c r="C42" s="31" t="s">
        <v>84</v>
      </c>
      <c r="D42" s="26" t="s">
        <v>60</v>
      </c>
      <c r="E42" s="32" t="s">
        <v>85</v>
      </c>
      <c r="F42" s="33" t="s">
        <v>53</v>
      </c>
      <c r="G42" s="34">
        <v>1</v>
      </c>
      <c r="H42" s="35">
        <v>0</v>
      </c>
      <c r="I42" s="35">
        <f>ROUND(ROUND(H42,2)*ROUND(G42,3),2)</f>
        <v>0</v>
      </c>
      <c r="O42">
        <f>(I42*21)/100</f>
        <v>0</v>
      </c>
      <c r="P42" t="s">
        <v>27</v>
      </c>
    </row>
    <row r="43" spans="1:5" ht="76.5">
      <c r="A43" s="36" t="s">
        <v>54</v>
      </c>
      <c r="E43" s="37" t="s">
        <v>86</v>
      </c>
    </row>
    <row r="44" spans="1:5" ht="12.75">
      <c r="A44" s="38" t="s">
        <v>56</v>
      </c>
      <c r="E44" s="39" t="s">
        <v>51</v>
      </c>
    </row>
    <row r="45" spans="1:5" ht="12.75">
      <c r="A45" t="s">
        <v>57</v>
      </c>
      <c r="E45" s="37" t="s">
        <v>78</v>
      </c>
    </row>
    <row r="46" spans="1:16" ht="12.75">
      <c r="A46" s="26" t="s">
        <v>49</v>
      </c>
      <c r="B46" s="31" t="s">
        <v>45</v>
      </c>
      <c r="C46" s="31" t="s">
        <v>84</v>
      </c>
      <c r="D46" s="26" t="s">
        <v>67</v>
      </c>
      <c r="E46" s="32" t="s">
        <v>85</v>
      </c>
      <c r="F46" s="33" t="s">
        <v>53</v>
      </c>
      <c r="G46" s="34">
        <v>1</v>
      </c>
      <c r="H46" s="35">
        <v>0</v>
      </c>
      <c r="I46" s="35">
        <f>ROUND(ROUND(H46,2)*ROUND(G46,3),2)</f>
        <v>0</v>
      </c>
      <c r="O46">
        <f>(I46*21)/100</f>
        <v>0</v>
      </c>
      <c r="P46" t="s">
        <v>27</v>
      </c>
    </row>
    <row r="47" spans="1:5" ht="25.5">
      <c r="A47" s="36" t="s">
        <v>54</v>
      </c>
      <c r="E47" s="37" t="s">
        <v>87</v>
      </c>
    </row>
    <row r="48" spans="1:5" ht="12.75">
      <c r="A48" s="38" t="s">
        <v>56</v>
      </c>
      <c r="E48" s="39" t="s">
        <v>51</v>
      </c>
    </row>
    <row r="49" spans="1:5" ht="12.75">
      <c r="A49" t="s">
        <v>57</v>
      </c>
      <c r="E49" s="37" t="s">
        <v>78</v>
      </c>
    </row>
    <row r="50" spans="1:16" ht="12.75">
      <c r="A50" s="26" t="s">
        <v>49</v>
      </c>
      <c r="B50" s="31" t="s">
        <v>88</v>
      </c>
      <c r="C50" s="31" t="s">
        <v>84</v>
      </c>
      <c r="D50" s="26" t="s">
        <v>89</v>
      </c>
      <c r="E50" s="32" t="s">
        <v>85</v>
      </c>
      <c r="F50" s="33" t="s">
        <v>53</v>
      </c>
      <c r="G50" s="34">
        <v>1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27</v>
      </c>
    </row>
    <row r="51" spans="1:5" ht="25.5">
      <c r="A51" s="36" t="s">
        <v>54</v>
      </c>
      <c r="E51" s="37" t="s">
        <v>90</v>
      </c>
    </row>
    <row r="52" spans="1:5" ht="12.75">
      <c r="A52" s="38" t="s">
        <v>56</v>
      </c>
      <c r="E52" s="39" t="s">
        <v>51</v>
      </c>
    </row>
    <row r="53" spans="1:5" ht="12.75">
      <c r="A53" t="s">
        <v>57</v>
      </c>
      <c r="E53" s="37" t="s">
        <v>78</v>
      </c>
    </row>
    <row r="54" spans="1:16" ht="12.75">
      <c r="A54" s="26" t="s">
        <v>49</v>
      </c>
      <c r="B54" s="31" t="s">
        <v>91</v>
      </c>
      <c r="C54" s="31" t="s">
        <v>92</v>
      </c>
      <c r="D54" s="26" t="s">
        <v>51</v>
      </c>
      <c r="E54" s="32" t="s">
        <v>93</v>
      </c>
      <c r="F54" s="33" t="s">
        <v>94</v>
      </c>
      <c r="G54" s="34">
        <v>9</v>
      </c>
      <c r="H54" s="35">
        <v>0</v>
      </c>
      <c r="I54" s="35">
        <f>ROUND(ROUND(H54,2)*ROUND(G54,3),2)</f>
        <v>0</v>
      </c>
      <c r="O54">
        <f>(I54*21)/100</f>
        <v>0</v>
      </c>
      <c r="P54" t="s">
        <v>27</v>
      </c>
    </row>
    <row r="55" spans="1:5" ht="63.75">
      <c r="A55" s="36" t="s">
        <v>54</v>
      </c>
      <c r="E55" s="37" t="s">
        <v>95</v>
      </c>
    </row>
    <row r="56" spans="1:5" ht="12.75">
      <c r="A56" s="38" t="s">
        <v>56</v>
      </c>
      <c r="E56" s="39" t="s">
        <v>51</v>
      </c>
    </row>
    <row r="57" spans="1:5" ht="76.5">
      <c r="A57" t="s">
        <v>57</v>
      </c>
      <c r="E57" s="37" t="s">
        <v>96</v>
      </c>
    </row>
    <row r="58" spans="1:16" ht="12.75">
      <c r="A58" s="26" t="s">
        <v>49</v>
      </c>
      <c r="B58" s="31" t="s">
        <v>97</v>
      </c>
      <c r="C58" s="31" t="s">
        <v>98</v>
      </c>
      <c r="D58" s="26" t="s">
        <v>51</v>
      </c>
      <c r="E58" s="32" t="s">
        <v>99</v>
      </c>
      <c r="F58" s="33" t="s">
        <v>53</v>
      </c>
      <c r="G58" s="34">
        <v>1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27</v>
      </c>
    </row>
    <row r="59" spans="1:5" ht="153">
      <c r="A59" s="36" t="s">
        <v>54</v>
      </c>
      <c r="E59" s="37" t="s">
        <v>100</v>
      </c>
    </row>
    <row r="60" spans="1:5" ht="12.75">
      <c r="A60" s="38" t="s">
        <v>56</v>
      </c>
      <c r="E60" s="39" t="s">
        <v>51</v>
      </c>
    </row>
    <row r="61" spans="1:5" ht="63.75">
      <c r="A61" t="s">
        <v>57</v>
      </c>
      <c r="E61" s="37" t="s">
        <v>101</v>
      </c>
    </row>
    <row r="62" spans="1:16" ht="12.75">
      <c r="A62" s="26" t="s">
        <v>49</v>
      </c>
      <c r="B62" s="31" t="s">
        <v>102</v>
      </c>
      <c r="C62" s="31" t="s">
        <v>103</v>
      </c>
      <c r="D62" s="26" t="s">
        <v>60</v>
      </c>
      <c r="E62" s="32" t="s">
        <v>104</v>
      </c>
      <c r="F62" s="33" t="s">
        <v>62</v>
      </c>
      <c r="G62" s="34">
        <v>39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27</v>
      </c>
    </row>
    <row r="63" spans="1:5" ht="38.25">
      <c r="A63" s="36" t="s">
        <v>54</v>
      </c>
      <c r="E63" s="37" t="s">
        <v>105</v>
      </c>
    </row>
    <row r="64" spans="1:5" ht="12.75">
      <c r="A64" s="38" t="s">
        <v>56</v>
      </c>
      <c r="E64" s="39" t="s">
        <v>51</v>
      </c>
    </row>
    <row r="65" spans="1:5" ht="12.75">
      <c r="A65" t="s">
        <v>57</v>
      </c>
      <c r="E65" s="37" t="s">
        <v>78</v>
      </c>
    </row>
    <row r="66" spans="1:16" ht="12.75">
      <c r="A66" s="26" t="s">
        <v>49</v>
      </c>
      <c r="B66" s="31" t="s">
        <v>106</v>
      </c>
      <c r="C66" s="31" t="s">
        <v>103</v>
      </c>
      <c r="D66" s="26" t="s">
        <v>65</v>
      </c>
      <c r="E66" s="32" t="s">
        <v>104</v>
      </c>
      <c r="F66" s="33" t="s">
        <v>107</v>
      </c>
      <c r="G66" s="34">
        <v>1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27</v>
      </c>
    </row>
    <row r="67" spans="1:5" ht="25.5">
      <c r="A67" s="36" t="s">
        <v>54</v>
      </c>
      <c r="E67" s="37" t="s">
        <v>108</v>
      </c>
    </row>
    <row r="68" spans="1:5" ht="12.75">
      <c r="A68" s="38" t="s">
        <v>56</v>
      </c>
      <c r="E68" s="39" t="s">
        <v>51</v>
      </c>
    </row>
    <row r="69" spans="1:5" ht="12.75">
      <c r="A69" t="s">
        <v>57</v>
      </c>
      <c r="E69" s="37" t="s">
        <v>78</v>
      </c>
    </row>
    <row r="70" spans="1:16" ht="12.75">
      <c r="A70" s="26" t="s">
        <v>49</v>
      </c>
      <c r="B70" s="31" t="s">
        <v>109</v>
      </c>
      <c r="C70" s="31" t="s">
        <v>110</v>
      </c>
      <c r="D70" s="26" t="s">
        <v>51</v>
      </c>
      <c r="E70" s="32" t="s">
        <v>111</v>
      </c>
      <c r="F70" s="33" t="s">
        <v>53</v>
      </c>
      <c r="G70" s="34">
        <v>1</v>
      </c>
      <c r="H70" s="35">
        <v>0</v>
      </c>
      <c r="I70" s="35">
        <f>ROUND(ROUND(H70,2)*ROUND(G70,3),2)</f>
        <v>0</v>
      </c>
      <c r="O70">
        <f>(I70*21)/100</f>
        <v>0</v>
      </c>
      <c r="P70" t="s">
        <v>27</v>
      </c>
    </row>
    <row r="71" spans="1:5" ht="25.5">
      <c r="A71" s="36" t="s">
        <v>54</v>
      </c>
      <c r="E71" s="37" t="s">
        <v>112</v>
      </c>
    </row>
    <row r="72" spans="1:5" ht="12.75">
      <c r="A72" s="38" t="s">
        <v>56</v>
      </c>
      <c r="E72" s="39" t="s">
        <v>51</v>
      </c>
    </row>
    <row r="73" spans="1:5" ht="12.75">
      <c r="A73" t="s">
        <v>57</v>
      </c>
      <c r="E73" s="37" t="s">
        <v>78</v>
      </c>
    </row>
    <row r="74" spans="1:16" ht="12.75">
      <c r="A74" s="26" t="s">
        <v>49</v>
      </c>
      <c r="B74" s="31" t="s">
        <v>113</v>
      </c>
      <c r="C74" s="31" t="s">
        <v>114</v>
      </c>
      <c r="D74" s="26" t="s">
        <v>60</v>
      </c>
      <c r="E74" s="32" t="s">
        <v>115</v>
      </c>
      <c r="F74" s="33" t="s">
        <v>62</v>
      </c>
      <c r="G74" s="34">
        <v>1</v>
      </c>
      <c r="H74" s="35">
        <v>0</v>
      </c>
      <c r="I74" s="35">
        <f>ROUND(ROUND(H74,2)*ROUND(G74,3),2)</f>
        <v>0</v>
      </c>
      <c r="O74">
        <f>(I74*21)/100</f>
        <v>0</v>
      </c>
      <c r="P74" t="s">
        <v>27</v>
      </c>
    </row>
    <row r="75" spans="1:5" ht="38.25">
      <c r="A75" s="36" t="s">
        <v>54</v>
      </c>
      <c r="E75" s="37" t="s">
        <v>116</v>
      </c>
    </row>
    <row r="76" spans="1:5" ht="12.75">
      <c r="A76" s="38" t="s">
        <v>56</v>
      </c>
      <c r="E76" s="39" t="s">
        <v>51</v>
      </c>
    </row>
    <row r="77" spans="1:5" ht="89.25">
      <c r="A77" t="s">
        <v>57</v>
      </c>
      <c r="E77" s="37" t="s">
        <v>117</v>
      </c>
    </row>
    <row r="78" spans="1:16" ht="12.75">
      <c r="A78" s="26" t="s">
        <v>49</v>
      </c>
      <c r="B78" s="31" t="s">
        <v>118</v>
      </c>
      <c r="C78" s="31" t="s">
        <v>119</v>
      </c>
      <c r="D78" s="26" t="s">
        <v>60</v>
      </c>
      <c r="E78" s="32" t="s">
        <v>120</v>
      </c>
      <c r="F78" s="33" t="s">
        <v>53</v>
      </c>
      <c r="G78" s="34">
        <v>1</v>
      </c>
      <c r="H78" s="35">
        <v>0</v>
      </c>
      <c r="I78" s="35">
        <f>ROUND(ROUND(H78,2)*ROUND(G78,3),2)</f>
        <v>0</v>
      </c>
      <c r="O78">
        <f>(I78*21)/100</f>
        <v>0</v>
      </c>
      <c r="P78" t="s">
        <v>27</v>
      </c>
    </row>
    <row r="79" spans="1:5" ht="102">
      <c r="A79" s="36" t="s">
        <v>54</v>
      </c>
      <c r="E79" s="37" t="s">
        <v>121</v>
      </c>
    </row>
    <row r="80" spans="1:5" ht="12.75">
      <c r="A80" s="38" t="s">
        <v>56</v>
      </c>
      <c r="E80" s="39" t="s">
        <v>51</v>
      </c>
    </row>
    <row r="81" spans="1:5" ht="25.5">
      <c r="A81" t="s">
        <v>57</v>
      </c>
      <c r="E81" s="37" t="s">
        <v>122</v>
      </c>
    </row>
    <row r="82" spans="1:16" ht="12.75">
      <c r="A82" s="26" t="s">
        <v>49</v>
      </c>
      <c r="B82" s="31" t="s">
        <v>123</v>
      </c>
      <c r="C82" s="31" t="s">
        <v>119</v>
      </c>
      <c r="D82" s="26" t="s">
        <v>65</v>
      </c>
      <c r="E82" s="32" t="s">
        <v>124</v>
      </c>
      <c r="F82" s="33" t="s">
        <v>53</v>
      </c>
      <c r="G82" s="34">
        <v>1</v>
      </c>
      <c r="H82" s="35">
        <v>0</v>
      </c>
      <c r="I82" s="35">
        <f>ROUND(ROUND(H82,2)*ROUND(G82,3),2)</f>
        <v>0</v>
      </c>
      <c r="O82">
        <f>(I82*21)/100</f>
        <v>0</v>
      </c>
      <c r="P82" t="s">
        <v>27</v>
      </c>
    </row>
    <row r="83" spans="1:5" ht="63.75">
      <c r="A83" s="36" t="s">
        <v>54</v>
      </c>
      <c r="E83" s="37" t="s">
        <v>125</v>
      </c>
    </row>
    <row r="84" spans="1:5" ht="12.75">
      <c r="A84" s="38" t="s">
        <v>56</v>
      </c>
      <c r="E84" s="39" t="s">
        <v>51</v>
      </c>
    </row>
    <row r="85" spans="1:5" ht="25.5">
      <c r="A85" t="s">
        <v>57</v>
      </c>
      <c r="E85" s="37" t="s">
        <v>122</v>
      </c>
    </row>
    <row r="86" spans="1:16" ht="12.75">
      <c r="A86" s="26" t="s">
        <v>49</v>
      </c>
      <c r="B86" s="31" t="s">
        <v>126</v>
      </c>
      <c r="C86" s="31" t="s">
        <v>119</v>
      </c>
      <c r="D86" s="26" t="s">
        <v>67</v>
      </c>
      <c r="E86" s="32" t="s">
        <v>127</v>
      </c>
      <c r="F86" s="33" t="s">
        <v>53</v>
      </c>
      <c r="G86" s="34">
        <v>1</v>
      </c>
      <c r="H86" s="35">
        <v>0</v>
      </c>
      <c r="I86" s="35">
        <f>ROUND(ROUND(H86,2)*ROUND(G86,3),2)</f>
        <v>0</v>
      </c>
      <c r="O86">
        <f>(I86*21)/100</f>
        <v>0</v>
      </c>
      <c r="P86" t="s">
        <v>27</v>
      </c>
    </row>
    <row r="87" spans="1:5" ht="51">
      <c r="A87" s="36" t="s">
        <v>54</v>
      </c>
      <c r="E87" s="37" t="s">
        <v>128</v>
      </c>
    </row>
    <row r="88" spans="1:5" ht="12.75">
      <c r="A88" s="38" t="s">
        <v>56</v>
      </c>
      <c r="E88" s="39" t="s">
        <v>51</v>
      </c>
    </row>
    <row r="89" spans="1:5" ht="25.5">
      <c r="A89" t="s">
        <v>57</v>
      </c>
      <c r="E89" s="37" t="s">
        <v>122</v>
      </c>
    </row>
    <row r="90" spans="1:16" ht="12.75">
      <c r="A90" s="26" t="s">
        <v>49</v>
      </c>
      <c r="B90" s="31" t="s">
        <v>129</v>
      </c>
      <c r="C90" s="31" t="s">
        <v>130</v>
      </c>
      <c r="D90" s="26" t="s">
        <v>51</v>
      </c>
      <c r="E90" s="32" t="s">
        <v>131</v>
      </c>
      <c r="F90" s="33" t="s">
        <v>53</v>
      </c>
      <c r="G90" s="34">
        <v>1</v>
      </c>
      <c r="H90" s="35">
        <v>0</v>
      </c>
      <c r="I90" s="35">
        <f>ROUND(ROUND(H90,2)*ROUND(G90,3),2)</f>
        <v>0</v>
      </c>
      <c r="O90">
        <f>(I90*21)/100</f>
        <v>0</v>
      </c>
      <c r="P90" t="s">
        <v>27</v>
      </c>
    </row>
    <row r="91" spans="1:5" ht="114.75">
      <c r="A91" s="36" t="s">
        <v>54</v>
      </c>
      <c r="E91" s="37" t="s">
        <v>132</v>
      </c>
    </row>
    <row r="92" spans="1:5" ht="12.75">
      <c r="A92" s="38" t="s">
        <v>56</v>
      </c>
      <c r="E92" s="39" t="s">
        <v>51</v>
      </c>
    </row>
    <row r="93" spans="1:5" ht="12.75">
      <c r="A93" t="s">
        <v>57</v>
      </c>
      <c r="E93" s="37" t="s">
        <v>133</v>
      </c>
    </row>
    <row r="94" spans="1:18" ht="12.75" customHeight="1">
      <c r="A94" s="12" t="s">
        <v>47</v>
      </c>
      <c r="B94" s="12"/>
      <c r="C94" s="40" t="s">
        <v>43</v>
      </c>
      <c r="D94" s="12"/>
      <c r="E94" s="29" t="s">
        <v>134</v>
      </c>
      <c r="F94" s="12"/>
      <c r="G94" s="12"/>
      <c r="H94" s="12"/>
      <c r="I94" s="41">
        <f>0+Q94</f>
        <v>0</v>
      </c>
      <c r="O94">
        <f>0+R94</f>
        <v>0</v>
      </c>
      <c r="Q94">
        <f>0+I95+I99+I103+I107+I111</f>
        <v>0</v>
      </c>
      <c r="R94">
        <f>0+O95+O99+O103+O107+O111</f>
        <v>0</v>
      </c>
    </row>
    <row r="95" spans="1:16" ht="12.75">
      <c r="A95" s="26" t="s">
        <v>49</v>
      </c>
      <c r="B95" s="31" t="s">
        <v>135</v>
      </c>
      <c r="C95" s="31" t="s">
        <v>136</v>
      </c>
      <c r="D95" s="26" t="s">
        <v>51</v>
      </c>
      <c r="E95" s="32" t="s">
        <v>137</v>
      </c>
      <c r="F95" s="33" t="s">
        <v>138</v>
      </c>
      <c r="G95" s="34">
        <v>1080</v>
      </c>
      <c r="H95" s="35">
        <v>0</v>
      </c>
      <c r="I95" s="35">
        <f>ROUND(ROUND(H95,2)*ROUND(G95,3),2)</f>
        <v>0</v>
      </c>
      <c r="O95">
        <f>(I95*21)/100</f>
        <v>0</v>
      </c>
      <c r="P95" t="s">
        <v>27</v>
      </c>
    </row>
    <row r="96" spans="1:5" ht="12.75">
      <c r="A96" s="36" t="s">
        <v>54</v>
      </c>
      <c r="E96" s="37" t="s">
        <v>51</v>
      </c>
    </row>
    <row r="97" spans="1:5" ht="12.75">
      <c r="A97" s="38" t="s">
        <v>56</v>
      </c>
      <c r="E97" s="39" t="s">
        <v>139</v>
      </c>
    </row>
    <row r="98" spans="1:5" ht="25.5">
      <c r="A98" t="s">
        <v>57</v>
      </c>
      <c r="E98" s="37" t="s">
        <v>140</v>
      </c>
    </row>
    <row r="99" spans="1:16" ht="12.75">
      <c r="A99" s="26" t="s">
        <v>49</v>
      </c>
      <c r="B99" s="31" t="s">
        <v>141</v>
      </c>
      <c r="C99" s="31" t="s">
        <v>142</v>
      </c>
      <c r="D99" s="26" t="s">
        <v>51</v>
      </c>
      <c r="E99" s="32" t="s">
        <v>143</v>
      </c>
      <c r="F99" s="33" t="s">
        <v>138</v>
      </c>
      <c r="G99" s="34">
        <v>1560</v>
      </c>
      <c r="H99" s="35">
        <v>0</v>
      </c>
      <c r="I99" s="35">
        <f>ROUND(ROUND(H99,2)*ROUND(G99,3),2)</f>
        <v>0</v>
      </c>
      <c r="O99">
        <f>(I99*21)/100</f>
        <v>0</v>
      </c>
      <c r="P99" t="s">
        <v>27</v>
      </c>
    </row>
    <row r="100" spans="1:5" ht="12.75">
      <c r="A100" s="36" t="s">
        <v>54</v>
      </c>
      <c r="E100" s="37" t="s">
        <v>51</v>
      </c>
    </row>
    <row r="101" spans="1:5" ht="12.75">
      <c r="A101" s="38" t="s">
        <v>56</v>
      </c>
      <c r="E101" s="39" t="s">
        <v>144</v>
      </c>
    </row>
    <row r="102" spans="1:5" ht="25.5">
      <c r="A102" t="s">
        <v>57</v>
      </c>
      <c r="E102" s="37" t="s">
        <v>140</v>
      </c>
    </row>
    <row r="103" spans="1:16" ht="12.75">
      <c r="A103" s="26" t="s">
        <v>49</v>
      </c>
      <c r="B103" s="31" t="s">
        <v>145</v>
      </c>
      <c r="C103" s="31" t="s">
        <v>146</v>
      </c>
      <c r="D103" s="26" t="s">
        <v>51</v>
      </c>
      <c r="E103" s="32" t="s">
        <v>147</v>
      </c>
      <c r="F103" s="33" t="s">
        <v>138</v>
      </c>
      <c r="G103" s="34">
        <v>3840</v>
      </c>
      <c r="H103" s="35">
        <v>0</v>
      </c>
      <c r="I103" s="35">
        <f>ROUND(ROUND(H103,2)*ROUND(G103,3),2)</f>
        <v>0</v>
      </c>
      <c r="O103">
        <f>(I103*21)/100</f>
        <v>0</v>
      </c>
      <c r="P103" t="s">
        <v>27</v>
      </c>
    </row>
    <row r="104" spans="1:5" ht="12.75">
      <c r="A104" s="36" t="s">
        <v>54</v>
      </c>
      <c r="E104" s="37" t="s">
        <v>51</v>
      </c>
    </row>
    <row r="105" spans="1:5" ht="12.75">
      <c r="A105" s="38" t="s">
        <v>56</v>
      </c>
      <c r="E105" s="39" t="s">
        <v>148</v>
      </c>
    </row>
    <row r="106" spans="1:5" ht="25.5">
      <c r="A106" t="s">
        <v>57</v>
      </c>
      <c r="E106" s="37" t="s">
        <v>140</v>
      </c>
    </row>
    <row r="107" spans="1:16" ht="12.75">
      <c r="A107" s="26" t="s">
        <v>49</v>
      </c>
      <c r="B107" s="31" t="s">
        <v>149</v>
      </c>
      <c r="C107" s="31" t="s">
        <v>150</v>
      </c>
      <c r="D107" s="26" t="s">
        <v>51</v>
      </c>
      <c r="E107" s="32" t="s">
        <v>151</v>
      </c>
      <c r="F107" s="33" t="s">
        <v>138</v>
      </c>
      <c r="G107" s="34">
        <v>315</v>
      </c>
      <c r="H107" s="35">
        <v>0</v>
      </c>
      <c r="I107" s="35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36" t="s">
        <v>54</v>
      </c>
      <c r="E108" s="37" t="s">
        <v>51</v>
      </c>
    </row>
    <row r="109" spans="1:5" ht="12.75">
      <c r="A109" s="38" t="s">
        <v>56</v>
      </c>
      <c r="E109" s="39" t="s">
        <v>323</v>
      </c>
    </row>
    <row r="110" spans="1:5" ht="25.5">
      <c r="A110" t="s">
        <v>57</v>
      </c>
      <c r="E110" s="37" t="s">
        <v>153</v>
      </c>
    </row>
    <row r="111" spans="1:16" ht="12.75">
      <c r="A111" s="26" t="s">
        <v>49</v>
      </c>
      <c r="B111" s="31" t="s">
        <v>154</v>
      </c>
      <c r="C111" s="31" t="s">
        <v>155</v>
      </c>
      <c r="D111" s="26" t="s">
        <v>51</v>
      </c>
      <c r="E111" s="32" t="s">
        <v>156</v>
      </c>
      <c r="F111" s="33" t="s">
        <v>138</v>
      </c>
      <c r="G111" s="34">
        <v>720</v>
      </c>
      <c r="H111" s="35">
        <v>0</v>
      </c>
      <c r="I111" s="35">
        <f>ROUND(ROUND(H111,2)*ROUND(G111,3),2)</f>
        <v>0</v>
      </c>
      <c r="O111">
        <f>(I111*21)/100</f>
        <v>0</v>
      </c>
      <c r="P111" t="s">
        <v>27</v>
      </c>
    </row>
    <row r="112" spans="1:5" ht="12.75">
      <c r="A112" s="36" t="s">
        <v>54</v>
      </c>
      <c r="E112" s="37" t="s">
        <v>51</v>
      </c>
    </row>
    <row r="113" spans="1:5" ht="12.75">
      <c r="A113" s="38" t="s">
        <v>56</v>
      </c>
      <c r="E113" s="39" t="s">
        <v>324</v>
      </c>
    </row>
    <row r="114" spans="1:5" ht="12.75">
      <c r="A114" t="s">
        <v>57</v>
      </c>
      <c r="E114" s="37" t="s">
        <v>51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2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0+O9+O14+O31+O40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158</v>
      </c>
      <c r="I3" s="42">
        <f>0+I9+I14+I31+I40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27</v>
      </c>
      <c r="D4" s="7"/>
      <c r="E4" s="18" t="s">
        <v>319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158</v>
      </c>
      <c r="D5" s="2"/>
      <c r="E5" s="21" t="s">
        <v>159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49</v>
      </c>
      <c r="B10" s="31" t="s">
        <v>19</v>
      </c>
      <c r="C10" s="31" t="s">
        <v>161</v>
      </c>
      <c r="D10" s="26" t="s">
        <v>51</v>
      </c>
      <c r="E10" s="32" t="s">
        <v>162</v>
      </c>
      <c r="F10" s="33" t="s">
        <v>163</v>
      </c>
      <c r="G10" s="34">
        <v>128.626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6" t="s">
        <v>54</v>
      </c>
      <c r="E11" s="37" t="s">
        <v>51</v>
      </c>
    </row>
    <row r="12" spans="1:5" ht="127.5">
      <c r="A12" s="38" t="s">
        <v>56</v>
      </c>
      <c r="E12" s="39" t="s">
        <v>325</v>
      </c>
    </row>
    <row r="13" spans="1:5" ht="25.5">
      <c r="A13" t="s">
        <v>57</v>
      </c>
      <c r="E13" s="37" t="s">
        <v>165</v>
      </c>
    </row>
    <row r="14" spans="1:18" ht="12.75" customHeight="1">
      <c r="A14" s="12" t="s">
        <v>47</v>
      </c>
      <c r="B14" s="12"/>
      <c r="C14" s="40" t="s">
        <v>19</v>
      </c>
      <c r="D14" s="12"/>
      <c r="E14" s="29" t="s">
        <v>170</v>
      </c>
      <c r="F14" s="12"/>
      <c r="G14" s="12"/>
      <c r="H14" s="12"/>
      <c r="I14" s="41">
        <f>0+Q14</f>
        <v>0</v>
      </c>
      <c r="O14">
        <f>0+R14</f>
        <v>0</v>
      </c>
      <c r="Q14">
        <f>0+I15+I19+I23+I27</f>
        <v>0</v>
      </c>
      <c r="R14">
        <f>0+O15+O19+O23+O27</f>
        <v>0</v>
      </c>
    </row>
    <row r="15" spans="1:16" ht="12.75">
      <c r="A15" s="26" t="s">
        <v>49</v>
      </c>
      <c r="B15" s="31" t="s">
        <v>27</v>
      </c>
      <c r="C15" s="31" t="s">
        <v>326</v>
      </c>
      <c r="D15" s="26" t="s">
        <v>51</v>
      </c>
      <c r="E15" s="32" t="s">
        <v>327</v>
      </c>
      <c r="F15" s="33" t="s">
        <v>244</v>
      </c>
      <c r="G15" s="34">
        <v>55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27</v>
      </c>
    </row>
    <row r="16" spans="1:5" ht="12.75">
      <c r="A16" s="36" t="s">
        <v>54</v>
      </c>
      <c r="E16" s="37" t="s">
        <v>51</v>
      </c>
    </row>
    <row r="17" spans="1:5" ht="25.5">
      <c r="A17" s="38" t="s">
        <v>56</v>
      </c>
      <c r="E17" s="39" t="s">
        <v>328</v>
      </c>
    </row>
    <row r="18" spans="1:5" ht="38.25">
      <c r="A18" t="s">
        <v>57</v>
      </c>
      <c r="E18" s="37" t="s">
        <v>329</v>
      </c>
    </row>
    <row r="19" spans="1:16" ht="12.75">
      <c r="A19" s="26" t="s">
        <v>49</v>
      </c>
      <c r="B19" s="31" t="s">
        <v>26</v>
      </c>
      <c r="C19" s="31" t="s">
        <v>177</v>
      </c>
      <c r="D19" s="26" t="s">
        <v>51</v>
      </c>
      <c r="E19" s="32" t="s">
        <v>178</v>
      </c>
      <c r="F19" s="33" t="s">
        <v>179</v>
      </c>
      <c r="G19" s="34">
        <v>654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5" ht="12.75">
      <c r="A20" s="36" t="s">
        <v>54</v>
      </c>
      <c r="E20" s="37" t="s">
        <v>180</v>
      </c>
    </row>
    <row r="21" spans="1:5" ht="25.5">
      <c r="A21" s="38" t="s">
        <v>56</v>
      </c>
      <c r="E21" s="39" t="s">
        <v>330</v>
      </c>
    </row>
    <row r="22" spans="1:5" ht="63.75">
      <c r="A22" t="s">
        <v>57</v>
      </c>
      <c r="E22" s="37" t="s">
        <v>182</v>
      </c>
    </row>
    <row r="23" spans="1:16" ht="12.75">
      <c r="A23" s="26" t="s">
        <v>49</v>
      </c>
      <c r="B23" s="31" t="s">
        <v>36</v>
      </c>
      <c r="C23" s="31" t="s">
        <v>183</v>
      </c>
      <c r="D23" s="26" t="s">
        <v>51</v>
      </c>
      <c r="E23" s="32" t="s">
        <v>184</v>
      </c>
      <c r="F23" s="33" t="s">
        <v>163</v>
      </c>
      <c r="G23" s="34">
        <v>1438.8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6" t="s">
        <v>54</v>
      </c>
      <c r="E24" s="37" t="s">
        <v>185</v>
      </c>
    </row>
    <row r="25" spans="1:5" ht="51">
      <c r="A25" s="38" t="s">
        <v>56</v>
      </c>
      <c r="E25" s="39" t="s">
        <v>331</v>
      </c>
    </row>
    <row r="26" spans="1:5" ht="63.75">
      <c r="A26" t="s">
        <v>57</v>
      </c>
      <c r="E26" s="37" t="s">
        <v>176</v>
      </c>
    </row>
    <row r="27" spans="1:16" ht="12.75">
      <c r="A27" s="26" t="s">
        <v>49</v>
      </c>
      <c r="B27" s="31" t="s">
        <v>38</v>
      </c>
      <c r="C27" s="31" t="s">
        <v>332</v>
      </c>
      <c r="D27" s="26" t="s">
        <v>51</v>
      </c>
      <c r="E27" s="32" t="s">
        <v>333</v>
      </c>
      <c r="F27" s="33" t="s">
        <v>244</v>
      </c>
      <c r="G27" s="34">
        <v>916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6" t="s">
        <v>54</v>
      </c>
      <c r="E28" s="37" t="s">
        <v>51</v>
      </c>
    </row>
    <row r="29" spans="1:5" ht="102">
      <c r="A29" s="38" t="s">
        <v>56</v>
      </c>
      <c r="E29" s="39" t="s">
        <v>334</v>
      </c>
    </row>
    <row r="30" spans="1:5" ht="63.75">
      <c r="A30" t="s">
        <v>57</v>
      </c>
      <c r="E30" s="37" t="s">
        <v>335</v>
      </c>
    </row>
    <row r="31" spans="1:18" ht="12.75" customHeight="1">
      <c r="A31" s="12" t="s">
        <v>47</v>
      </c>
      <c r="B31" s="12"/>
      <c r="C31" s="40" t="s">
        <v>82</v>
      </c>
      <c r="D31" s="12"/>
      <c r="E31" s="29" t="s">
        <v>187</v>
      </c>
      <c r="F31" s="12"/>
      <c r="G31" s="12"/>
      <c r="H31" s="12"/>
      <c r="I31" s="41">
        <f>0+Q31</f>
        <v>0</v>
      </c>
      <c r="O31">
        <f>0+R31</f>
        <v>0</v>
      </c>
      <c r="Q31">
        <f>0+I32+I36</f>
        <v>0</v>
      </c>
      <c r="R31">
        <f>0+O32+O36</f>
        <v>0</v>
      </c>
    </row>
    <row r="32" spans="1:16" ht="12.75">
      <c r="A32" s="26" t="s">
        <v>49</v>
      </c>
      <c r="B32" s="31" t="s">
        <v>40</v>
      </c>
      <c r="C32" s="31" t="s">
        <v>188</v>
      </c>
      <c r="D32" s="26" t="s">
        <v>51</v>
      </c>
      <c r="E32" s="32" t="s">
        <v>189</v>
      </c>
      <c r="F32" s="33" t="s">
        <v>62</v>
      </c>
      <c r="G32" s="34">
        <v>12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27</v>
      </c>
    </row>
    <row r="33" spans="1:5" ht="12.75">
      <c r="A33" s="36" t="s">
        <v>54</v>
      </c>
      <c r="E33" s="37" t="s">
        <v>190</v>
      </c>
    </row>
    <row r="34" spans="1:5" ht="25.5">
      <c r="A34" s="38" t="s">
        <v>56</v>
      </c>
      <c r="E34" s="39" t="s">
        <v>336</v>
      </c>
    </row>
    <row r="35" spans="1:5" ht="38.25">
      <c r="A35" t="s">
        <v>57</v>
      </c>
      <c r="E35" s="37" t="s">
        <v>192</v>
      </c>
    </row>
    <row r="36" spans="1:16" ht="12.75">
      <c r="A36" s="26" t="s">
        <v>49</v>
      </c>
      <c r="B36" s="31" t="s">
        <v>79</v>
      </c>
      <c r="C36" s="31" t="s">
        <v>193</v>
      </c>
      <c r="D36" s="26" t="s">
        <v>51</v>
      </c>
      <c r="E36" s="32" t="s">
        <v>194</v>
      </c>
      <c r="F36" s="33" t="s">
        <v>62</v>
      </c>
      <c r="G36" s="34">
        <v>27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27</v>
      </c>
    </row>
    <row r="37" spans="1:5" ht="12.75">
      <c r="A37" s="36" t="s">
        <v>54</v>
      </c>
      <c r="E37" s="37" t="s">
        <v>195</v>
      </c>
    </row>
    <row r="38" spans="1:5" ht="25.5">
      <c r="A38" s="38" t="s">
        <v>56</v>
      </c>
      <c r="E38" s="39" t="s">
        <v>337</v>
      </c>
    </row>
    <row r="39" spans="1:5" ht="38.25">
      <c r="A39" t="s">
        <v>57</v>
      </c>
      <c r="E39" s="37" t="s">
        <v>192</v>
      </c>
    </row>
    <row r="40" spans="1:18" ht="12.75" customHeight="1">
      <c r="A40" s="12" t="s">
        <v>47</v>
      </c>
      <c r="B40" s="12"/>
      <c r="C40" s="40" t="s">
        <v>43</v>
      </c>
      <c r="D40" s="12"/>
      <c r="E40" s="29" t="s">
        <v>134</v>
      </c>
      <c r="F40" s="12"/>
      <c r="G40" s="12"/>
      <c r="H40" s="12"/>
      <c r="I40" s="41">
        <f>0+Q40</f>
        <v>0</v>
      </c>
      <c r="O40">
        <f>0+R40</f>
        <v>0</v>
      </c>
      <c r="Q40">
        <f>0+I41+I45+I49+I53+I57+I61+I65+I69</f>
        <v>0</v>
      </c>
      <c r="R40">
        <f>0+O41+O45+O49+O53+O57+O61+O65+O69</f>
        <v>0</v>
      </c>
    </row>
    <row r="41" spans="1:16" ht="12.75">
      <c r="A41" s="26" t="s">
        <v>49</v>
      </c>
      <c r="B41" s="31" t="s">
        <v>82</v>
      </c>
      <c r="C41" s="31" t="s">
        <v>197</v>
      </c>
      <c r="D41" s="26" t="s">
        <v>51</v>
      </c>
      <c r="E41" s="32" t="s">
        <v>198</v>
      </c>
      <c r="F41" s="33" t="s">
        <v>199</v>
      </c>
      <c r="G41" s="34">
        <v>4260</v>
      </c>
      <c r="H41" s="35">
        <v>0</v>
      </c>
      <c r="I41" s="35">
        <f>ROUND(ROUND(H41,2)*ROUND(G41,3),2)</f>
        <v>0</v>
      </c>
      <c r="O41">
        <f>(I41*21)/100</f>
        <v>0</v>
      </c>
      <c r="P41" t="s">
        <v>27</v>
      </c>
    </row>
    <row r="42" spans="1:5" ht="12.75">
      <c r="A42" s="36" t="s">
        <v>54</v>
      </c>
      <c r="E42" s="37" t="s">
        <v>51</v>
      </c>
    </row>
    <row r="43" spans="1:5" ht="63.75">
      <c r="A43" s="38" t="s">
        <v>56</v>
      </c>
      <c r="E43" s="39" t="s">
        <v>338</v>
      </c>
    </row>
    <row r="44" spans="1:5" ht="12.75">
      <c r="A44" t="s">
        <v>57</v>
      </c>
      <c r="E44" s="37" t="s">
        <v>51</v>
      </c>
    </row>
    <row r="45" spans="1:16" ht="25.5">
      <c r="A45" s="26" t="s">
        <v>49</v>
      </c>
      <c r="B45" s="31" t="s">
        <v>43</v>
      </c>
      <c r="C45" s="31" t="s">
        <v>339</v>
      </c>
      <c r="D45" s="26" t="s">
        <v>51</v>
      </c>
      <c r="E45" s="32" t="s">
        <v>340</v>
      </c>
      <c r="F45" s="33" t="s">
        <v>173</v>
      </c>
      <c r="G45" s="34">
        <v>100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27</v>
      </c>
    </row>
    <row r="46" spans="1:5" ht="12.75">
      <c r="A46" s="36" t="s">
        <v>54</v>
      </c>
      <c r="E46" s="37" t="s">
        <v>51</v>
      </c>
    </row>
    <row r="47" spans="1:5" ht="25.5">
      <c r="A47" s="38" t="s">
        <v>56</v>
      </c>
      <c r="E47" s="39" t="s">
        <v>341</v>
      </c>
    </row>
    <row r="48" spans="1:5" ht="38.25">
      <c r="A48" t="s">
        <v>57</v>
      </c>
      <c r="E48" s="37" t="s">
        <v>342</v>
      </c>
    </row>
    <row r="49" spans="1:16" ht="25.5">
      <c r="A49" s="26" t="s">
        <v>49</v>
      </c>
      <c r="B49" s="31" t="s">
        <v>45</v>
      </c>
      <c r="C49" s="31" t="s">
        <v>201</v>
      </c>
      <c r="D49" s="26" t="s">
        <v>51</v>
      </c>
      <c r="E49" s="32" t="s">
        <v>202</v>
      </c>
      <c r="F49" s="33" t="s">
        <v>62</v>
      </c>
      <c r="G49" s="34">
        <v>13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27</v>
      </c>
    </row>
    <row r="50" spans="1:5" ht="12.75">
      <c r="A50" s="36" t="s">
        <v>54</v>
      </c>
      <c r="E50" s="37" t="s">
        <v>203</v>
      </c>
    </row>
    <row r="51" spans="1:5" ht="63.75">
      <c r="A51" s="38" t="s">
        <v>56</v>
      </c>
      <c r="E51" s="39" t="s">
        <v>343</v>
      </c>
    </row>
    <row r="52" spans="1:5" ht="25.5">
      <c r="A52" t="s">
        <v>57</v>
      </c>
      <c r="E52" s="37" t="s">
        <v>205</v>
      </c>
    </row>
    <row r="53" spans="1:16" ht="12.75">
      <c r="A53" s="26" t="s">
        <v>49</v>
      </c>
      <c r="B53" s="31" t="s">
        <v>88</v>
      </c>
      <c r="C53" s="31" t="s">
        <v>206</v>
      </c>
      <c r="D53" s="26" t="s">
        <v>51</v>
      </c>
      <c r="E53" s="32" t="s">
        <v>207</v>
      </c>
      <c r="F53" s="33" t="s">
        <v>208</v>
      </c>
      <c r="G53" s="34">
        <v>12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27</v>
      </c>
    </row>
    <row r="54" spans="1:5" ht="12.75">
      <c r="A54" s="36" t="s">
        <v>54</v>
      </c>
      <c r="E54" s="37" t="s">
        <v>51</v>
      </c>
    </row>
    <row r="55" spans="1:5" ht="12.75">
      <c r="A55" s="38" t="s">
        <v>56</v>
      </c>
      <c r="E55" s="39" t="s">
        <v>51</v>
      </c>
    </row>
    <row r="56" spans="1:5" ht="89.25">
      <c r="A56" t="s">
        <v>57</v>
      </c>
      <c r="E56" s="37" t="s">
        <v>209</v>
      </c>
    </row>
    <row r="57" spans="1:16" ht="12.75">
      <c r="A57" s="26" t="s">
        <v>49</v>
      </c>
      <c r="B57" s="31" t="s">
        <v>91</v>
      </c>
      <c r="C57" s="31" t="s">
        <v>344</v>
      </c>
      <c r="D57" s="26" t="s">
        <v>51</v>
      </c>
      <c r="E57" s="32" t="s">
        <v>345</v>
      </c>
      <c r="F57" s="33" t="s">
        <v>179</v>
      </c>
      <c r="G57" s="34">
        <v>0.48</v>
      </c>
      <c r="H57" s="35">
        <v>0</v>
      </c>
      <c r="I57" s="35">
        <f>ROUND(ROUND(H57,2)*ROUND(G57,3),2)</f>
        <v>0</v>
      </c>
      <c r="O57">
        <f>(I57*21)/100</f>
        <v>0</v>
      </c>
      <c r="P57" t="s">
        <v>27</v>
      </c>
    </row>
    <row r="58" spans="1:5" ht="12.75">
      <c r="A58" s="36" t="s">
        <v>54</v>
      </c>
      <c r="E58" s="37" t="s">
        <v>51</v>
      </c>
    </row>
    <row r="59" spans="1:5" ht="38.25">
      <c r="A59" s="38" t="s">
        <v>56</v>
      </c>
      <c r="E59" s="39" t="s">
        <v>346</v>
      </c>
    </row>
    <row r="60" spans="1:5" ht="114.75">
      <c r="A60" t="s">
        <v>57</v>
      </c>
      <c r="E60" s="37" t="s">
        <v>347</v>
      </c>
    </row>
    <row r="61" spans="1:16" ht="12.75">
      <c r="A61" s="26" t="s">
        <v>49</v>
      </c>
      <c r="B61" s="31" t="s">
        <v>97</v>
      </c>
      <c r="C61" s="31" t="s">
        <v>348</v>
      </c>
      <c r="D61" s="26" t="s">
        <v>51</v>
      </c>
      <c r="E61" s="32" t="s">
        <v>349</v>
      </c>
      <c r="F61" s="33" t="s">
        <v>350</v>
      </c>
      <c r="G61" s="34">
        <v>10.56</v>
      </c>
      <c r="H61" s="35">
        <v>0</v>
      </c>
      <c r="I61" s="35">
        <f>ROUND(ROUND(H61,2)*ROUND(G61,3),2)</f>
        <v>0</v>
      </c>
      <c r="O61">
        <f>(I61*21)/100</f>
        <v>0</v>
      </c>
      <c r="P61" t="s">
        <v>27</v>
      </c>
    </row>
    <row r="62" spans="1:5" ht="12.75">
      <c r="A62" s="36" t="s">
        <v>54</v>
      </c>
      <c r="E62" s="37" t="s">
        <v>351</v>
      </c>
    </row>
    <row r="63" spans="1:5" ht="51">
      <c r="A63" s="38" t="s">
        <v>56</v>
      </c>
      <c r="E63" s="39" t="s">
        <v>352</v>
      </c>
    </row>
    <row r="64" spans="1:5" ht="25.5">
      <c r="A64" t="s">
        <v>57</v>
      </c>
      <c r="E64" s="37" t="s">
        <v>353</v>
      </c>
    </row>
    <row r="65" spans="1:16" ht="12.75">
      <c r="A65" s="26" t="s">
        <v>49</v>
      </c>
      <c r="B65" s="31" t="s">
        <v>102</v>
      </c>
      <c r="C65" s="31" t="s">
        <v>354</v>
      </c>
      <c r="D65" s="26" t="s">
        <v>51</v>
      </c>
      <c r="E65" s="32" t="s">
        <v>355</v>
      </c>
      <c r="F65" s="33" t="s">
        <v>173</v>
      </c>
      <c r="G65" s="34">
        <v>14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27</v>
      </c>
    </row>
    <row r="66" spans="1:5" ht="12.75">
      <c r="A66" s="36" t="s">
        <v>54</v>
      </c>
      <c r="E66" s="37" t="s">
        <v>356</v>
      </c>
    </row>
    <row r="67" spans="1:5" ht="51">
      <c r="A67" s="38" t="s">
        <v>56</v>
      </c>
      <c r="E67" s="39" t="s">
        <v>357</v>
      </c>
    </row>
    <row r="68" spans="1:5" ht="127.5">
      <c r="A68" t="s">
        <v>57</v>
      </c>
      <c r="E68" s="37" t="s">
        <v>358</v>
      </c>
    </row>
    <row r="69" spans="1:16" ht="12.75">
      <c r="A69" s="26" t="s">
        <v>49</v>
      </c>
      <c r="B69" s="31" t="s">
        <v>106</v>
      </c>
      <c r="C69" s="31" t="s">
        <v>210</v>
      </c>
      <c r="D69" s="26" t="s">
        <v>51</v>
      </c>
      <c r="E69" s="32" t="s">
        <v>211</v>
      </c>
      <c r="F69" s="33" t="s">
        <v>62</v>
      </c>
      <c r="G69" s="34">
        <v>12</v>
      </c>
      <c r="H69" s="35">
        <v>0</v>
      </c>
      <c r="I69" s="35">
        <f>ROUND(ROUND(H69,2)*ROUND(G69,3),2)</f>
        <v>0</v>
      </c>
      <c r="O69">
        <f>(I69*21)/100</f>
        <v>0</v>
      </c>
      <c r="P69" t="s">
        <v>27</v>
      </c>
    </row>
    <row r="70" spans="1:5" ht="25.5">
      <c r="A70" s="36" t="s">
        <v>54</v>
      </c>
      <c r="E70" s="37" t="s">
        <v>212</v>
      </c>
    </row>
    <row r="71" spans="1:5" ht="25.5">
      <c r="A71" s="38" t="s">
        <v>56</v>
      </c>
      <c r="E71" s="39" t="s">
        <v>336</v>
      </c>
    </row>
    <row r="72" spans="1:5" ht="89.25">
      <c r="A72" t="s">
        <v>57</v>
      </c>
      <c r="E72" s="37" t="s">
        <v>214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86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0+O9+O14+O51+O64+O125+O138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215</v>
      </c>
      <c r="I3" s="42">
        <f>0+I9+I14+I51+I64+I125+I138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27</v>
      </c>
      <c r="D4" s="7"/>
      <c r="E4" s="18" t="s">
        <v>319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215</v>
      </c>
      <c r="D5" s="2"/>
      <c r="E5" s="21" t="s">
        <v>216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49</v>
      </c>
      <c r="B10" s="31" t="s">
        <v>19</v>
      </c>
      <c r="C10" s="31" t="s">
        <v>161</v>
      </c>
      <c r="D10" s="26" t="s">
        <v>51</v>
      </c>
      <c r="E10" s="32" t="s">
        <v>162</v>
      </c>
      <c r="F10" s="33" t="s">
        <v>163</v>
      </c>
      <c r="G10" s="34">
        <v>2018.883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6" t="s">
        <v>54</v>
      </c>
      <c r="E11" s="37" t="s">
        <v>51</v>
      </c>
    </row>
    <row r="12" spans="1:5" ht="89.25">
      <c r="A12" s="38" t="s">
        <v>56</v>
      </c>
      <c r="E12" s="39" t="s">
        <v>359</v>
      </c>
    </row>
    <row r="13" spans="1:5" ht="25.5">
      <c r="A13" t="s">
        <v>57</v>
      </c>
      <c r="E13" s="37" t="s">
        <v>169</v>
      </c>
    </row>
    <row r="14" spans="1:18" ht="12.75" customHeight="1">
      <c r="A14" s="12" t="s">
        <v>47</v>
      </c>
      <c r="B14" s="12"/>
      <c r="C14" s="40" t="s">
        <v>19</v>
      </c>
      <c r="D14" s="12"/>
      <c r="E14" s="29" t="s">
        <v>170</v>
      </c>
      <c r="F14" s="12"/>
      <c r="G14" s="12"/>
      <c r="H14" s="12"/>
      <c r="I14" s="41">
        <f>0+Q14</f>
        <v>0</v>
      </c>
      <c r="O14">
        <f>0+R14</f>
        <v>0</v>
      </c>
      <c r="Q14">
        <f>0+I15+I19+I23+I27+I31+I35+I39+I43+I47</f>
        <v>0</v>
      </c>
      <c r="R14">
        <f>0+O15+O19+O23+O27+O31+O35+O39+O43+O47</f>
        <v>0</v>
      </c>
    </row>
    <row r="15" spans="1:16" ht="12.75">
      <c r="A15" s="26" t="s">
        <v>49</v>
      </c>
      <c r="B15" s="31" t="s">
        <v>27</v>
      </c>
      <c r="C15" s="31" t="s">
        <v>219</v>
      </c>
      <c r="D15" s="26" t="s">
        <v>51</v>
      </c>
      <c r="E15" s="32" t="s">
        <v>220</v>
      </c>
      <c r="F15" s="33" t="s">
        <v>221</v>
      </c>
      <c r="G15" s="34">
        <v>10187.88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27</v>
      </c>
    </row>
    <row r="16" spans="1:5" ht="12.75">
      <c r="A16" s="36" t="s">
        <v>54</v>
      </c>
      <c r="E16" s="37" t="s">
        <v>222</v>
      </c>
    </row>
    <row r="17" spans="1:5" ht="38.25">
      <c r="A17" s="38" t="s">
        <v>56</v>
      </c>
      <c r="E17" s="39" t="s">
        <v>360</v>
      </c>
    </row>
    <row r="18" spans="1:5" ht="25.5">
      <c r="A18" t="s">
        <v>57</v>
      </c>
      <c r="E18" s="37" t="s">
        <v>224</v>
      </c>
    </row>
    <row r="19" spans="1:16" ht="12.75">
      <c r="A19" s="26" t="s">
        <v>49</v>
      </c>
      <c r="B19" s="31" t="s">
        <v>26</v>
      </c>
      <c r="C19" s="31" t="s">
        <v>225</v>
      </c>
      <c r="D19" s="26" t="s">
        <v>51</v>
      </c>
      <c r="E19" s="32" t="s">
        <v>226</v>
      </c>
      <c r="F19" s="33" t="s">
        <v>179</v>
      </c>
      <c r="G19" s="34">
        <v>792.54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5" ht="12.75">
      <c r="A20" s="36" t="s">
        <v>54</v>
      </c>
      <c r="E20" s="37" t="s">
        <v>51</v>
      </c>
    </row>
    <row r="21" spans="1:5" ht="153">
      <c r="A21" s="38" t="s">
        <v>56</v>
      </c>
      <c r="E21" s="39" t="s">
        <v>361</v>
      </c>
    </row>
    <row r="22" spans="1:5" ht="369.75">
      <c r="A22" t="s">
        <v>57</v>
      </c>
      <c r="E22" s="37" t="s">
        <v>228</v>
      </c>
    </row>
    <row r="23" spans="1:16" ht="12.75">
      <c r="A23" s="26" t="s">
        <v>49</v>
      </c>
      <c r="B23" s="31" t="s">
        <v>36</v>
      </c>
      <c r="C23" s="31" t="s">
        <v>362</v>
      </c>
      <c r="D23" s="26" t="s">
        <v>51</v>
      </c>
      <c r="E23" s="32" t="s">
        <v>363</v>
      </c>
      <c r="F23" s="33" t="s">
        <v>173</v>
      </c>
      <c r="G23" s="34">
        <v>145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6" t="s">
        <v>54</v>
      </c>
      <c r="E24" s="37" t="s">
        <v>51</v>
      </c>
    </row>
    <row r="25" spans="1:5" ht="51">
      <c r="A25" s="38" t="s">
        <v>56</v>
      </c>
      <c r="E25" s="39" t="s">
        <v>364</v>
      </c>
    </row>
    <row r="26" spans="1:5" ht="63.75">
      <c r="A26" t="s">
        <v>57</v>
      </c>
      <c r="E26" s="37" t="s">
        <v>335</v>
      </c>
    </row>
    <row r="27" spans="1:16" ht="12.75">
      <c r="A27" s="26" t="s">
        <v>49</v>
      </c>
      <c r="B27" s="31" t="s">
        <v>38</v>
      </c>
      <c r="C27" s="31" t="s">
        <v>229</v>
      </c>
      <c r="D27" s="26" t="s">
        <v>51</v>
      </c>
      <c r="E27" s="32" t="s">
        <v>230</v>
      </c>
      <c r="F27" s="33" t="s">
        <v>179</v>
      </c>
      <c r="G27" s="34">
        <v>226.248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6" t="s">
        <v>54</v>
      </c>
      <c r="E28" s="37" t="s">
        <v>51</v>
      </c>
    </row>
    <row r="29" spans="1:5" ht="63.75">
      <c r="A29" s="38" t="s">
        <v>56</v>
      </c>
      <c r="E29" s="39" t="s">
        <v>365</v>
      </c>
    </row>
    <row r="30" spans="1:5" ht="318.75">
      <c r="A30" t="s">
        <v>57</v>
      </c>
      <c r="E30" s="37" t="s">
        <v>232</v>
      </c>
    </row>
    <row r="31" spans="1:16" ht="12.75">
      <c r="A31" s="26" t="s">
        <v>49</v>
      </c>
      <c r="B31" s="31" t="s">
        <v>40</v>
      </c>
      <c r="C31" s="31" t="s">
        <v>233</v>
      </c>
      <c r="D31" s="26" t="s">
        <v>51</v>
      </c>
      <c r="E31" s="32" t="s">
        <v>234</v>
      </c>
      <c r="F31" s="33" t="s">
        <v>179</v>
      </c>
      <c r="G31" s="34">
        <v>174.648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6" t="s">
        <v>54</v>
      </c>
      <c r="E32" s="37" t="s">
        <v>51</v>
      </c>
    </row>
    <row r="33" spans="1:5" ht="51">
      <c r="A33" s="38" t="s">
        <v>56</v>
      </c>
      <c r="E33" s="39" t="s">
        <v>366</v>
      </c>
    </row>
    <row r="34" spans="1:5" ht="229.5">
      <c r="A34" t="s">
        <v>57</v>
      </c>
      <c r="E34" s="37" t="s">
        <v>236</v>
      </c>
    </row>
    <row r="35" spans="1:16" ht="12.75">
      <c r="A35" s="26" t="s">
        <v>49</v>
      </c>
      <c r="B35" s="31" t="s">
        <v>79</v>
      </c>
      <c r="C35" s="31" t="s">
        <v>237</v>
      </c>
      <c r="D35" s="26" t="s">
        <v>51</v>
      </c>
      <c r="E35" s="32" t="s">
        <v>238</v>
      </c>
      <c r="F35" s="33" t="s">
        <v>179</v>
      </c>
      <c r="G35" s="34">
        <v>51.6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6" t="s">
        <v>54</v>
      </c>
      <c r="E36" s="37" t="s">
        <v>239</v>
      </c>
    </row>
    <row r="37" spans="1:5" ht="63.75">
      <c r="A37" s="38" t="s">
        <v>56</v>
      </c>
      <c r="E37" s="39" t="s">
        <v>367</v>
      </c>
    </row>
    <row r="38" spans="1:5" ht="293.25">
      <c r="A38" t="s">
        <v>57</v>
      </c>
      <c r="E38" s="37" t="s">
        <v>241</v>
      </c>
    </row>
    <row r="39" spans="1:16" ht="12.75">
      <c r="A39" s="26" t="s">
        <v>49</v>
      </c>
      <c r="B39" s="31" t="s">
        <v>82</v>
      </c>
      <c r="C39" s="31" t="s">
        <v>368</v>
      </c>
      <c r="D39" s="26" t="s">
        <v>51</v>
      </c>
      <c r="E39" s="32" t="s">
        <v>369</v>
      </c>
      <c r="F39" s="33" t="s">
        <v>244</v>
      </c>
      <c r="G39" s="34">
        <v>813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27</v>
      </c>
    </row>
    <row r="40" spans="1:5" ht="12.75">
      <c r="A40" s="36" t="s">
        <v>54</v>
      </c>
      <c r="E40" s="37" t="s">
        <v>51</v>
      </c>
    </row>
    <row r="41" spans="1:5" ht="89.25">
      <c r="A41" s="38" t="s">
        <v>56</v>
      </c>
      <c r="E41" s="39" t="s">
        <v>370</v>
      </c>
    </row>
    <row r="42" spans="1:5" ht="25.5">
      <c r="A42" t="s">
        <v>57</v>
      </c>
      <c r="E42" s="37" t="s">
        <v>371</v>
      </c>
    </row>
    <row r="43" spans="1:16" ht="12.75">
      <c r="A43" s="26" t="s">
        <v>49</v>
      </c>
      <c r="B43" s="31" t="s">
        <v>43</v>
      </c>
      <c r="C43" s="31" t="s">
        <v>242</v>
      </c>
      <c r="D43" s="26" t="s">
        <v>51</v>
      </c>
      <c r="E43" s="32" t="s">
        <v>243</v>
      </c>
      <c r="F43" s="33" t="s">
        <v>244</v>
      </c>
      <c r="G43" s="34">
        <v>784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27</v>
      </c>
    </row>
    <row r="44" spans="1:5" ht="12.75">
      <c r="A44" s="36" t="s">
        <v>54</v>
      </c>
      <c r="E44" s="37" t="s">
        <v>245</v>
      </c>
    </row>
    <row r="45" spans="1:5" ht="38.25">
      <c r="A45" s="38" t="s">
        <v>56</v>
      </c>
      <c r="E45" s="39" t="s">
        <v>372</v>
      </c>
    </row>
    <row r="46" spans="1:5" ht="38.25">
      <c r="A46" t="s">
        <v>57</v>
      </c>
      <c r="E46" s="37" t="s">
        <v>247</v>
      </c>
    </row>
    <row r="47" spans="1:16" ht="12.75">
      <c r="A47" s="26" t="s">
        <v>49</v>
      </c>
      <c r="B47" s="31" t="s">
        <v>45</v>
      </c>
      <c r="C47" s="31" t="s">
        <v>248</v>
      </c>
      <c r="D47" s="26" t="s">
        <v>51</v>
      </c>
      <c r="E47" s="32" t="s">
        <v>249</v>
      </c>
      <c r="F47" s="33" t="s">
        <v>244</v>
      </c>
      <c r="G47" s="34">
        <v>784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27</v>
      </c>
    </row>
    <row r="48" spans="1:5" ht="12.75">
      <c r="A48" s="36" t="s">
        <v>54</v>
      </c>
      <c r="E48" s="37" t="s">
        <v>51</v>
      </c>
    </row>
    <row r="49" spans="1:5" ht="38.25">
      <c r="A49" s="38" t="s">
        <v>56</v>
      </c>
      <c r="E49" s="39" t="s">
        <v>372</v>
      </c>
    </row>
    <row r="50" spans="1:5" ht="25.5">
      <c r="A50" t="s">
        <v>57</v>
      </c>
      <c r="E50" s="37" t="s">
        <v>250</v>
      </c>
    </row>
    <row r="51" spans="1:18" ht="12.75" customHeight="1">
      <c r="A51" s="12" t="s">
        <v>47</v>
      </c>
      <c r="B51" s="12"/>
      <c r="C51" s="40" t="s">
        <v>27</v>
      </c>
      <c r="D51" s="12"/>
      <c r="E51" s="29" t="s">
        <v>373</v>
      </c>
      <c r="F51" s="12"/>
      <c r="G51" s="12"/>
      <c r="H51" s="12"/>
      <c r="I51" s="41">
        <f>0+Q51</f>
        <v>0</v>
      </c>
      <c r="O51">
        <f>0+R51</f>
        <v>0</v>
      </c>
      <c r="Q51">
        <f>0+I52+I56+I60</f>
        <v>0</v>
      </c>
      <c r="R51">
        <f>0+O52+O56+O60</f>
        <v>0</v>
      </c>
    </row>
    <row r="52" spans="1:16" ht="12.75">
      <c r="A52" s="26" t="s">
        <v>49</v>
      </c>
      <c r="B52" s="31" t="s">
        <v>88</v>
      </c>
      <c r="C52" s="31" t="s">
        <v>374</v>
      </c>
      <c r="D52" s="26" t="s">
        <v>51</v>
      </c>
      <c r="E52" s="32" t="s">
        <v>375</v>
      </c>
      <c r="F52" s="33" t="s">
        <v>244</v>
      </c>
      <c r="G52" s="34">
        <v>536</v>
      </c>
      <c r="H52" s="35">
        <v>0</v>
      </c>
      <c r="I52" s="35">
        <f>ROUND(ROUND(H52,2)*ROUND(G52,3),2)</f>
        <v>0</v>
      </c>
      <c r="O52">
        <f>(I52*21)/100</f>
        <v>0</v>
      </c>
      <c r="P52" t="s">
        <v>27</v>
      </c>
    </row>
    <row r="53" spans="1:5" ht="12.75">
      <c r="A53" s="36" t="s">
        <v>54</v>
      </c>
      <c r="E53" s="37" t="s">
        <v>376</v>
      </c>
    </row>
    <row r="54" spans="1:5" ht="89.25">
      <c r="A54" s="38" t="s">
        <v>56</v>
      </c>
      <c r="E54" s="39" t="s">
        <v>377</v>
      </c>
    </row>
    <row r="55" spans="1:5" ht="38.25">
      <c r="A55" t="s">
        <v>57</v>
      </c>
      <c r="E55" s="37" t="s">
        <v>378</v>
      </c>
    </row>
    <row r="56" spans="1:16" ht="12.75">
      <c r="A56" s="26" t="s">
        <v>49</v>
      </c>
      <c r="B56" s="31" t="s">
        <v>91</v>
      </c>
      <c r="C56" s="31" t="s">
        <v>379</v>
      </c>
      <c r="D56" s="26" t="s">
        <v>51</v>
      </c>
      <c r="E56" s="32" t="s">
        <v>380</v>
      </c>
      <c r="F56" s="33" t="s">
        <v>173</v>
      </c>
      <c r="G56" s="34">
        <v>335</v>
      </c>
      <c r="H56" s="35">
        <v>0</v>
      </c>
      <c r="I56" s="35">
        <f>ROUND(ROUND(H56,2)*ROUND(G56,3),2)</f>
        <v>0</v>
      </c>
      <c r="O56">
        <f>(I56*21)/100</f>
        <v>0</v>
      </c>
      <c r="P56" t="s">
        <v>27</v>
      </c>
    </row>
    <row r="57" spans="1:5" ht="12.75">
      <c r="A57" s="36" t="s">
        <v>54</v>
      </c>
      <c r="E57" s="37" t="s">
        <v>381</v>
      </c>
    </row>
    <row r="58" spans="1:5" ht="51">
      <c r="A58" s="38" t="s">
        <v>56</v>
      </c>
      <c r="E58" s="39" t="s">
        <v>382</v>
      </c>
    </row>
    <row r="59" spans="1:5" ht="165.75">
      <c r="A59" t="s">
        <v>57</v>
      </c>
      <c r="E59" s="37" t="s">
        <v>383</v>
      </c>
    </row>
    <row r="60" spans="1:16" ht="12.75">
      <c r="A60" s="26" t="s">
        <v>49</v>
      </c>
      <c r="B60" s="31" t="s">
        <v>97</v>
      </c>
      <c r="C60" s="31" t="s">
        <v>384</v>
      </c>
      <c r="D60" s="26" t="s">
        <v>51</v>
      </c>
      <c r="E60" s="32" t="s">
        <v>385</v>
      </c>
      <c r="F60" s="33" t="s">
        <v>244</v>
      </c>
      <c r="G60" s="34">
        <v>813</v>
      </c>
      <c r="H60" s="35">
        <v>0</v>
      </c>
      <c r="I60" s="35">
        <f>ROUND(ROUND(H60,2)*ROUND(G60,3),2)</f>
        <v>0</v>
      </c>
      <c r="O60">
        <f>(I60*21)/100</f>
        <v>0</v>
      </c>
      <c r="P60" t="s">
        <v>27</v>
      </c>
    </row>
    <row r="61" spans="1:5" ht="12.75">
      <c r="A61" s="36" t="s">
        <v>54</v>
      </c>
      <c r="E61" s="37" t="s">
        <v>51</v>
      </c>
    </row>
    <row r="62" spans="1:5" ht="89.25">
      <c r="A62" s="38" t="s">
        <v>56</v>
      </c>
      <c r="E62" s="39" t="s">
        <v>370</v>
      </c>
    </row>
    <row r="63" spans="1:5" ht="102">
      <c r="A63" t="s">
        <v>57</v>
      </c>
      <c r="E63" s="37" t="s">
        <v>386</v>
      </c>
    </row>
    <row r="64" spans="1:18" ht="12.75" customHeight="1">
      <c r="A64" s="12" t="s">
        <v>47</v>
      </c>
      <c r="B64" s="12"/>
      <c r="C64" s="40" t="s">
        <v>38</v>
      </c>
      <c r="D64" s="12"/>
      <c r="E64" s="29" t="s">
        <v>216</v>
      </c>
      <c r="F64" s="12"/>
      <c r="G64" s="12"/>
      <c r="H64" s="12"/>
      <c r="I64" s="41">
        <f>0+Q64</f>
        <v>0</v>
      </c>
      <c r="O64">
        <f>0+R64</f>
        <v>0</v>
      </c>
      <c r="Q64">
        <f>0+I65+I69+I73+I77+I81+I85+I89+I93+I97+I101+I105+I109+I113+I117+I121</f>
        <v>0</v>
      </c>
      <c r="R64">
        <f>0+O65+O69+O73+O77+O81+O85+O89+O93+O97+O101+O105+O109+O113+O117+O121</f>
        <v>0</v>
      </c>
    </row>
    <row r="65" spans="1:16" ht="12.75">
      <c r="A65" s="26" t="s">
        <v>49</v>
      </c>
      <c r="B65" s="31" t="s">
        <v>102</v>
      </c>
      <c r="C65" s="31" t="s">
        <v>387</v>
      </c>
      <c r="D65" s="26" t="s">
        <v>51</v>
      </c>
      <c r="E65" s="32" t="s">
        <v>388</v>
      </c>
      <c r="F65" s="33" t="s">
        <v>179</v>
      </c>
      <c r="G65" s="34">
        <v>406.5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27</v>
      </c>
    </row>
    <row r="66" spans="1:5" ht="12.75">
      <c r="A66" s="36" t="s">
        <v>54</v>
      </c>
      <c r="E66" s="37" t="s">
        <v>389</v>
      </c>
    </row>
    <row r="67" spans="1:5" ht="102">
      <c r="A67" s="38" t="s">
        <v>56</v>
      </c>
      <c r="E67" s="39" t="s">
        <v>390</v>
      </c>
    </row>
    <row r="68" spans="1:5" ht="51">
      <c r="A68" t="s">
        <v>57</v>
      </c>
      <c r="E68" s="37" t="s">
        <v>255</v>
      </c>
    </row>
    <row r="69" spans="1:16" ht="12.75">
      <c r="A69" s="26" t="s">
        <v>49</v>
      </c>
      <c r="B69" s="31" t="s">
        <v>106</v>
      </c>
      <c r="C69" s="31" t="s">
        <v>251</v>
      </c>
      <c r="D69" s="26" t="s">
        <v>51</v>
      </c>
      <c r="E69" s="32" t="s">
        <v>252</v>
      </c>
      <c r="F69" s="33" t="s">
        <v>244</v>
      </c>
      <c r="G69" s="34">
        <v>1581.3</v>
      </c>
      <c r="H69" s="35">
        <v>0</v>
      </c>
      <c r="I69" s="35">
        <f>ROUND(ROUND(H69,2)*ROUND(G69,3),2)</f>
        <v>0</v>
      </c>
      <c r="O69">
        <f>(I69*21)/100</f>
        <v>0</v>
      </c>
      <c r="P69" t="s">
        <v>27</v>
      </c>
    </row>
    <row r="70" spans="1:5" ht="12.75">
      <c r="A70" s="36" t="s">
        <v>54</v>
      </c>
      <c r="E70" s="37" t="s">
        <v>253</v>
      </c>
    </row>
    <row r="71" spans="1:5" ht="51">
      <c r="A71" s="38" t="s">
        <v>56</v>
      </c>
      <c r="E71" s="39" t="s">
        <v>391</v>
      </c>
    </row>
    <row r="72" spans="1:5" ht="51">
      <c r="A72" t="s">
        <v>57</v>
      </c>
      <c r="E72" s="37" t="s">
        <v>255</v>
      </c>
    </row>
    <row r="73" spans="1:16" ht="12.75">
      <c r="A73" s="26" t="s">
        <v>49</v>
      </c>
      <c r="B73" s="31" t="s">
        <v>109</v>
      </c>
      <c r="C73" s="31" t="s">
        <v>392</v>
      </c>
      <c r="D73" s="26" t="s">
        <v>60</v>
      </c>
      <c r="E73" s="32" t="s">
        <v>393</v>
      </c>
      <c r="F73" s="33" t="s">
        <v>244</v>
      </c>
      <c r="G73" s="34">
        <v>813</v>
      </c>
      <c r="H73" s="35">
        <v>0</v>
      </c>
      <c r="I73" s="35">
        <f>ROUND(ROUND(H73,2)*ROUND(G73,3),2)</f>
        <v>0</v>
      </c>
      <c r="O73">
        <f>(I73*21)/100</f>
        <v>0</v>
      </c>
      <c r="P73" t="s">
        <v>27</v>
      </c>
    </row>
    <row r="74" spans="1:5" ht="12.75">
      <c r="A74" s="36" t="s">
        <v>54</v>
      </c>
      <c r="E74" s="37" t="s">
        <v>394</v>
      </c>
    </row>
    <row r="75" spans="1:5" ht="89.25">
      <c r="A75" s="38" t="s">
        <v>56</v>
      </c>
      <c r="E75" s="39" t="s">
        <v>370</v>
      </c>
    </row>
    <row r="76" spans="1:5" ht="51">
      <c r="A76" t="s">
        <v>57</v>
      </c>
      <c r="E76" s="37" t="s">
        <v>255</v>
      </c>
    </row>
    <row r="77" spans="1:16" ht="12.75">
      <c r="A77" s="26" t="s">
        <v>49</v>
      </c>
      <c r="B77" s="31" t="s">
        <v>113</v>
      </c>
      <c r="C77" s="31" t="s">
        <v>392</v>
      </c>
      <c r="D77" s="26" t="s">
        <v>65</v>
      </c>
      <c r="E77" s="32" t="s">
        <v>393</v>
      </c>
      <c r="F77" s="33" t="s">
        <v>244</v>
      </c>
      <c r="G77" s="34">
        <v>813</v>
      </c>
      <c r="H77" s="35">
        <v>0</v>
      </c>
      <c r="I77" s="35">
        <f>ROUND(ROUND(H77,2)*ROUND(G77,3),2)</f>
        <v>0</v>
      </c>
      <c r="O77">
        <f>(I77*21)/100</f>
        <v>0</v>
      </c>
      <c r="P77" t="s">
        <v>27</v>
      </c>
    </row>
    <row r="78" spans="1:5" ht="12.75">
      <c r="A78" s="36" t="s">
        <v>54</v>
      </c>
      <c r="E78" s="37" t="s">
        <v>394</v>
      </c>
    </row>
    <row r="79" spans="1:5" ht="89.25">
      <c r="A79" s="38" t="s">
        <v>56</v>
      </c>
      <c r="E79" s="39" t="s">
        <v>370</v>
      </c>
    </row>
    <row r="80" spans="1:5" ht="51">
      <c r="A80" t="s">
        <v>57</v>
      </c>
      <c r="E80" s="37" t="s">
        <v>395</v>
      </c>
    </row>
    <row r="81" spans="1:16" ht="12.75">
      <c r="A81" s="26" t="s">
        <v>49</v>
      </c>
      <c r="B81" s="31" t="s">
        <v>118</v>
      </c>
      <c r="C81" s="31" t="s">
        <v>256</v>
      </c>
      <c r="D81" s="26" t="s">
        <v>51</v>
      </c>
      <c r="E81" s="32" t="s">
        <v>257</v>
      </c>
      <c r="F81" s="33" t="s">
        <v>244</v>
      </c>
      <c r="G81" s="34">
        <v>6084</v>
      </c>
      <c r="H81" s="35">
        <v>0</v>
      </c>
      <c r="I81" s="35">
        <f>ROUND(ROUND(H81,2)*ROUND(G81,3),2)</f>
        <v>0</v>
      </c>
      <c r="O81">
        <f>(I81*21)/100</f>
        <v>0</v>
      </c>
      <c r="P81" t="s">
        <v>27</v>
      </c>
    </row>
    <row r="82" spans="1:5" ht="12.75">
      <c r="A82" s="36" t="s">
        <v>54</v>
      </c>
      <c r="E82" s="37" t="s">
        <v>51</v>
      </c>
    </row>
    <row r="83" spans="1:5" ht="38.25">
      <c r="A83" s="38" t="s">
        <v>56</v>
      </c>
      <c r="E83" s="39" t="s">
        <v>396</v>
      </c>
    </row>
    <row r="84" spans="1:5" ht="12.75">
      <c r="A84" t="s">
        <v>57</v>
      </c>
      <c r="E84" s="37" t="s">
        <v>51</v>
      </c>
    </row>
    <row r="85" spans="1:16" ht="12.75">
      <c r="A85" s="26" t="s">
        <v>49</v>
      </c>
      <c r="B85" s="31" t="s">
        <v>123</v>
      </c>
      <c r="C85" s="31" t="s">
        <v>397</v>
      </c>
      <c r="D85" s="26" t="s">
        <v>51</v>
      </c>
      <c r="E85" s="32" t="s">
        <v>398</v>
      </c>
      <c r="F85" s="33" t="s">
        <v>244</v>
      </c>
      <c r="G85" s="34">
        <v>813</v>
      </c>
      <c r="H85" s="35">
        <v>0</v>
      </c>
      <c r="I85" s="35">
        <f>ROUND(ROUND(H85,2)*ROUND(G85,3),2)</f>
        <v>0</v>
      </c>
      <c r="O85">
        <f>(I85*21)/100</f>
        <v>0</v>
      </c>
      <c r="P85" t="s">
        <v>27</v>
      </c>
    </row>
    <row r="86" spans="1:5" ht="12.75">
      <c r="A86" s="36" t="s">
        <v>54</v>
      </c>
      <c r="E86" s="37" t="s">
        <v>399</v>
      </c>
    </row>
    <row r="87" spans="1:5" ht="89.25">
      <c r="A87" s="38" t="s">
        <v>56</v>
      </c>
      <c r="E87" s="39" t="s">
        <v>370</v>
      </c>
    </row>
    <row r="88" spans="1:5" ht="51">
      <c r="A88" t="s">
        <v>57</v>
      </c>
      <c r="E88" s="37" t="s">
        <v>395</v>
      </c>
    </row>
    <row r="89" spans="1:16" ht="12.75">
      <c r="A89" s="26" t="s">
        <v>49</v>
      </c>
      <c r="B89" s="31" t="s">
        <v>126</v>
      </c>
      <c r="C89" s="31" t="s">
        <v>259</v>
      </c>
      <c r="D89" s="26" t="s">
        <v>51</v>
      </c>
      <c r="E89" s="32" t="s">
        <v>260</v>
      </c>
      <c r="F89" s="33" t="s">
        <v>244</v>
      </c>
      <c r="G89" s="34">
        <v>6084</v>
      </c>
      <c r="H89" s="35">
        <v>0</v>
      </c>
      <c r="I89" s="35">
        <f>ROUND(ROUND(H89,2)*ROUND(G89,3),2)</f>
        <v>0</v>
      </c>
      <c r="O89">
        <f>(I89*21)/100</f>
        <v>0</v>
      </c>
      <c r="P89" t="s">
        <v>27</v>
      </c>
    </row>
    <row r="90" spans="1:5" ht="12.75">
      <c r="A90" s="36" t="s">
        <v>54</v>
      </c>
      <c r="E90" s="37" t="s">
        <v>51</v>
      </c>
    </row>
    <row r="91" spans="1:5" ht="38.25">
      <c r="A91" s="38" t="s">
        <v>56</v>
      </c>
      <c r="E91" s="39" t="s">
        <v>396</v>
      </c>
    </row>
    <row r="92" spans="1:5" ht="140.25">
      <c r="A92" t="s">
        <v>57</v>
      </c>
      <c r="E92" s="37" t="s">
        <v>261</v>
      </c>
    </row>
    <row r="93" spans="1:16" ht="12.75">
      <c r="A93" s="26" t="s">
        <v>262</v>
      </c>
      <c r="B93" s="31" t="s">
        <v>129</v>
      </c>
      <c r="C93" s="31" t="s">
        <v>263</v>
      </c>
      <c r="D93" s="26" t="s">
        <v>51</v>
      </c>
      <c r="E93" s="32" t="s">
        <v>264</v>
      </c>
      <c r="F93" s="33" t="s">
        <v>244</v>
      </c>
      <c r="G93" s="34">
        <v>6084</v>
      </c>
      <c r="H93" s="35">
        <v>0</v>
      </c>
      <c r="I93" s="35">
        <f>ROUND(ROUND(H93,2)*ROUND(G93,3),2)</f>
        <v>0</v>
      </c>
      <c r="O93">
        <f>(I93*21)/100</f>
        <v>0</v>
      </c>
      <c r="P93" t="s">
        <v>27</v>
      </c>
    </row>
    <row r="94" spans="1:5" ht="12.75">
      <c r="A94" s="36" t="s">
        <v>54</v>
      </c>
      <c r="E94" s="37" t="s">
        <v>265</v>
      </c>
    </row>
    <row r="95" spans="1:5" ht="12.75">
      <c r="A95" s="38" t="s">
        <v>56</v>
      </c>
      <c r="E95" s="39" t="s">
        <v>51</v>
      </c>
    </row>
    <row r="96" spans="1:5" ht="51">
      <c r="A96" t="s">
        <v>57</v>
      </c>
      <c r="E96" s="37" t="s">
        <v>266</v>
      </c>
    </row>
    <row r="97" spans="1:16" ht="12.75">
      <c r="A97" s="26" t="s">
        <v>262</v>
      </c>
      <c r="B97" s="31" t="s">
        <v>135</v>
      </c>
      <c r="C97" s="31" t="s">
        <v>267</v>
      </c>
      <c r="D97" s="26" t="s">
        <v>51</v>
      </c>
      <c r="E97" s="32" t="s">
        <v>268</v>
      </c>
      <c r="F97" s="33" t="s">
        <v>244</v>
      </c>
      <c r="G97" s="34">
        <v>6084</v>
      </c>
      <c r="H97" s="35">
        <v>0</v>
      </c>
      <c r="I97" s="35">
        <f>ROUND(ROUND(H97,2)*ROUND(G97,3),2)</f>
        <v>0</v>
      </c>
      <c r="O97">
        <f>(I97*21)/100</f>
        <v>0</v>
      </c>
      <c r="P97" t="s">
        <v>27</v>
      </c>
    </row>
    <row r="98" spans="1:5" ht="12.75">
      <c r="A98" s="36" t="s">
        <v>54</v>
      </c>
      <c r="E98" s="37" t="s">
        <v>51</v>
      </c>
    </row>
    <row r="99" spans="1:5" ht="12.75">
      <c r="A99" s="38" t="s">
        <v>56</v>
      </c>
      <c r="E99" s="39" t="s">
        <v>51</v>
      </c>
    </row>
    <row r="100" spans="1:5" ht="25.5">
      <c r="A100" t="s">
        <v>57</v>
      </c>
      <c r="E100" s="37" t="s">
        <v>269</v>
      </c>
    </row>
    <row r="101" spans="1:16" ht="12.75">
      <c r="A101" s="26" t="s">
        <v>49</v>
      </c>
      <c r="B101" s="31" t="s">
        <v>141</v>
      </c>
      <c r="C101" s="31" t="s">
        <v>400</v>
      </c>
      <c r="D101" s="26" t="s">
        <v>51</v>
      </c>
      <c r="E101" s="32" t="s">
        <v>401</v>
      </c>
      <c r="F101" s="33" t="s">
        <v>244</v>
      </c>
      <c r="G101" s="34">
        <v>813</v>
      </c>
      <c r="H101" s="35">
        <v>0</v>
      </c>
      <c r="I101" s="35">
        <f>ROUND(ROUND(H101,2)*ROUND(G101,3),2)</f>
        <v>0</v>
      </c>
      <c r="O101">
        <f>(I101*21)/100</f>
        <v>0</v>
      </c>
      <c r="P101" t="s">
        <v>27</v>
      </c>
    </row>
    <row r="102" spans="1:5" ht="12.75">
      <c r="A102" s="36" t="s">
        <v>54</v>
      </c>
      <c r="E102" s="37" t="s">
        <v>51</v>
      </c>
    </row>
    <row r="103" spans="1:5" ht="89.25">
      <c r="A103" s="38" t="s">
        <v>56</v>
      </c>
      <c r="E103" s="39" t="s">
        <v>370</v>
      </c>
    </row>
    <row r="104" spans="1:5" ht="140.25">
      <c r="A104" t="s">
        <v>57</v>
      </c>
      <c r="E104" s="37" t="s">
        <v>261</v>
      </c>
    </row>
    <row r="105" spans="1:16" ht="12.75">
      <c r="A105" s="26" t="s">
        <v>262</v>
      </c>
      <c r="B105" s="31" t="s">
        <v>145</v>
      </c>
      <c r="C105" s="31" t="s">
        <v>273</v>
      </c>
      <c r="D105" s="26" t="s">
        <v>60</v>
      </c>
      <c r="E105" s="32" t="s">
        <v>274</v>
      </c>
      <c r="F105" s="33" t="s">
        <v>244</v>
      </c>
      <c r="G105" s="34">
        <v>813</v>
      </c>
      <c r="H105" s="35">
        <v>0</v>
      </c>
      <c r="I105" s="35">
        <f>ROUND(ROUND(H105,2)*ROUND(G105,3),2)</f>
        <v>0</v>
      </c>
      <c r="O105">
        <f>(I105*21)/100</f>
        <v>0</v>
      </c>
      <c r="P105" t="s">
        <v>27</v>
      </c>
    </row>
    <row r="106" spans="1:5" ht="12.75">
      <c r="A106" s="36" t="s">
        <v>54</v>
      </c>
      <c r="E106" s="37" t="s">
        <v>275</v>
      </c>
    </row>
    <row r="107" spans="1:5" ht="12.75">
      <c r="A107" s="38" t="s">
        <v>56</v>
      </c>
      <c r="E107" s="39" t="s">
        <v>51</v>
      </c>
    </row>
    <row r="108" spans="1:5" ht="51">
      <c r="A108" t="s">
        <v>57</v>
      </c>
      <c r="E108" s="37" t="s">
        <v>266</v>
      </c>
    </row>
    <row r="109" spans="1:16" ht="12.75">
      <c r="A109" s="26" t="s">
        <v>262</v>
      </c>
      <c r="B109" s="31" t="s">
        <v>149</v>
      </c>
      <c r="C109" s="31" t="s">
        <v>263</v>
      </c>
      <c r="D109" s="26" t="s">
        <v>60</v>
      </c>
      <c r="E109" s="32" t="s">
        <v>264</v>
      </c>
      <c r="F109" s="33" t="s">
        <v>244</v>
      </c>
      <c r="G109" s="34">
        <v>813</v>
      </c>
      <c r="H109" s="35">
        <v>0</v>
      </c>
      <c r="I109" s="35">
        <f>ROUND(ROUND(H109,2)*ROUND(G109,3),2)</f>
        <v>0</v>
      </c>
      <c r="O109">
        <f>(I109*21)/100</f>
        <v>0</v>
      </c>
      <c r="P109" t="s">
        <v>27</v>
      </c>
    </row>
    <row r="110" spans="1:5" ht="12.75">
      <c r="A110" s="36" t="s">
        <v>54</v>
      </c>
      <c r="E110" s="37" t="s">
        <v>265</v>
      </c>
    </row>
    <row r="111" spans="1:5" ht="12.75">
      <c r="A111" s="38" t="s">
        <v>56</v>
      </c>
      <c r="E111" s="39" t="s">
        <v>51</v>
      </c>
    </row>
    <row r="112" spans="1:5" ht="51">
      <c r="A112" t="s">
        <v>57</v>
      </c>
      <c r="E112" s="37" t="s">
        <v>266</v>
      </c>
    </row>
    <row r="113" spans="1:16" ht="12.75">
      <c r="A113" s="26" t="s">
        <v>49</v>
      </c>
      <c r="B113" s="31" t="s">
        <v>154</v>
      </c>
      <c r="C113" s="31" t="s">
        <v>270</v>
      </c>
      <c r="D113" s="26" t="s">
        <v>51</v>
      </c>
      <c r="E113" s="32" t="s">
        <v>271</v>
      </c>
      <c r="F113" s="33" t="s">
        <v>244</v>
      </c>
      <c r="G113" s="34">
        <v>6091.25</v>
      </c>
      <c r="H113" s="35">
        <v>0</v>
      </c>
      <c r="I113" s="35">
        <f>ROUND(ROUND(H113,2)*ROUND(G113,3),2)</f>
        <v>0</v>
      </c>
      <c r="O113">
        <f>(I113*21)/100</f>
        <v>0</v>
      </c>
      <c r="P113" t="s">
        <v>27</v>
      </c>
    </row>
    <row r="114" spans="1:5" ht="12.75">
      <c r="A114" s="36" t="s">
        <v>54</v>
      </c>
      <c r="E114" s="37" t="s">
        <v>51</v>
      </c>
    </row>
    <row r="115" spans="1:5" ht="89.25">
      <c r="A115" s="38" t="s">
        <v>56</v>
      </c>
      <c r="E115" s="39" t="s">
        <v>402</v>
      </c>
    </row>
    <row r="116" spans="1:5" ht="140.25">
      <c r="A116" t="s">
        <v>57</v>
      </c>
      <c r="E116" s="37" t="s">
        <v>272</v>
      </c>
    </row>
    <row r="117" spans="1:16" ht="12.75">
      <c r="A117" s="26" t="s">
        <v>262</v>
      </c>
      <c r="B117" s="31" t="s">
        <v>403</v>
      </c>
      <c r="C117" s="31" t="s">
        <v>273</v>
      </c>
      <c r="D117" s="26" t="s">
        <v>51</v>
      </c>
      <c r="E117" s="32" t="s">
        <v>274</v>
      </c>
      <c r="F117" s="33" t="s">
        <v>244</v>
      </c>
      <c r="G117" s="34">
        <v>6091.25</v>
      </c>
      <c r="H117" s="35">
        <v>0</v>
      </c>
      <c r="I117" s="35">
        <f>ROUND(ROUND(H117,2)*ROUND(G117,3),2)</f>
        <v>0</v>
      </c>
      <c r="O117">
        <f>(I117*21)/100</f>
        <v>0</v>
      </c>
      <c r="P117" t="s">
        <v>27</v>
      </c>
    </row>
    <row r="118" spans="1:5" ht="12.75">
      <c r="A118" s="36" t="s">
        <v>54</v>
      </c>
      <c r="E118" s="37" t="s">
        <v>275</v>
      </c>
    </row>
    <row r="119" spans="1:5" ht="12.75">
      <c r="A119" s="38" t="s">
        <v>56</v>
      </c>
      <c r="E119" s="39" t="s">
        <v>51</v>
      </c>
    </row>
    <row r="120" spans="1:5" ht="51">
      <c r="A120" t="s">
        <v>57</v>
      </c>
      <c r="E120" s="37" t="s">
        <v>266</v>
      </c>
    </row>
    <row r="121" spans="1:16" ht="25.5">
      <c r="A121" s="26" t="s">
        <v>49</v>
      </c>
      <c r="B121" s="31" t="s">
        <v>404</v>
      </c>
      <c r="C121" s="31" t="s">
        <v>276</v>
      </c>
      <c r="D121" s="26" t="s">
        <v>51</v>
      </c>
      <c r="E121" s="32" t="s">
        <v>277</v>
      </c>
      <c r="F121" s="33" t="s">
        <v>244</v>
      </c>
      <c r="G121" s="34">
        <v>6084</v>
      </c>
      <c r="H121" s="35">
        <v>0</v>
      </c>
      <c r="I121" s="35">
        <f>ROUND(ROUND(H121,2)*ROUND(G121,3),2)</f>
        <v>0</v>
      </c>
      <c r="O121">
        <f>(I121*21)/100</f>
        <v>0</v>
      </c>
      <c r="P121" t="s">
        <v>27</v>
      </c>
    </row>
    <row r="122" spans="1:5" ht="12.75">
      <c r="A122" s="36" t="s">
        <v>54</v>
      </c>
      <c r="E122" s="37" t="s">
        <v>278</v>
      </c>
    </row>
    <row r="123" spans="1:5" ht="38.25">
      <c r="A123" s="38" t="s">
        <v>56</v>
      </c>
      <c r="E123" s="39" t="s">
        <v>396</v>
      </c>
    </row>
    <row r="124" spans="1:5" ht="12.75">
      <c r="A124" t="s">
        <v>57</v>
      </c>
      <c r="E124" s="37" t="s">
        <v>279</v>
      </c>
    </row>
    <row r="125" spans="1:18" ht="12.75" customHeight="1">
      <c r="A125" s="12" t="s">
        <v>47</v>
      </c>
      <c r="B125" s="12"/>
      <c r="C125" s="40" t="s">
        <v>82</v>
      </c>
      <c r="D125" s="12"/>
      <c r="E125" s="29" t="s">
        <v>187</v>
      </c>
      <c r="F125" s="12"/>
      <c r="G125" s="12"/>
      <c r="H125" s="12"/>
      <c r="I125" s="41">
        <f>0+Q125</f>
        <v>0</v>
      </c>
      <c r="O125">
        <f>0+R125</f>
        <v>0</v>
      </c>
      <c r="Q125">
        <f>0+I126+I130+I134</f>
        <v>0</v>
      </c>
      <c r="R125">
        <f>0+O126+O130+O134</f>
        <v>0</v>
      </c>
    </row>
    <row r="126" spans="1:16" ht="12.75">
      <c r="A126" s="26" t="s">
        <v>49</v>
      </c>
      <c r="B126" s="31" t="s">
        <v>405</v>
      </c>
      <c r="C126" s="31" t="s">
        <v>280</v>
      </c>
      <c r="D126" s="26" t="s">
        <v>51</v>
      </c>
      <c r="E126" s="32" t="s">
        <v>281</v>
      </c>
      <c r="F126" s="33" t="s">
        <v>173</v>
      </c>
      <c r="G126" s="34">
        <v>81</v>
      </c>
      <c r="H126" s="35">
        <v>0</v>
      </c>
      <c r="I126" s="35">
        <f>ROUND(ROUND(H126,2)*ROUND(G126,3),2)</f>
        <v>0</v>
      </c>
      <c r="O126">
        <f>(I126*21)/100</f>
        <v>0</v>
      </c>
      <c r="P126" t="s">
        <v>27</v>
      </c>
    </row>
    <row r="127" spans="1:5" ht="12.75">
      <c r="A127" s="36" t="s">
        <v>54</v>
      </c>
      <c r="E127" s="37" t="s">
        <v>51</v>
      </c>
    </row>
    <row r="128" spans="1:5" ht="63.75">
      <c r="A128" s="38" t="s">
        <v>56</v>
      </c>
      <c r="E128" s="39" t="s">
        <v>406</v>
      </c>
    </row>
    <row r="129" spans="1:5" ht="255">
      <c r="A129" t="s">
        <v>57</v>
      </c>
      <c r="E129" s="37" t="s">
        <v>283</v>
      </c>
    </row>
    <row r="130" spans="1:16" ht="12.75">
      <c r="A130" s="26" t="s">
        <v>49</v>
      </c>
      <c r="B130" s="31" t="s">
        <v>407</v>
      </c>
      <c r="C130" s="31" t="s">
        <v>408</v>
      </c>
      <c r="D130" s="26" t="s">
        <v>51</v>
      </c>
      <c r="E130" s="32" t="s">
        <v>409</v>
      </c>
      <c r="F130" s="33" t="s">
        <v>62</v>
      </c>
      <c r="G130" s="34">
        <v>5</v>
      </c>
      <c r="H130" s="35">
        <v>0</v>
      </c>
      <c r="I130" s="35">
        <f>ROUND(ROUND(H130,2)*ROUND(G130,3),2)</f>
        <v>0</v>
      </c>
      <c r="O130">
        <f>(I130*21)/100</f>
        <v>0</v>
      </c>
      <c r="P130" t="s">
        <v>27</v>
      </c>
    </row>
    <row r="131" spans="1:5" ht="38.25">
      <c r="A131" s="36" t="s">
        <v>54</v>
      </c>
      <c r="E131" s="37" t="s">
        <v>410</v>
      </c>
    </row>
    <row r="132" spans="1:5" ht="12.75">
      <c r="A132" s="38" t="s">
        <v>56</v>
      </c>
      <c r="E132" s="39" t="s">
        <v>411</v>
      </c>
    </row>
    <row r="133" spans="1:5" ht="153">
      <c r="A133" t="s">
        <v>57</v>
      </c>
      <c r="E133" s="37" t="s">
        <v>412</v>
      </c>
    </row>
    <row r="134" spans="1:16" ht="12.75">
      <c r="A134" s="26" t="s">
        <v>49</v>
      </c>
      <c r="B134" s="31" t="s">
        <v>413</v>
      </c>
      <c r="C134" s="31" t="s">
        <v>284</v>
      </c>
      <c r="D134" s="26" t="s">
        <v>51</v>
      </c>
      <c r="E134" s="32" t="s">
        <v>285</v>
      </c>
      <c r="F134" s="33" t="s">
        <v>62</v>
      </c>
      <c r="G134" s="34">
        <v>21</v>
      </c>
      <c r="H134" s="35">
        <v>0</v>
      </c>
      <c r="I134" s="35">
        <f>ROUND(ROUND(H134,2)*ROUND(G134,3),2)</f>
        <v>0</v>
      </c>
      <c r="O134">
        <f>(I134*21)/100</f>
        <v>0</v>
      </c>
      <c r="P134" t="s">
        <v>27</v>
      </c>
    </row>
    <row r="135" spans="1:5" ht="12.75">
      <c r="A135" s="36" t="s">
        <v>54</v>
      </c>
      <c r="E135" s="37" t="s">
        <v>286</v>
      </c>
    </row>
    <row r="136" spans="1:5" ht="127.5">
      <c r="A136" s="38" t="s">
        <v>56</v>
      </c>
      <c r="E136" s="39" t="s">
        <v>287</v>
      </c>
    </row>
    <row r="137" spans="1:5" ht="76.5">
      <c r="A137" t="s">
        <v>57</v>
      </c>
      <c r="E137" s="37" t="s">
        <v>288</v>
      </c>
    </row>
    <row r="138" spans="1:18" ht="12.75" customHeight="1">
      <c r="A138" s="12" t="s">
        <v>47</v>
      </c>
      <c r="B138" s="12"/>
      <c r="C138" s="40" t="s">
        <v>43</v>
      </c>
      <c r="D138" s="12"/>
      <c r="E138" s="29" t="s">
        <v>134</v>
      </c>
      <c r="F138" s="12"/>
      <c r="G138" s="12"/>
      <c r="H138" s="12"/>
      <c r="I138" s="41">
        <f>0+Q138</f>
        <v>0</v>
      </c>
      <c r="O138">
        <f>0+R138</f>
        <v>0</v>
      </c>
      <c r="Q138">
        <f>0+I139+I143+I147+I151+I155+I159+I163+I167+I171+I175+I179+I183</f>
        <v>0</v>
      </c>
      <c r="R138">
        <f>0+O139+O143+O147+O151+O155+O159+O163+O167+O171+O175+O179+O183</f>
        <v>0</v>
      </c>
    </row>
    <row r="139" spans="1:16" ht="25.5">
      <c r="A139" s="26" t="s">
        <v>49</v>
      </c>
      <c r="B139" s="31" t="s">
        <v>414</v>
      </c>
      <c r="C139" s="31" t="s">
        <v>415</v>
      </c>
      <c r="D139" s="26" t="s">
        <v>51</v>
      </c>
      <c r="E139" s="32" t="s">
        <v>416</v>
      </c>
      <c r="F139" s="33" t="s">
        <v>173</v>
      </c>
      <c r="G139" s="34">
        <v>100</v>
      </c>
      <c r="H139" s="35">
        <v>0</v>
      </c>
      <c r="I139" s="35">
        <f>ROUND(ROUND(H139,2)*ROUND(G139,3),2)</f>
        <v>0</v>
      </c>
      <c r="O139">
        <f>(I139*21)/100</f>
        <v>0</v>
      </c>
      <c r="P139" t="s">
        <v>27</v>
      </c>
    </row>
    <row r="140" spans="1:5" ht="12.75">
      <c r="A140" s="36" t="s">
        <v>54</v>
      </c>
      <c r="E140" s="37" t="s">
        <v>51</v>
      </c>
    </row>
    <row r="141" spans="1:5" ht="25.5">
      <c r="A141" s="38" t="s">
        <v>56</v>
      </c>
      <c r="E141" s="39" t="s">
        <v>417</v>
      </c>
    </row>
    <row r="142" spans="1:5" ht="127.5">
      <c r="A142" t="s">
        <v>57</v>
      </c>
      <c r="E142" s="37" t="s">
        <v>418</v>
      </c>
    </row>
    <row r="143" spans="1:16" ht="12.75">
      <c r="A143" s="26" t="s">
        <v>49</v>
      </c>
      <c r="B143" s="31" t="s">
        <v>419</v>
      </c>
      <c r="C143" s="31" t="s">
        <v>420</v>
      </c>
      <c r="D143" s="26" t="s">
        <v>51</v>
      </c>
      <c r="E143" s="32" t="s">
        <v>421</v>
      </c>
      <c r="F143" s="33" t="s">
        <v>62</v>
      </c>
      <c r="G143" s="34">
        <v>6</v>
      </c>
      <c r="H143" s="35">
        <v>0</v>
      </c>
      <c r="I143" s="35">
        <f>ROUND(ROUND(H143,2)*ROUND(G143,3),2)</f>
        <v>0</v>
      </c>
      <c r="O143">
        <f>(I143*21)/100</f>
        <v>0</v>
      </c>
      <c r="P143" t="s">
        <v>27</v>
      </c>
    </row>
    <row r="144" spans="1:5" ht="12.75">
      <c r="A144" s="36" t="s">
        <v>54</v>
      </c>
      <c r="E144" s="37" t="s">
        <v>51</v>
      </c>
    </row>
    <row r="145" spans="1:5" ht="63.75">
      <c r="A145" s="38" t="s">
        <v>56</v>
      </c>
      <c r="E145" s="39" t="s">
        <v>422</v>
      </c>
    </row>
    <row r="146" spans="1:5" ht="51">
      <c r="A146" t="s">
        <v>57</v>
      </c>
      <c r="E146" s="37" t="s">
        <v>423</v>
      </c>
    </row>
    <row r="147" spans="1:16" ht="25.5">
      <c r="A147" s="26" t="s">
        <v>49</v>
      </c>
      <c r="B147" s="31" t="s">
        <v>424</v>
      </c>
      <c r="C147" s="31" t="s">
        <v>425</v>
      </c>
      <c r="D147" s="26" t="s">
        <v>51</v>
      </c>
      <c r="E147" s="32" t="s">
        <v>426</v>
      </c>
      <c r="F147" s="33" t="s">
        <v>62</v>
      </c>
      <c r="G147" s="34">
        <v>10</v>
      </c>
      <c r="H147" s="35">
        <v>0</v>
      </c>
      <c r="I147" s="35">
        <f>ROUND(ROUND(H147,2)*ROUND(G147,3),2)</f>
        <v>0</v>
      </c>
      <c r="O147">
        <f>(I147*21)/100</f>
        <v>0</v>
      </c>
      <c r="P147" t="s">
        <v>27</v>
      </c>
    </row>
    <row r="148" spans="1:5" ht="12.75">
      <c r="A148" s="36" t="s">
        <v>54</v>
      </c>
      <c r="E148" s="37" t="s">
        <v>51</v>
      </c>
    </row>
    <row r="149" spans="1:5" ht="12.75">
      <c r="A149" s="38" t="s">
        <v>56</v>
      </c>
      <c r="E149" s="39" t="s">
        <v>427</v>
      </c>
    </row>
    <row r="150" spans="1:5" ht="51">
      <c r="A150" t="s">
        <v>57</v>
      </c>
      <c r="E150" s="37" t="s">
        <v>423</v>
      </c>
    </row>
    <row r="151" spans="1:16" ht="25.5">
      <c r="A151" s="26" t="s">
        <v>49</v>
      </c>
      <c r="B151" s="31" t="s">
        <v>428</v>
      </c>
      <c r="C151" s="31" t="s">
        <v>289</v>
      </c>
      <c r="D151" s="26" t="s">
        <v>51</v>
      </c>
      <c r="E151" s="32" t="s">
        <v>290</v>
      </c>
      <c r="F151" s="33" t="s">
        <v>62</v>
      </c>
      <c r="G151" s="34">
        <v>15</v>
      </c>
      <c r="H151" s="35">
        <v>0</v>
      </c>
      <c r="I151" s="35">
        <f>ROUND(ROUND(H151,2)*ROUND(G151,3),2)</f>
        <v>0</v>
      </c>
      <c r="O151">
        <f>(I151*21)/100</f>
        <v>0</v>
      </c>
      <c r="P151" t="s">
        <v>27</v>
      </c>
    </row>
    <row r="152" spans="1:5" ht="12.75">
      <c r="A152" s="36" t="s">
        <v>54</v>
      </c>
      <c r="E152" s="37" t="s">
        <v>51</v>
      </c>
    </row>
    <row r="153" spans="1:5" ht="63.75">
      <c r="A153" s="38" t="s">
        <v>56</v>
      </c>
      <c r="E153" s="39" t="s">
        <v>429</v>
      </c>
    </row>
    <row r="154" spans="1:5" ht="25.5">
      <c r="A154" t="s">
        <v>57</v>
      </c>
      <c r="E154" s="37" t="s">
        <v>292</v>
      </c>
    </row>
    <row r="155" spans="1:16" ht="25.5">
      <c r="A155" s="26" t="s">
        <v>49</v>
      </c>
      <c r="B155" s="31" t="s">
        <v>430</v>
      </c>
      <c r="C155" s="31" t="s">
        <v>293</v>
      </c>
      <c r="D155" s="26" t="s">
        <v>51</v>
      </c>
      <c r="E155" s="32" t="s">
        <v>294</v>
      </c>
      <c r="F155" s="33" t="s">
        <v>244</v>
      </c>
      <c r="G155" s="34">
        <v>115.528</v>
      </c>
      <c r="H155" s="35">
        <v>0</v>
      </c>
      <c r="I155" s="35">
        <f>ROUND(ROUND(H155,2)*ROUND(G155,3),2)</f>
        <v>0</v>
      </c>
      <c r="O155">
        <f>(I155*21)/100</f>
        <v>0</v>
      </c>
      <c r="P155" t="s">
        <v>27</v>
      </c>
    </row>
    <row r="156" spans="1:5" ht="12.75">
      <c r="A156" s="36" t="s">
        <v>54</v>
      </c>
      <c r="E156" s="37" t="s">
        <v>51</v>
      </c>
    </row>
    <row r="157" spans="1:5" ht="165.75">
      <c r="A157" s="38" t="s">
        <v>56</v>
      </c>
      <c r="E157" s="39" t="s">
        <v>431</v>
      </c>
    </row>
    <row r="158" spans="1:5" ht="38.25">
      <c r="A158" t="s">
        <v>57</v>
      </c>
      <c r="E158" s="37" t="s">
        <v>296</v>
      </c>
    </row>
    <row r="159" spans="1:16" ht="25.5">
      <c r="A159" s="26" t="s">
        <v>49</v>
      </c>
      <c r="B159" s="31" t="s">
        <v>432</v>
      </c>
      <c r="C159" s="31" t="s">
        <v>297</v>
      </c>
      <c r="D159" s="26" t="s">
        <v>51</v>
      </c>
      <c r="E159" s="32" t="s">
        <v>298</v>
      </c>
      <c r="F159" s="33" t="s">
        <v>244</v>
      </c>
      <c r="G159" s="34">
        <v>115.528</v>
      </c>
      <c r="H159" s="35">
        <v>0</v>
      </c>
      <c r="I159" s="35">
        <f>ROUND(ROUND(H159,2)*ROUND(G159,3),2)</f>
        <v>0</v>
      </c>
      <c r="O159">
        <f>(I159*21)/100</f>
        <v>0</v>
      </c>
      <c r="P159" t="s">
        <v>27</v>
      </c>
    </row>
    <row r="160" spans="1:5" ht="12.75">
      <c r="A160" s="36" t="s">
        <v>54</v>
      </c>
      <c r="E160" s="37" t="s">
        <v>51</v>
      </c>
    </row>
    <row r="161" spans="1:5" ht="165.75">
      <c r="A161" s="38" t="s">
        <v>56</v>
      </c>
      <c r="E161" s="39" t="s">
        <v>431</v>
      </c>
    </row>
    <row r="162" spans="1:5" ht="38.25">
      <c r="A162" t="s">
        <v>57</v>
      </c>
      <c r="E162" s="37" t="s">
        <v>299</v>
      </c>
    </row>
    <row r="163" spans="1:16" ht="12.75">
      <c r="A163" s="26" t="s">
        <v>49</v>
      </c>
      <c r="B163" s="31" t="s">
        <v>433</v>
      </c>
      <c r="C163" s="31" t="s">
        <v>434</v>
      </c>
      <c r="D163" s="26" t="s">
        <v>51</v>
      </c>
      <c r="E163" s="32" t="s">
        <v>435</v>
      </c>
      <c r="F163" s="33" t="s">
        <v>62</v>
      </c>
      <c r="G163" s="34">
        <v>6</v>
      </c>
      <c r="H163" s="35">
        <v>0</v>
      </c>
      <c r="I163" s="35">
        <f>ROUND(ROUND(H163,2)*ROUND(G163,3),2)</f>
        <v>0</v>
      </c>
      <c r="O163">
        <f>(I163*21)/100</f>
        <v>0</v>
      </c>
      <c r="P163" t="s">
        <v>27</v>
      </c>
    </row>
    <row r="164" spans="1:5" ht="12.75">
      <c r="A164" s="36" t="s">
        <v>54</v>
      </c>
      <c r="E164" s="37" t="s">
        <v>51</v>
      </c>
    </row>
    <row r="165" spans="1:5" ht="25.5">
      <c r="A165" s="38" t="s">
        <v>56</v>
      </c>
      <c r="E165" s="39" t="s">
        <v>436</v>
      </c>
    </row>
    <row r="166" spans="1:5" ht="51">
      <c r="A166" t="s">
        <v>57</v>
      </c>
      <c r="E166" s="37" t="s">
        <v>437</v>
      </c>
    </row>
    <row r="167" spans="1:16" ht="12.75">
      <c r="A167" s="26" t="s">
        <v>49</v>
      </c>
      <c r="B167" s="31" t="s">
        <v>438</v>
      </c>
      <c r="C167" s="31" t="s">
        <v>439</v>
      </c>
      <c r="D167" s="26" t="s">
        <v>51</v>
      </c>
      <c r="E167" s="32" t="s">
        <v>440</v>
      </c>
      <c r="F167" s="33" t="s">
        <v>173</v>
      </c>
      <c r="G167" s="34">
        <v>7</v>
      </c>
      <c r="H167" s="35">
        <v>0</v>
      </c>
      <c r="I167" s="35">
        <f>ROUND(ROUND(H167,2)*ROUND(G167,3),2)</f>
        <v>0</v>
      </c>
      <c r="O167">
        <f>(I167*21)/100</f>
        <v>0</v>
      </c>
      <c r="P167" t="s">
        <v>27</v>
      </c>
    </row>
    <row r="168" spans="1:5" ht="12.75">
      <c r="A168" s="36" t="s">
        <v>54</v>
      </c>
      <c r="E168" s="37" t="s">
        <v>51</v>
      </c>
    </row>
    <row r="169" spans="1:5" ht="12.75">
      <c r="A169" s="38" t="s">
        <v>56</v>
      </c>
      <c r="E169" s="39" t="s">
        <v>51</v>
      </c>
    </row>
    <row r="170" spans="1:5" ht="12.75">
      <c r="A170" t="s">
        <v>57</v>
      </c>
      <c r="E170" s="37" t="s">
        <v>51</v>
      </c>
    </row>
    <row r="171" spans="1:16" ht="12.75">
      <c r="A171" s="26" t="s">
        <v>49</v>
      </c>
      <c r="B171" s="31" t="s">
        <v>441</v>
      </c>
      <c r="C171" s="31" t="s">
        <v>300</v>
      </c>
      <c r="D171" s="26" t="s">
        <v>51</v>
      </c>
      <c r="E171" s="32" t="s">
        <v>301</v>
      </c>
      <c r="F171" s="33" t="s">
        <v>173</v>
      </c>
      <c r="G171" s="34">
        <v>1792.44</v>
      </c>
      <c r="H171" s="35">
        <v>0</v>
      </c>
      <c r="I171" s="35">
        <f>ROUND(ROUND(H171,2)*ROUND(G171,3),2)</f>
        <v>0</v>
      </c>
      <c r="O171">
        <f>(I171*21)/100</f>
        <v>0</v>
      </c>
      <c r="P171" t="s">
        <v>27</v>
      </c>
    </row>
    <row r="172" spans="1:5" ht="12.75">
      <c r="A172" s="36" t="s">
        <v>54</v>
      </c>
      <c r="E172" s="37" t="s">
        <v>302</v>
      </c>
    </row>
    <row r="173" spans="1:5" ht="102">
      <c r="A173" s="38" t="s">
        <v>56</v>
      </c>
      <c r="E173" s="39" t="s">
        <v>442</v>
      </c>
    </row>
    <row r="174" spans="1:5" ht="51">
      <c r="A174" t="s">
        <v>57</v>
      </c>
      <c r="E174" s="37" t="s">
        <v>304</v>
      </c>
    </row>
    <row r="175" spans="1:16" ht="12.75">
      <c r="A175" s="26" t="s">
        <v>49</v>
      </c>
      <c r="B175" s="31" t="s">
        <v>443</v>
      </c>
      <c r="C175" s="31" t="s">
        <v>307</v>
      </c>
      <c r="D175" s="26" t="s">
        <v>51</v>
      </c>
      <c r="E175" s="32" t="s">
        <v>308</v>
      </c>
      <c r="F175" s="33" t="s">
        <v>208</v>
      </c>
      <c r="G175" s="34">
        <v>21</v>
      </c>
      <c r="H175" s="35">
        <v>0</v>
      </c>
      <c r="I175" s="35">
        <f>ROUND(ROUND(H175,2)*ROUND(G175,3),2)</f>
        <v>0</v>
      </c>
      <c r="O175">
        <f>(I175*21)/100</f>
        <v>0</v>
      </c>
      <c r="P175" t="s">
        <v>27</v>
      </c>
    </row>
    <row r="176" spans="1:5" ht="12.75">
      <c r="A176" s="36" t="s">
        <v>54</v>
      </c>
      <c r="E176" s="37" t="s">
        <v>51</v>
      </c>
    </row>
    <row r="177" spans="1:5" ht="12.75">
      <c r="A177" s="38" t="s">
        <v>56</v>
      </c>
      <c r="E177" s="39" t="s">
        <v>309</v>
      </c>
    </row>
    <row r="178" spans="1:5" ht="12.75">
      <c r="A178" t="s">
        <v>57</v>
      </c>
      <c r="E178" s="37" t="s">
        <v>51</v>
      </c>
    </row>
    <row r="179" spans="1:16" ht="12.75">
      <c r="A179" s="26" t="s">
        <v>49</v>
      </c>
      <c r="B179" s="31" t="s">
        <v>444</v>
      </c>
      <c r="C179" s="31" t="s">
        <v>310</v>
      </c>
      <c r="D179" s="26" t="s">
        <v>51</v>
      </c>
      <c r="E179" s="32" t="s">
        <v>311</v>
      </c>
      <c r="F179" s="33" t="s">
        <v>173</v>
      </c>
      <c r="G179" s="34">
        <v>7</v>
      </c>
      <c r="H179" s="35">
        <v>0</v>
      </c>
      <c r="I179" s="35">
        <f>ROUND(ROUND(H179,2)*ROUND(G179,3),2)</f>
        <v>0</v>
      </c>
      <c r="O179">
        <f>(I179*21)/100</f>
        <v>0</v>
      </c>
      <c r="P179" t="s">
        <v>27</v>
      </c>
    </row>
    <row r="180" spans="1:5" ht="12.75">
      <c r="A180" s="36" t="s">
        <v>54</v>
      </c>
      <c r="E180" s="37" t="s">
        <v>312</v>
      </c>
    </row>
    <row r="181" spans="1:5" ht="12.75">
      <c r="A181" s="38" t="s">
        <v>56</v>
      </c>
      <c r="E181" s="39" t="s">
        <v>445</v>
      </c>
    </row>
    <row r="182" spans="1:5" ht="25.5">
      <c r="A182" t="s">
        <v>57</v>
      </c>
      <c r="E182" s="37" t="s">
        <v>314</v>
      </c>
    </row>
    <row r="183" spans="1:16" ht="12.75">
      <c r="A183" s="26" t="s">
        <v>262</v>
      </c>
      <c r="B183" s="31" t="s">
        <v>446</v>
      </c>
      <c r="C183" s="31" t="s">
        <v>315</v>
      </c>
      <c r="D183" s="26" t="s">
        <v>51</v>
      </c>
      <c r="E183" s="32" t="s">
        <v>316</v>
      </c>
      <c r="F183" s="33" t="s">
        <v>173</v>
      </c>
      <c r="G183" s="34">
        <v>7</v>
      </c>
      <c r="H183" s="35">
        <v>0</v>
      </c>
      <c r="I183" s="35">
        <f>ROUND(ROUND(H183,2)*ROUND(G183,3),2)</f>
        <v>0</v>
      </c>
      <c r="O183">
        <f>(I183*21)/100</f>
        <v>0</v>
      </c>
      <c r="P183" t="s">
        <v>27</v>
      </c>
    </row>
    <row r="184" spans="1:5" ht="12.75">
      <c r="A184" s="36" t="s">
        <v>54</v>
      </c>
      <c r="E184" s="37" t="s">
        <v>317</v>
      </c>
    </row>
    <row r="185" spans="1:5" ht="12.75">
      <c r="A185" s="38" t="s">
        <v>56</v>
      </c>
      <c r="E185" s="39" t="s">
        <v>51</v>
      </c>
    </row>
    <row r="186" spans="1:5" ht="38.25">
      <c r="A186" t="s">
        <v>57</v>
      </c>
      <c r="E186" s="37" t="s">
        <v>318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0"/>
  <sheetViews>
    <sheetView tabSelected="1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0+O9+O14+O39+O44+O57+O66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447</v>
      </c>
      <c r="I3" s="42">
        <f>0+I9+I14+I39+I44+I57+I66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27</v>
      </c>
      <c r="D4" s="7"/>
      <c r="E4" s="18" t="s">
        <v>319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447</v>
      </c>
      <c r="D5" s="2"/>
      <c r="E5" s="21" t="s">
        <v>448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30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37</v>
      </c>
      <c r="G6" s="1" t="s">
        <v>39</v>
      </c>
      <c r="H6" s="1" t="s">
        <v>41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42</v>
      </c>
      <c r="I7" s="19" t="s">
        <v>44</v>
      </c>
    </row>
    <row r="8" spans="1:9" ht="12.75" customHeight="1">
      <c r="A8" s="19" t="s">
        <v>31</v>
      </c>
      <c r="B8" s="19" t="s">
        <v>19</v>
      </c>
      <c r="C8" s="19" t="s">
        <v>27</v>
      </c>
      <c r="D8" s="19" t="s">
        <v>26</v>
      </c>
      <c r="E8" s="19" t="s">
        <v>36</v>
      </c>
      <c r="F8" s="19" t="s">
        <v>38</v>
      </c>
      <c r="G8" s="19" t="s">
        <v>40</v>
      </c>
      <c r="H8" s="19" t="s">
        <v>43</v>
      </c>
      <c r="I8" s="19" t="s">
        <v>45</v>
      </c>
    </row>
    <row r="9" spans="1:18" ht="12.75" customHeight="1">
      <c r="A9" s="27" t="s">
        <v>47</v>
      </c>
      <c r="B9" s="27"/>
      <c r="C9" s="28" t="s">
        <v>31</v>
      </c>
      <c r="D9" s="27"/>
      <c r="E9" s="29" t="s">
        <v>48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49</v>
      </c>
      <c r="B10" s="31" t="s">
        <v>19</v>
      </c>
      <c r="C10" s="31" t="s">
        <v>450</v>
      </c>
      <c r="D10" s="26" t="s">
        <v>51</v>
      </c>
      <c r="E10" s="32" t="s">
        <v>162</v>
      </c>
      <c r="F10" s="33" t="s">
        <v>163</v>
      </c>
      <c r="G10" s="34">
        <v>30.299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6" t="s">
        <v>54</v>
      </c>
      <c r="E11" s="37" t="s">
        <v>51</v>
      </c>
    </row>
    <row r="12" spans="1:5" ht="25.5">
      <c r="A12" s="38" t="s">
        <v>56</v>
      </c>
      <c r="E12" s="39" t="s">
        <v>451</v>
      </c>
    </row>
    <row r="13" spans="1:5" ht="25.5">
      <c r="A13" t="s">
        <v>57</v>
      </c>
      <c r="E13" s="37" t="s">
        <v>169</v>
      </c>
    </row>
    <row r="14" spans="1:18" ht="12.75" customHeight="1">
      <c r="A14" s="12" t="s">
        <v>47</v>
      </c>
      <c r="B14" s="12"/>
      <c r="C14" s="40" t="s">
        <v>19</v>
      </c>
      <c r="D14" s="12"/>
      <c r="E14" s="29" t="s">
        <v>170</v>
      </c>
      <c r="F14" s="12"/>
      <c r="G14" s="12"/>
      <c r="H14" s="12"/>
      <c r="I14" s="41">
        <f>0+Q14</f>
        <v>0</v>
      </c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2.75">
      <c r="A15" s="26" t="s">
        <v>49</v>
      </c>
      <c r="B15" s="31" t="s">
        <v>27</v>
      </c>
      <c r="C15" s="31" t="s">
        <v>452</v>
      </c>
      <c r="D15" s="26" t="s">
        <v>51</v>
      </c>
      <c r="E15" s="32" t="s">
        <v>453</v>
      </c>
      <c r="F15" s="33" t="s">
        <v>179</v>
      </c>
      <c r="G15" s="34">
        <v>16.378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27</v>
      </c>
    </row>
    <row r="16" spans="1:5" ht="12.75">
      <c r="A16" s="36" t="s">
        <v>54</v>
      </c>
      <c r="E16" s="37" t="s">
        <v>51</v>
      </c>
    </row>
    <row r="17" spans="1:5" ht="51">
      <c r="A17" s="38" t="s">
        <v>56</v>
      </c>
      <c r="E17" s="39" t="s">
        <v>454</v>
      </c>
    </row>
    <row r="18" spans="1:5" ht="369.75">
      <c r="A18" t="s">
        <v>57</v>
      </c>
      <c r="E18" s="37" t="s">
        <v>228</v>
      </c>
    </row>
    <row r="19" spans="1:16" ht="12.75">
      <c r="A19" s="26" t="s">
        <v>49</v>
      </c>
      <c r="B19" s="31" t="s">
        <v>26</v>
      </c>
      <c r="C19" s="31" t="s">
        <v>219</v>
      </c>
      <c r="D19" s="26" t="s">
        <v>51</v>
      </c>
      <c r="E19" s="32" t="s">
        <v>220</v>
      </c>
      <c r="F19" s="33" t="s">
        <v>221</v>
      </c>
      <c r="G19" s="34">
        <v>163.78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5" ht="12.75">
      <c r="A20" s="36" t="s">
        <v>54</v>
      </c>
      <c r="E20" s="37" t="s">
        <v>222</v>
      </c>
    </row>
    <row r="21" spans="1:5" ht="25.5">
      <c r="A21" s="38" t="s">
        <v>56</v>
      </c>
      <c r="E21" s="39" t="s">
        <v>455</v>
      </c>
    </row>
    <row r="22" spans="1:5" ht="25.5">
      <c r="A22" t="s">
        <v>57</v>
      </c>
      <c r="E22" s="37" t="s">
        <v>224</v>
      </c>
    </row>
    <row r="23" spans="1:16" ht="12.75">
      <c r="A23" s="26" t="s">
        <v>49</v>
      </c>
      <c r="B23" s="31" t="s">
        <v>36</v>
      </c>
      <c r="C23" s="31" t="s">
        <v>233</v>
      </c>
      <c r="D23" s="26" t="s">
        <v>51</v>
      </c>
      <c r="E23" s="32" t="s">
        <v>234</v>
      </c>
      <c r="F23" s="33" t="s">
        <v>179</v>
      </c>
      <c r="G23" s="34">
        <v>2.908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6" t="s">
        <v>54</v>
      </c>
      <c r="E24" s="37" t="s">
        <v>51</v>
      </c>
    </row>
    <row r="25" spans="1:5" ht="25.5">
      <c r="A25" s="38" t="s">
        <v>56</v>
      </c>
      <c r="E25" s="39" t="s">
        <v>456</v>
      </c>
    </row>
    <row r="26" spans="1:5" ht="229.5">
      <c r="A26" t="s">
        <v>57</v>
      </c>
      <c r="E26" s="37" t="s">
        <v>236</v>
      </c>
    </row>
    <row r="27" spans="1:16" ht="12.75">
      <c r="A27" s="26" t="s">
        <v>49</v>
      </c>
      <c r="B27" s="31" t="s">
        <v>38</v>
      </c>
      <c r="C27" s="31" t="s">
        <v>237</v>
      </c>
      <c r="D27" s="26" t="s">
        <v>51</v>
      </c>
      <c r="E27" s="32" t="s">
        <v>238</v>
      </c>
      <c r="F27" s="33" t="s">
        <v>179</v>
      </c>
      <c r="G27" s="34">
        <v>2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27</v>
      </c>
    </row>
    <row r="28" spans="1:5" ht="12.75">
      <c r="A28" s="36" t="s">
        <v>54</v>
      </c>
      <c r="E28" s="37" t="s">
        <v>457</v>
      </c>
    </row>
    <row r="29" spans="1:5" ht="51">
      <c r="A29" s="38" t="s">
        <v>56</v>
      </c>
      <c r="E29" s="39" t="s">
        <v>458</v>
      </c>
    </row>
    <row r="30" spans="1:5" ht="293.25">
      <c r="A30" t="s">
        <v>57</v>
      </c>
      <c r="E30" s="37" t="s">
        <v>241</v>
      </c>
    </row>
    <row r="31" spans="1:16" ht="12.75">
      <c r="A31" s="26" t="s">
        <v>49</v>
      </c>
      <c r="B31" s="31" t="s">
        <v>40</v>
      </c>
      <c r="C31" s="31" t="s">
        <v>242</v>
      </c>
      <c r="D31" s="26" t="s">
        <v>51</v>
      </c>
      <c r="E31" s="32" t="s">
        <v>243</v>
      </c>
      <c r="F31" s="33" t="s">
        <v>244</v>
      </c>
      <c r="G31" s="34">
        <v>8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6" t="s">
        <v>54</v>
      </c>
      <c r="E32" s="37" t="s">
        <v>51</v>
      </c>
    </row>
    <row r="33" spans="1:5" ht="25.5">
      <c r="A33" s="38" t="s">
        <v>56</v>
      </c>
      <c r="E33" s="39" t="s">
        <v>459</v>
      </c>
    </row>
    <row r="34" spans="1:5" ht="38.25">
      <c r="A34" t="s">
        <v>57</v>
      </c>
      <c r="E34" s="37" t="s">
        <v>247</v>
      </c>
    </row>
    <row r="35" spans="1:16" ht="12.75">
      <c r="A35" s="26" t="s">
        <v>49</v>
      </c>
      <c r="B35" s="31" t="s">
        <v>79</v>
      </c>
      <c r="C35" s="31" t="s">
        <v>248</v>
      </c>
      <c r="D35" s="26" t="s">
        <v>51</v>
      </c>
      <c r="E35" s="32" t="s">
        <v>249</v>
      </c>
      <c r="F35" s="33" t="s">
        <v>244</v>
      </c>
      <c r="G35" s="34">
        <v>8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6" t="s">
        <v>54</v>
      </c>
      <c r="E36" s="37" t="s">
        <v>51</v>
      </c>
    </row>
    <row r="37" spans="1:5" ht="25.5">
      <c r="A37" s="38" t="s">
        <v>56</v>
      </c>
      <c r="E37" s="39" t="s">
        <v>459</v>
      </c>
    </row>
    <row r="38" spans="1:5" ht="25.5">
      <c r="A38" t="s">
        <v>57</v>
      </c>
      <c r="E38" s="37" t="s">
        <v>250</v>
      </c>
    </row>
    <row r="39" spans="1:18" ht="12.75" customHeight="1">
      <c r="A39" s="12" t="s">
        <v>47</v>
      </c>
      <c r="B39" s="12"/>
      <c r="C39" s="40" t="s">
        <v>27</v>
      </c>
      <c r="D39" s="12"/>
      <c r="E39" s="29" t="s">
        <v>373</v>
      </c>
      <c r="F39" s="12"/>
      <c r="G39" s="12"/>
      <c r="H39" s="12"/>
      <c r="I39" s="41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2.75">
      <c r="A40" s="26" t="s">
        <v>49</v>
      </c>
      <c r="B40" s="31" t="s">
        <v>82</v>
      </c>
      <c r="C40" s="31" t="s">
        <v>460</v>
      </c>
      <c r="D40" s="26" t="s">
        <v>51</v>
      </c>
      <c r="E40" s="32" t="s">
        <v>461</v>
      </c>
      <c r="F40" s="33" t="s">
        <v>244</v>
      </c>
      <c r="G40" s="34">
        <v>8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27</v>
      </c>
    </row>
    <row r="41" spans="1:5" ht="12.75">
      <c r="A41" s="36" t="s">
        <v>54</v>
      </c>
      <c r="E41" s="37" t="s">
        <v>51</v>
      </c>
    </row>
    <row r="42" spans="1:5" ht="25.5">
      <c r="A42" s="38" t="s">
        <v>56</v>
      </c>
      <c r="E42" s="39" t="s">
        <v>459</v>
      </c>
    </row>
    <row r="43" spans="1:5" ht="102">
      <c r="A43" t="s">
        <v>57</v>
      </c>
      <c r="E43" s="37" t="s">
        <v>462</v>
      </c>
    </row>
    <row r="44" spans="1:18" ht="12.75" customHeight="1">
      <c r="A44" s="12" t="s">
        <v>47</v>
      </c>
      <c r="B44" s="12"/>
      <c r="C44" s="40" t="s">
        <v>38</v>
      </c>
      <c r="D44" s="12"/>
      <c r="E44" s="29" t="s">
        <v>216</v>
      </c>
      <c r="F44" s="12"/>
      <c r="G44" s="12"/>
      <c r="H44" s="12"/>
      <c r="I44" s="41">
        <f>0+Q44</f>
        <v>0</v>
      </c>
      <c r="O44">
        <f>0+R44</f>
        <v>0</v>
      </c>
      <c r="Q44">
        <f>0+I45+I49+I53</f>
        <v>0</v>
      </c>
      <c r="R44">
        <f>0+O45+O49+O53</f>
        <v>0</v>
      </c>
    </row>
    <row r="45" spans="1:16" ht="12.75">
      <c r="A45" s="26" t="s">
        <v>49</v>
      </c>
      <c r="B45" s="31" t="s">
        <v>43</v>
      </c>
      <c r="C45" s="31" t="s">
        <v>463</v>
      </c>
      <c r="D45" s="26" t="s">
        <v>51</v>
      </c>
      <c r="E45" s="32" t="s">
        <v>464</v>
      </c>
      <c r="F45" s="33" t="s">
        <v>179</v>
      </c>
      <c r="G45" s="34">
        <v>0.96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27</v>
      </c>
    </row>
    <row r="46" spans="1:5" ht="12.75">
      <c r="A46" s="36" t="s">
        <v>54</v>
      </c>
      <c r="E46" s="37" t="s">
        <v>465</v>
      </c>
    </row>
    <row r="47" spans="1:5" ht="51">
      <c r="A47" s="38" t="s">
        <v>56</v>
      </c>
      <c r="E47" s="39" t="s">
        <v>466</v>
      </c>
    </row>
    <row r="48" spans="1:5" ht="369.75">
      <c r="A48" t="s">
        <v>57</v>
      </c>
      <c r="E48" s="37" t="s">
        <v>467</v>
      </c>
    </row>
    <row r="49" spans="1:16" ht="12.75">
      <c r="A49" s="26" t="s">
        <v>49</v>
      </c>
      <c r="B49" s="31" t="s">
        <v>45</v>
      </c>
      <c r="C49" s="31" t="s">
        <v>392</v>
      </c>
      <c r="D49" s="26" t="s">
        <v>51</v>
      </c>
      <c r="E49" s="32" t="s">
        <v>393</v>
      </c>
      <c r="F49" s="33" t="s">
        <v>244</v>
      </c>
      <c r="G49" s="34">
        <v>38.37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27</v>
      </c>
    </row>
    <row r="50" spans="1:5" ht="12.75">
      <c r="A50" s="36" t="s">
        <v>54</v>
      </c>
      <c r="E50" s="37" t="s">
        <v>468</v>
      </c>
    </row>
    <row r="51" spans="1:5" ht="25.5">
      <c r="A51" s="38" t="s">
        <v>56</v>
      </c>
      <c r="E51" s="39" t="s">
        <v>469</v>
      </c>
    </row>
    <row r="52" spans="1:5" ht="51">
      <c r="A52" t="s">
        <v>57</v>
      </c>
      <c r="E52" s="37" t="s">
        <v>255</v>
      </c>
    </row>
    <row r="53" spans="1:16" ht="12.75">
      <c r="A53" s="26" t="s">
        <v>49</v>
      </c>
      <c r="B53" s="31" t="s">
        <v>88</v>
      </c>
      <c r="C53" s="31" t="s">
        <v>470</v>
      </c>
      <c r="D53" s="26" t="s">
        <v>51</v>
      </c>
      <c r="E53" s="32" t="s">
        <v>471</v>
      </c>
      <c r="F53" s="33" t="s">
        <v>244</v>
      </c>
      <c r="G53" s="34">
        <v>38.37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27</v>
      </c>
    </row>
    <row r="54" spans="1:5" ht="12.75">
      <c r="A54" s="36" t="s">
        <v>54</v>
      </c>
      <c r="E54" s="37" t="s">
        <v>472</v>
      </c>
    </row>
    <row r="55" spans="1:5" ht="25.5">
      <c r="A55" s="38" t="s">
        <v>56</v>
      </c>
      <c r="E55" s="39" t="s">
        <v>469</v>
      </c>
    </row>
    <row r="56" spans="1:5" ht="102">
      <c r="A56" t="s">
        <v>57</v>
      </c>
      <c r="E56" s="37" t="s">
        <v>473</v>
      </c>
    </row>
    <row r="57" spans="1:18" ht="12.75" customHeight="1">
      <c r="A57" s="12" t="s">
        <v>47</v>
      </c>
      <c r="B57" s="12"/>
      <c r="C57" s="40" t="s">
        <v>82</v>
      </c>
      <c r="D57" s="12"/>
      <c r="E57" s="29" t="s">
        <v>187</v>
      </c>
      <c r="F57" s="12"/>
      <c r="G57" s="12"/>
      <c r="H57" s="12"/>
      <c r="I57" s="41">
        <f>0+Q57</f>
        <v>0</v>
      </c>
      <c r="O57">
        <f>0+R57</f>
        <v>0</v>
      </c>
      <c r="Q57">
        <f>0+I58+I62</f>
        <v>0</v>
      </c>
      <c r="R57">
        <f>0+O58+O62</f>
        <v>0</v>
      </c>
    </row>
    <row r="58" spans="1:16" ht="12.75">
      <c r="A58" s="26" t="s">
        <v>49</v>
      </c>
      <c r="B58" s="31" t="s">
        <v>91</v>
      </c>
      <c r="C58" s="31" t="s">
        <v>474</v>
      </c>
      <c r="D58" s="26" t="s">
        <v>51</v>
      </c>
      <c r="E58" s="32" t="s">
        <v>475</v>
      </c>
      <c r="F58" s="33" t="s">
        <v>179</v>
      </c>
      <c r="G58" s="34">
        <v>0.559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27</v>
      </c>
    </row>
    <row r="59" spans="1:5" ht="12.75">
      <c r="A59" s="36" t="s">
        <v>54</v>
      </c>
      <c r="E59" s="37" t="s">
        <v>51</v>
      </c>
    </row>
    <row r="60" spans="1:5" ht="63.75">
      <c r="A60" s="38" t="s">
        <v>56</v>
      </c>
      <c r="E60" s="39" t="s">
        <v>476</v>
      </c>
    </row>
    <row r="61" spans="1:5" ht="369.75">
      <c r="A61" t="s">
        <v>57</v>
      </c>
      <c r="E61" s="37" t="s">
        <v>467</v>
      </c>
    </row>
    <row r="62" spans="1:16" ht="12.75">
      <c r="A62" s="26" t="s">
        <v>49</v>
      </c>
      <c r="B62" s="31" t="s">
        <v>97</v>
      </c>
      <c r="C62" s="31" t="s">
        <v>477</v>
      </c>
      <c r="D62" s="26" t="s">
        <v>51</v>
      </c>
      <c r="E62" s="32" t="s">
        <v>478</v>
      </c>
      <c r="F62" s="33" t="s">
        <v>173</v>
      </c>
      <c r="G62" s="34">
        <v>14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27</v>
      </c>
    </row>
    <row r="63" spans="1:5" ht="12.75">
      <c r="A63" s="36" t="s">
        <v>54</v>
      </c>
      <c r="E63" s="37" t="s">
        <v>51</v>
      </c>
    </row>
    <row r="64" spans="1:5" ht="25.5">
      <c r="A64" s="38" t="s">
        <v>56</v>
      </c>
      <c r="E64" s="39" t="s">
        <v>479</v>
      </c>
    </row>
    <row r="65" spans="1:5" ht="63.75">
      <c r="A65" t="s">
        <v>57</v>
      </c>
      <c r="E65" s="37" t="s">
        <v>480</v>
      </c>
    </row>
    <row r="66" spans="1:18" ht="12.75" customHeight="1">
      <c r="A66" s="12" t="s">
        <v>47</v>
      </c>
      <c r="B66" s="12"/>
      <c r="C66" s="40" t="s">
        <v>43</v>
      </c>
      <c r="D66" s="12"/>
      <c r="E66" s="29" t="s">
        <v>134</v>
      </c>
      <c r="F66" s="12"/>
      <c r="G66" s="12"/>
      <c r="H66" s="12"/>
      <c r="I66" s="41">
        <f>0+Q66</f>
        <v>0</v>
      </c>
      <c r="O66">
        <f>0+R66</f>
        <v>0</v>
      </c>
      <c r="Q66">
        <f>0+I67</f>
        <v>0</v>
      </c>
      <c r="R66">
        <f>0+O67</f>
        <v>0</v>
      </c>
    </row>
    <row r="67" spans="1:16" ht="12.75">
      <c r="A67" s="26" t="s">
        <v>49</v>
      </c>
      <c r="B67" s="31" t="s">
        <v>102</v>
      </c>
      <c r="C67" s="31" t="s">
        <v>481</v>
      </c>
      <c r="D67" s="26" t="s">
        <v>51</v>
      </c>
      <c r="E67" s="32" t="s">
        <v>482</v>
      </c>
      <c r="F67" s="33" t="s">
        <v>62</v>
      </c>
      <c r="G67" s="34">
        <v>4</v>
      </c>
      <c r="H67" s="35">
        <v>0</v>
      </c>
      <c r="I67" s="35">
        <f>ROUND(ROUND(H67,2)*ROUND(G67,3),2)</f>
        <v>0</v>
      </c>
      <c r="O67">
        <f>(I67*21)/100</f>
        <v>0</v>
      </c>
      <c r="P67" t="s">
        <v>27</v>
      </c>
    </row>
    <row r="68" spans="1:5" ht="25.5">
      <c r="A68" s="36" t="s">
        <v>54</v>
      </c>
      <c r="E68" s="37" t="s">
        <v>483</v>
      </c>
    </row>
    <row r="69" spans="1:5" ht="25.5">
      <c r="A69" s="38" t="s">
        <v>56</v>
      </c>
      <c r="E69" s="39" t="s">
        <v>484</v>
      </c>
    </row>
    <row r="70" spans="1:5" ht="76.5">
      <c r="A70" t="s">
        <v>57</v>
      </c>
      <c r="E70" s="37" t="s">
        <v>485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Horák</dc:creator>
  <cp:keywords/>
  <dc:description/>
  <cp:lastModifiedBy>Poláková</cp:lastModifiedBy>
  <cp:lastPrinted>2023-03-24T09:10:01Z</cp:lastPrinted>
  <dcterms:modified xsi:type="dcterms:W3CDTF">2023-03-24T09:10:10Z</dcterms:modified>
  <cp:category/>
  <cp:version/>
  <cp:contentType/>
  <cp:contentStatus/>
</cp:coreProperties>
</file>