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/>
  <bookViews>
    <workbookView xWindow="65416" yWindow="65416" windowWidth="25440" windowHeight="15390" activeTab="0"/>
  </bookViews>
  <sheets>
    <sheet name="Rekapitulace" sheetId="1" r:id="rId1"/>
    <sheet name="000_000.1_000.1.a" sheetId="2" r:id="rId2"/>
    <sheet name="000_000.1_000.1.b.1" sheetId="3" r:id="rId3"/>
    <sheet name="000_000.1_000.1.b.2" sheetId="4" r:id="rId4"/>
    <sheet name="000_000.2.1" sheetId="5" r:id="rId5"/>
    <sheet name="000_000.2.2" sheetId="6" r:id="rId6"/>
    <sheet name="SO 001_SO 001.1_SO 001.1a" sheetId="7" r:id="rId7"/>
    <sheet name="SO 001_SO 001.1_SO 001.1b" sheetId="8" r:id="rId8"/>
    <sheet name="SO 001_SO 001.2" sheetId="9" r:id="rId9"/>
    <sheet name="SO 101.2-01_SO 101.2-01.1" sheetId="10" r:id="rId10"/>
    <sheet name="SO 101.2-01_SO 101.2-01.2" sheetId="11" r:id="rId11"/>
    <sheet name="SO 101.2-02_SO 101.2-03.1" sheetId="12" r:id="rId12"/>
    <sheet name="SO 101.2-02_SO 101.2-03.2" sheetId="13" r:id="rId13"/>
    <sheet name="3_SO 101.2-03.1_SO 101.2-03.1.1" sheetId="14" r:id="rId14"/>
    <sheet name="3_SO 101.2-03.1_SO 101.2-03.1.2" sheetId="15" r:id="rId15"/>
    <sheet name="3_SO 101.2-03.1_SO 101.2-03.1.a" sheetId="16" r:id="rId16"/>
    <sheet name="SO 101.2-03_SO 101.2-03.2.1" sheetId="17" r:id="rId17"/>
    <sheet name="SO 101.2-03_SO 101.2-03.2.2" sheetId="18" r:id="rId18"/>
    <sheet name="SO 101.2-04" sheetId="19" r:id="rId19"/>
    <sheet name="SO 401.2-01" sheetId="20" r:id="rId20"/>
  </sheets>
  <definedNames/>
  <calcPr calcId="191029"/>
</workbook>
</file>

<file path=xl/sharedStrings.xml><?xml version="1.0" encoding="utf-8"?>
<sst xmlns="http://schemas.openxmlformats.org/spreadsheetml/2006/main" count="4953" uniqueCount="655">
  <si>
    <t>Firma: HOR - invest s.r.o</t>
  </si>
  <si>
    <t>Rekapitulace ceny</t>
  </si>
  <si>
    <t>Stavba: 001 - II/366 Konice, ul. Zádvoří - investor Konice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</si>
  <si>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</si>
  <si>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</si>
  <si>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</si>
  <si>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</si>
  <si>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</si>
  <si>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</si>
  <si>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</si>
  <si>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</si>
  <si>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</si>
  <si>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</si>
  <si>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</si>
  <si>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</si>
  <si>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001</t>
  </si>
  <si>
    <t>II/366 Konice, ul. Zádvoří - investor Konice</t>
  </si>
  <si>
    <t>O</t>
  </si>
  <si>
    <t>Objekt:</t>
  </si>
  <si>
    <t>000</t>
  </si>
  <si>
    <t>Vedlejší a ostatní rozpočtové náklady stavby</t>
  </si>
  <si>
    <t>O1</t>
  </si>
  <si>
    <t>000.1</t>
  </si>
  <si>
    <t>O2</t>
  </si>
  <si>
    <t>Rozpočet:</t>
  </si>
  <si>
    <t>0,00</t>
  </si>
  <si>
    <t>15,00</t>
  </si>
  <si>
    <t>21,00</t>
  </si>
  <si>
    <t>3</t>
  </si>
  <si>
    <t>2</t>
  </si>
  <si>
    <t>000.1.a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</si>
  <si>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</si>
  <si>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</si>
  <si>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</si>
  <si>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</si>
  <si>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</si>
  <si>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</si>
  <si>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</si>
  <si>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</si>
  <si>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</si>
  <si>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</si>
  <si>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</si>
  <si>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</si>
  <si>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</si>
  <si>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</si>
  <si>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</si>
  <si>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</si>
  <si>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</si>
  <si>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000.1</t>
  </si>
  <si>
    <t xml:space="preserve">    000.1.a</t>
  </si>
  <si>
    <t>SD</t>
  </si>
  <si>
    <t>Všeobecné konstrukce a práce</t>
  </si>
  <si>
    <t>P</t>
  </si>
  <si>
    <t>01211</t>
  </si>
  <si>
    <t/>
  </si>
  <si>
    <t>POJIŠTĚNÍ PROVEDENÝCH PRACÍ DLE USTANOVENÍ VDP</t>
  </si>
  <si>
    <t>KPL</t>
  </si>
  <si>
    <t>PP</t>
  </si>
  <si>
    <t>Bankovní záruka - náklady spojené se zajištěním bankovní záruky po dobu provádění 
díla v rozsahu obchodních podmínek</t>
  </si>
  <si>
    <t>VV</t>
  </si>
  <si>
    <t>TS</t>
  </si>
  <si>
    <t>zahrnuje veškeré poplatky za pojištění související s výstavbou</t>
  </si>
  <si>
    <t>02510</t>
  </si>
  <si>
    <t>a</t>
  </si>
  <si>
    <t>ZKOUŠENÍ MATERIÁLŮ ZKUŠEBNOU ZHOTOVITELE</t>
  </si>
  <si>
    <t>KUS</t>
  </si>
  <si>
    <t>zkoušky únosnosti pláně-zatěžovací 
3 zkoušky na 100 m 
3*1=3 
3x tištěné a 3x CD</t>
  </si>
  <si>
    <t>zahrnuje veškeré náklady spojené s objednatelem požadovanými zkouškami</t>
  </si>
  <si>
    <t>b</t>
  </si>
  <si>
    <t>zkoušky konstrukčních vrstev vozovky, zkoušky dodávaných materiálů, dle platných 
ČSN pro jednotlivé SO 
3x tištěné a 3x CD</t>
  </si>
  <si>
    <t>c</t>
  </si>
  <si>
    <t>ostatní zkoušky: 
analýza ověření kvalitativních vlastností odpadu - dle MŽP Vyhláška č. 294/2005 Sb., 
příl. č.2 - výluh - nebezpečný odpad - jednotka 1 vzorek (asfalty z komunikací) 
1 ks zkoušky na MK na ul. 9. května</t>
  </si>
  <si>
    <t>02730</t>
  </si>
  <si>
    <t>POMOC PRÁCE ZŘÍZ NEBO ZAJIŠŤ OCHRANU INŽENÝRSKÝCH SÍTÍ</t>
  </si>
  <si>
    <t>- průzkum a vytyčení průběhu stávajících inž. sítí vč. úhrady za vytyčení správci sítí 
- případná ochrana sítí při stavbě a odpovědnost za jejich porušení během výstavby 
- součástí je rovněž případná obnova propadlých vyjádření</t>
  </si>
  <si>
    <t>zahrnuje veškeré náklady spojené s objednatelem požadovanými zařízeními</t>
  </si>
  <si>
    <t>02911</t>
  </si>
  <si>
    <t>OSTATNÍ POŽADAVKY - GEODETICKÉ ZAMĚŘENÍ</t>
  </si>
  <si>
    <t>BOD</t>
  </si>
  <si>
    <t>Geodetické práce při provádění stavby: 
- vytyčení objektů stavby a pevných, vytyčovacích bodů vč. fixace a obnovení 
zhotovitelem 
3x tištěné + 3x CD</t>
  </si>
  <si>
    <t>vytyčení ostatních bodů komunikace 
120/2=60,000 [A]</t>
  </si>
  <si>
    <t>zahrnuje veškeré náklady spojené s objednatelem požadovanými pracemi</t>
  </si>
  <si>
    <t>7</t>
  </si>
  <si>
    <t>Geodetické práce po výstavbě 
- vyhotovení zaměření skutečného stavu, vč. ověření autorizovanou osobou dle platné 
legislativy 
6x tištěné + 6x na CD</t>
  </si>
  <si>
    <t>8</t>
  </si>
  <si>
    <t>02940</t>
  </si>
  <si>
    <t>OSTATNÍ POŽADAVKY - VYPRACOVÁNÍ DOKUMENTACE</t>
  </si>
  <si>
    <t>DSPS (Součástí dokladů při předání dokončeného díla budou rovněž veškeré atesty, 
prohlášení o shodě, certifikáty na použité materiály a výrobky a protokoly o výsledcích 
provedených kontrolních zkoušek). 
4x tištěné + 4x CD.</t>
  </si>
  <si>
    <t>PD pro stanovení trvalého dopravního značení + projednání a zajištění stanovení 
trvalého dopravního značení.</t>
  </si>
  <si>
    <t>d</t>
  </si>
  <si>
    <t>PD pro stanovení přechodné úpravy provozu + projednání a zajištění stanovení 
přechodné úpravy provozu</t>
  </si>
  <si>
    <t>11</t>
  </si>
  <si>
    <t>02945</t>
  </si>
  <si>
    <t>OSTAT POŽADAVKY - GEOMETRICKÝ PLÁN</t>
  </si>
  <si>
    <t>HM</t>
  </si>
  <si>
    <t>- vypracování oddělovací GP vč. ověření na příslušném KÚ 
- vypracování oddělovací GP pro VB, vč. tabulek výměr a ověření na příslušném KÚ + 
vč. tabulky výměr pro věcná břemena 
10x tištěné + 10x CD - vše</t>
  </si>
  <si>
    <t>položka zahrnuje:                                                                                                                           
- přípravu podkladů 
- polní práce spojené s vyhotovením geometrického plánu 
- výpočetní a grafické kancelářské práce 
- úřední ověření výsledného elaborátu 
- schválení návrhu GP příslušným katastrálním úřadem</t>
  </si>
  <si>
    <t>12</t>
  </si>
  <si>
    <t>02946</t>
  </si>
  <si>
    <t>OSTAT POŽADAVKY - FOTODOKUMENTACE</t>
  </si>
  <si>
    <t>Fotografie pořízené před zahájením stavby, v průběhu stavby a po stavbě. 
(Dodavatel zajistí zpracování fotodokumentace průběhu prací na stavbě, kterou 
následně předá investorovi. Fotodokumentace bude dokladovat postup prací po 
jednotlivých dnech a fakturovaných stavebních objektech a nasazení stavebních 
mechanismů i prováděných zkoušek). 
Snímky budou předány na CD ve složkách pojmenovaných dle jednotl. časových celků 
(např. měsíc). 
Součástí odevzdané fotodokumentace bude srovnávací fotodokumentace úseků silnice 
před a po výstavbě. 
3x tištěné + 3x CD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</si>
  <si>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</si>
  <si>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13</t>
  </si>
  <si>
    <t>02991</t>
  </si>
  <si>
    <t>OSTATNÍ POŽADAVKY - INFORMAČNÍ TABULE</t>
  </si>
  <si>
    <t>informační tabule 1500 x 1000 mm o stavbě dle požadavku objednatele 
- výroba, instalace, odstranění po ukončení stavby 
umístění v ZÚ a KÚ konkrétní etapy, s přesunem do další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</si>
  <si>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</si>
  <si>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14</t>
  </si>
  <si>
    <t>03100</t>
  </si>
  <si>
    <t>ZAŘÍZENÍ STAVENIŠTĚ - ZŘÍZENÍ</t>
  </si>
  <si>
    <t>Součástí je i projednání a povolení dle ZOV 
Zřízení 
- náklady spojené s případným vypracováním PD ZS 
- zřízení přípojek energií k objektům ZS 
- vybudování měřících odběrných míst ZS 
- příprava území pro ZS 
- vlastní vybudování objektů ZS 
- oplocení zařízení staveniště ZS po celou dobu stavby</t>
  </si>
  <si>
    <t>zahrnuje objednatelem povolené náklady na pořízení (event. pronájem), provozování, udržování a likvidaci zhotovitelova zařízení</t>
  </si>
  <si>
    <t>15</t>
  </si>
  <si>
    <t>ZAŘÍZENÍ STAVENIŠTĚ - PROVOZ</t>
  </si>
  <si>
    <t>Provoz: 
- náklady na vybavení ZS 
- náklady na energie spotřebované dodavatelem v rámci provozu ZS 
- náklady na úklid prostor ZS 
- náklady na nutnou údržbu a opravy na objektech ZS a přípojkách energií</t>
  </si>
  <si>
    <t>16</t>
  </si>
  <si>
    <t>ZAŘÍZENÍ STAVENIŠTĚ - DEMONTÁŽ</t>
  </si>
  <si>
    <t>Demontáž: 
- odstranění ZS vč. přípojek energií a jejich odvoz 
- náklady na úpravu povrchů po odstranění ZS 
- úklid ploch po ZS</t>
  </si>
  <si>
    <t>17</t>
  </si>
  <si>
    <t>03720</t>
  </si>
  <si>
    <t>POMOC PRÁCE ZAJIŠŤ NEBO ZŘÍZ REGULACI A OCHRANU DOPRAVY</t>
  </si>
  <si>
    <t>Zajištění a značení náhradní trasy pro pěší - v rozsahu viz úkony: 
- dočasné značení pěších cest 
- zajištění přístupu k nemovitostem (lávky, rampy) 
- zabezpečení výkopů olem. páskem 
- zajištění trvalého přístupu vozidlům záchranné služby a hasičské techniky 
- zajištění informování obyvatel dotčeného území v předstihu o realizaci rozsahu 
stavby 
- zajištění sběru popelnic 
- zajištění čištění přístupových komunikací na stavbu</t>
  </si>
  <si>
    <t>zahrnuje objednatelem povolené náklady na požadovaná zařízení zhotovitele</t>
  </si>
  <si>
    <t>000.1.b.1</t>
  </si>
  <si>
    <t xml:space="preserve">    000.1.b.1</t>
  </si>
  <si>
    <t>zkoušky únosnosti pláně-zatěžovací 
3 zkoušky na 100 m 
3*3=9 
3x tištěné a 3x CD</t>
  </si>
  <si>
    <t>ostatní zkoušky: 
analýza ověření kvalitativních vlastností odpadu - dle MŽP Vyhláška č. 294/2005 Sb., 
příl. č.2 - výluh - nebezpečný odpad - jednotka 1 vzorek (asfalty z komunikací) 
1 ks zkoušky na MK na ulici Nad Šafranicí</t>
  </si>
  <si>
    <t>vytyčení ostatních bodů komunikace 
120/2=60,000 [A] 
odpočet bodů pro chodníky se sklonem větším než 8,33%: 
A-33=27,000 [B]</t>
  </si>
  <si>
    <t>000.1.b.2</t>
  </si>
  <si>
    <t>VRN pro chodníky - se sklon. větším než 8,33%, staničení 0,163 – 0,292 km a 0,375 – 0,406 km</t>
  </si>
  <si>
    <t xml:space="preserve">    000.1.b.2</t>
  </si>
  <si>
    <t>zkoušky konstrukčních vrstev chodníků, zkoušky dodávaných materiálů, dle platných 
ČSN pro jednotlivé SO 
3x tištěné a 3x CD</t>
  </si>
  <si>
    <t>vytyčení ostatních bodů komunikace 
120/2=60,000 [A] 
viz Souřadnice HB - vytyč. výkres - část 1 
33=33,000 [B]</t>
  </si>
  <si>
    <t>000.2.1</t>
  </si>
  <si>
    <t>VRN pro chodníky - se sklon. větším než 8,33%, staničení 0,747 – 0,875 km a 1,049 – 1,072 km</t>
  </si>
  <si>
    <t xml:space="preserve">  000.2.1</t>
  </si>
  <si>
    <t>vytyčení ostatních bodů komunikace 
viz Souřadnice HB - vytyč. výkres - část 2: 
26=26,000 [A]</t>
  </si>
  <si>
    <t>000.2.2</t>
  </si>
  <si>
    <t xml:space="preserve">  000.2.2</t>
  </si>
  <si>
    <t>zkoušky únosnosti pláně-zatěžovací 
3 zkoušky na 100 m 
3*6=18 
3x tištěné a 3x CD</t>
  </si>
  <si>
    <t>vytyčení ostatních bodů komunikace 
34=34,000 [A] 
odpočet bodů pro chodníky se sklonem větším než 8,33%: 
A-26=8,000 [B]</t>
  </si>
  <si>
    <t>Ostatní konstrukce a práce</t>
  </si>
  <si>
    <t>914139</t>
  </si>
  <si>
    <t>DOPRAV ZNAČKY ZÁKLAD VEL OCEL FÓLIE TŘ 2 - NÁJEMNÉ</t>
  </si>
  <si>
    <t>KSDEN</t>
  </si>
  <si>
    <t>12*120=1 440,000 [A]</t>
  </si>
  <si>
    <t>položka zahrnuje sazbu za pronájem dopravních značek a zařízení, počet jednotek je určen jako součin počtu značek a počtu dní použití</t>
  </si>
  <si>
    <t>916159</t>
  </si>
  <si>
    <t>SEMAFOROVÁ PŘENOSNÁ SOUPRAVA - NÁJEMNÉ</t>
  </si>
  <si>
    <t>2*60=120,000 [A]</t>
  </si>
  <si>
    <t>položka zahrnuje sazbu za pronájem zařízení. Počet měrných jednotek se určí jako součin počtu zařízení a počtu dní použití.</t>
  </si>
  <si>
    <t>SO 001</t>
  </si>
  <si>
    <t>Příprava území</t>
  </si>
  <si>
    <t>SO 001.1</t>
  </si>
  <si>
    <t>SO 001.1a</t>
  </si>
  <si>
    <t xml:space="preserve">  SO 001.1</t>
  </si>
  <si>
    <t xml:space="preserve">    SO 001.1a</t>
  </si>
  <si>
    <t>014102</t>
  </si>
  <si>
    <t>POPLATKY ZA SKLÁDKU - meziskládka ornice</t>
  </si>
  <si>
    <t>T</t>
  </si>
  <si>
    <t>Objemová hmotnost 1,85 t/m3.</t>
  </si>
  <si>
    <t>Viz položka 121108 SEJMUTÍ ORNICE NEBO LESNÍ PŮDY S ODVOZEM DO 3KM 
přepočet na tuny: 
36,8*1,85=68,080 [A] 
použitelné množství: 
36,8*2/3=24,533 [B] 
celkem potřeba zpět na rekultivaci: 38,207 m3 
38,207-24,533=13,674 [C] -&gt; potřebné množství nové ornice</t>
  </si>
  <si>
    <t>zahrnuje veškeré poplatky provozovateli skládky související s uložením odpadu na skládce.</t>
  </si>
  <si>
    <t>POPLATKY ZA SKLÁDKU</t>
  </si>
  <si>
    <t>vybouraný materiál vjezdů a starých zpevněnýh ploch, odtěžené podkladní vrstvy a zemina, zámková dlažba</t>
  </si>
  <si>
    <t>viz položka č. 113438 - 1,65 m3 
viz položka č. 113478 - 10,8 m3 
viz položka č. 113488 - 38 m3 
Průměrná objemová hmotnost 2,2 t/m3 
(1,65+10,8+38)*2,2=110,990 [A] 
Staré podkladní vrstvy, zbytek zeminy  
viz položka č. 113328 - 7,9 m3 
Objemová hmotnost 1,8 t/m3 
7,9*1,8=14,220 [B] 
odvoz přebytečné ornice z mezisládky na trvalou skládku 
použitelné množství: 
36,8*2/3=24,533 [B] 
celkem potřeba zpět na rekultivaci: 38,207 m3 
38,207-24,533=13,674 [C] -&gt; potřebné množství nové ornice 
36,8-24,533=12,267 [C] 
C*0,96=11,776 [D] 
odstranění silničních obrub: 
přepočet na tuny: 
180*0,15*0,25=6,750 [E] 
C*2,2=26,987 [F] 
Celkem: A+B+D+F=163,973 [G]</t>
  </si>
  <si>
    <t>Zemní práce</t>
  </si>
  <si>
    <t>111208</t>
  </si>
  <si>
    <t>ODSTRANĚNÍ KŘOVIN S ODVOZEM DO 20KM</t>
  </si>
  <si>
    <t>M2</t>
  </si>
  <si>
    <t>plocha odhadem</t>
  </si>
  <si>
    <t>viz Situace přípravy území - část 1 
20=20,000 [A]</t>
  </si>
  <si>
    <t>odstranění křovin a stromů do průměru 100 mm 
doprava dřevin na předepsanou vzdálenost 
spálení na hromadách nebo štěpkování</t>
  </si>
  <si>
    <t>112218</t>
  </si>
  <si>
    <t>ODSTRANĚNÍ PAŘEZŮ D DO 0,5M, ODVOZ DO 20KM</t>
  </si>
  <si>
    <t>odhadem</t>
  </si>
  <si>
    <t>viz Situace přípravy území - část 1 
2=2,000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</si>
  <si>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</si>
  <si>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113328</t>
  </si>
  <si>
    <t>ODSTRAN PODKL ZPEVNĚNÝCH PLOCH Z KAMENIVA NESTMEL, ODVOZ DO 20KM</t>
  </si>
  <si>
    <t>M3</t>
  </si>
  <si>
    <t>Štěrkové cesty a vjezdy.</t>
  </si>
  <si>
    <t>viz Situace přípravy území - část 1 
158=158,000 [A] 
A*0,05=7,900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</si>
  <si>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</si>
  <si>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113438</t>
  </si>
  <si>
    <t>ODSTRAN KRYTU ZPEVNĚNÝCH PLOCH S ASFALT POJIVEM VČET PODKLADU, ODVOZ DO 20KM</t>
  </si>
  <si>
    <t>Bourání asfaltového betonu.</t>
  </si>
  <si>
    <t>viz Situace přípravy území - část 1 
33=33,000 [A] 
A*0,05=1,650 [B]</t>
  </si>
  <si>
    <t>113478</t>
  </si>
  <si>
    <t>ODSTRAN KRYTU ZPEVNĚNÝCH PLOCH Z DLAŽEB KOSTEK VČET PODKL, ODVOZ DO 20KM</t>
  </si>
  <si>
    <t>Rozebrání žulových kostek</t>
  </si>
  <si>
    <t>viz Situace přípravy území - část 1 
8+23+19+4=54,000 [A] 
A*0,2=10,800 [B]</t>
  </si>
  <si>
    <t>113488</t>
  </si>
  <si>
    <t>ODSTRANĚNÍ KRYTU ZPEVNĚNÝCH PLOCH Z DLAŽDIC VČETNĚ PODKLADU, ODVOZ DO 20KM</t>
  </si>
  <si>
    <t>Odstranění zámkové dlažby a betonové plošné dlažby, dlažby z cihel, betonových dílců.</t>
  </si>
  <si>
    <t>viz Situace přípravy území - část 1 
74+37+51+26+2=190,000 [A] 
A*0,2=38,000 [B]</t>
  </si>
  <si>
    <t>11354</t>
  </si>
  <si>
    <t>ODSTRANĚNÍ OBRUB Z KRAJNÍKŮ</t>
  </si>
  <si>
    <t>M</t>
  </si>
  <si>
    <t>Odstranění silničních obrub, včetně odvozu.</t>
  </si>
  <si>
    <t>viz Situace přípravy území - část 1 - Konice 
7+9+9+17+22+13+9+6+2+5+12=111,000 [A] 
viz Situace přípravy území - část 1 - SSOK 
13+32+24=69,000 [B] 
Celkem: A+B=180,000 [C]</t>
  </si>
  <si>
    <t>11372A</t>
  </si>
  <si>
    <t>FRÉZOVÁNÍ ZPEVNĚNÝCH PLOCH ASFALTOVÝCH - BEZ DOPRAVY</t>
  </si>
  <si>
    <t>Pouze frézování bez dopravy.</t>
  </si>
  <si>
    <t>viz Situace přípravy území - část 1 
50,41=50,410 [A] 
A*0,1=5,041 [B]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</si>
  <si>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</si>
  <si>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11372R</t>
  </si>
  <si>
    <t>ODKUP FRÉZOVANÉHO MATERIÁLU</t>
  </si>
  <si>
    <t>Min. za cenu 50 Kč/t s odběrem v místě frézování, s odvozem.</t>
  </si>
  <si>
    <t>viz Situace přípravy území - část 2 
5,041=5,041 [A] 
Přepočet na tuny 
A*2,2=11,090 [B]</t>
  </si>
  <si>
    <t>121103</t>
  </si>
  <si>
    <t>SEJMUTÍ ORNICE NEBO LESNÍ PŮDY S ODVOZEM DO 3KM</t>
  </si>
  <si>
    <t>včetně uložení na meziskládku</t>
  </si>
  <si>
    <t>viz Situace přípravy území - část 1 
14+10+21+7+213+103=368,000 [A] 
A*0,1=36,800 [B]</t>
  </si>
  <si>
    <t>položka zahrnuje sejmutí ornice bez ohledu na tloušťku vrstvy a její vodorovnou dopravu 
nezahrnuje uložení na trvalou skládku</t>
  </si>
  <si>
    <t>12273B</t>
  </si>
  <si>
    <t>ODKOPÁVKY A PROKOPÁVKY OBECNÉ TŘ. I - DOPRAVA</t>
  </si>
  <si>
    <t>M3KM</t>
  </si>
  <si>
    <t>Doprava nad 20 km do 30 km</t>
  </si>
  <si>
    <t>položky 113328, 113438, 113478, 113488 
7,9+1,65+10,8+38=58,350 [A] 
A*10=583,500 [B] 
odvoz nepoužitelné ornice z meziskládky na trvalou skládku 
použitelné množství: 
36,8*2/3=24,533 [B] 
celkem potřeba zpět na rekultivaci: 38,207 m3 
38,207-24,533=13,674 [C] -&gt; potřebné množství nové ornice 
12,267*30=368,010 [C] 
Celkem: B+C=951,510 [D]</t>
  </si>
  <si>
    <t>Položka zahrnuje samostatnou dopravu zeminy. Množství se určí jako součin kubatutry [m3] a požadované vzdálenosti [km].</t>
  </si>
  <si>
    <t>Potrubí</t>
  </si>
  <si>
    <t>89921</t>
  </si>
  <si>
    <t>VÝŠKOVÁ ÚPRAVA POKLOPŮ</t>
  </si>
  <si>
    <t>viz Situace přípravy území - část 1 
1=1,000 [A]</t>
  </si>
  <si>
    <t>- položka výškové úpravy zahrnuje všechny nutné práce a materiály pro zvýšení nebo snížení zařízení (včetně nutné úpravy stávajícího povrchu vozovky nebo chodníku).</t>
  </si>
  <si>
    <t>SO 001.1b</t>
  </si>
  <si>
    <t xml:space="preserve">    SO 001.1b</t>
  </si>
  <si>
    <t>Viz položka 121108 SEJMUTÍ ORNICE NEBO LESNÍ PŮDY S ODVOZEM DO 3KM 
přepočet na tuny: 
38,1*1,85=70,485 [A] 
použitelné množství: 
38,1*2/3=25,400 [B] 
celkem potřeba zpět na rekultivaci: 46,306 m3 
46,306-25,4=20,906 [C] -&gt; potřebné množství nové ornice</t>
  </si>
  <si>
    <t>viz položka č. 113438 - 1,6 m3 
viz položka č. 113458 - 5,1 m3 
viz položka č. 113488 - 7,1 m3 
Průměrná objemová hmotnost 2,2 t/m3 
(1,6+5,1+7,1)*2,2=30,360 [A] 
Staré podkladní vrstvy, zbytek zeminy  
viz položka č. 113328 - 7,8 m3 
Objemová hmotnost 1,8 t/m3 
7,8*1,8=14,040 [B] 
odvoz přebytečné ornice z mezisládky na trvalou skládku 
použitelné množství: 
38,1*2/3=25,400 [B] 
celkem potřeba zpět na rekultivaci: 46,306 m3 
46,306-25,4=20,906 [C] -&gt; potřebné množství nové ornice 
38,1-25,4=12,700 [C] 
C*0,96=12,192 [D] 
Celkem: A+B+D=56,592 [E]</t>
  </si>
  <si>
    <t>viz Situace přípravy území - část 1 
5+9+15+20+10+15+12+11+14+12+9+9+15=156,000 [A] 
A*0,05=7,800 [B]</t>
  </si>
  <si>
    <t>viz Situace přípravy území - část 1 
9+23=32,000 [A] 
A*0,05=1,600 [B]</t>
  </si>
  <si>
    <t>113458</t>
  </si>
  <si>
    <t>ODSTRAN KRYTU ZPEVNĚNÝCH PLOCH Z BETONU VČET PODKLADU, ODVOZ DO 20KM</t>
  </si>
  <si>
    <t>Bourání betonových ploch.</t>
  </si>
  <si>
    <t>viz Situace přípravy území - část 1 
3+5+3+24+5+5+3+3=51,000 [A] 
A*0,1=5,100 [B]</t>
  </si>
  <si>
    <t>viz Situace přípravy území - část 1 
1,5+6+3+25=35,500 [A] 
A*0,2=7,100 [B]</t>
  </si>
  <si>
    <t>Odstranění všech druhů obrub včetně dvouřádku, včetně odvozu a poplatků za uložení.</t>
  </si>
  <si>
    <t>viz Situace přípravy území - část 1 
3+3=6,000 [A]</t>
  </si>
  <si>
    <t>viz Situace přípravy území - část 1 
73+47,5=120,500 [A] 
A*0,1=12,050 [B]</t>
  </si>
  <si>
    <t>viz Situace přípravy území - část 2 
12,05=12,050 [A] 
Přepočet na tuny 
A*2,2=26,510 [B]</t>
  </si>
  <si>
    <t>viz Situace přípravy území - část 1 
2+2+11+26+13+8+19+21+22+15+18+16+8+28+22+13+11+5+38+19+35+29=381,000 [A] 
A*0,1=38,100 [B]</t>
  </si>
  <si>
    <t>položky 113328, 113438, 113458, 113488 
7,8+1,6+5,1+7,1=21,600 [A] 
A*10=216,000 [B] 
odvoz nepoužitelné ornice z meziskládky na trvalou skládku 
použitelné množství: 
38,1*2/3=25,400 [B] 
celkem potřeba zpět na rekultivaci: 46,306 m3 
46,306-25,4=20,906 [C] -&gt; potřebné množství nové ornice 
12,7*30=381,000 [C] 
Celkem: B+C=597,000 [D]</t>
  </si>
  <si>
    <t>viz Situace přípravy území - část 1 
1+1+1+1+1=5,000 [A]</t>
  </si>
  <si>
    <t>SO 001.2</t>
  </si>
  <si>
    <t xml:space="preserve">  SO 001.2</t>
  </si>
  <si>
    <t>Viz položka 121108 SEJMUTÍ ORNICE NEBO LESNÍ PŮDY S ODVOZEM DO 3KM 
přepočet na tuny: 
121,3*1,85=224,405 [A] 
použitelné množství: 
121,3*2/3=80,867 [B] 
celkem potřeba zpět na rekultivaci: 114,043 m3 
114,043-80,867=33,176 [C] -&gt; potřebné množství nové ornice</t>
  </si>
  <si>
    <t>viz položka č. 113488 - 6 m3 
viz položka č. 12924 - 17,4 m3 
viz položka č. 122738 - 57,5 m3 
viz položka č. 966138 - 1,8 m3 
viz položka č. 966158 - 11,758 m3 
Průměrná objemová hmotnost 2,2 t/m3 
(6+17,4+57,5+1,8+11,758)*2,2=207,808 [A] 
Staré podkladní vrstvy, zbytek zeminy  
viz položka č. 113328 - 11,75 m3 
Objemová hmotnost 1,8 t/m3 
11,75*1,8=21,150 [B] 
odvoz nepoužitelné ornice z meziskládky na trvalou skládku 
použitelné množství: 
121,3*2/3=80,867 [B] 
celkem potřeba zpět na rekultivaci: 114,043 m3 
114,043-80,867=33,176 [C] -&gt; potřebné množství nové ornice 
121,3-80,867=40,433 [C] 
C*0,96=38,816 [D] 
Celkem: A+B+D=267,774 [E]</t>
  </si>
  <si>
    <t>viz Situace přípravy území - část 1 
60=60,000 [A]</t>
  </si>
  <si>
    <t>viz Situace přípravy území - část 1 
6=6,000 [A]</t>
  </si>
  <si>
    <t>viz Situace přípravy území - část 1 
4+74+21=99,000 [A] 
viz Situace přípravy území - část 2 
3+20+38+58+17=136,000 [B] 
Celkem: A+B=235,000 [C] 
C*0,05=11,750 [D]</t>
  </si>
  <si>
    <t>viz Situace přípravy území - část 2 
5+18+7=30,000 [A] 
A*0,2=6,000 [B]</t>
  </si>
  <si>
    <t>viz Situace přípravy území - část 1 
57=57,000 [A] 
viz Situace přípravy území - část 2 
183=183,000 [B] 
Celkem: A+B=240,000 [C] 
C*0,1=24,000 [D]</t>
  </si>
  <si>
    <t>viz Situace přípravy území - část 2 
24=24,000 [A] 
Přepočet na tuny 
A*2,2=52,800 [B]</t>
  </si>
  <si>
    <t>viz Situace přípravy území - část 1 
453+112+152+147=864,000 [A] 
viz Situace přípravy území - část 2 
60+14+111+18+13+2+131=349,000 [B] 
Celkem: A+B=1 213,000 [C] 
C*0,1=121,300 [D]</t>
  </si>
  <si>
    <t>122738</t>
  </si>
  <si>
    <t>ODKOPÁVKY A PROKOPÁVKY OBECNÉ TŘ. I, ODVOZ DO 20KM</t>
  </si>
  <si>
    <t>odkop pro demolici propustku a zpevněné plochy z betonu 
2,5*5*3=37,500 [A] 
20=20,000 [B] 
Celkem: A+B=57,500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</si>
  <si>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</si>
  <si>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položky 113328, 113488, 122738, 966138, 966158 
11,75+6+57,5+1,8+11,758=88,808 [A] 
A*10=888,080 [B] 
odvoz nepoužitelné ornice z meziskládky na trvalou skládku 
použitelné množství: 
121,3*2/3=80,867 [B] 
celkem potřeba zpět na rekultivaci: 114,043 m3 
114,043-80,867=33,176 [C] -&gt; potřebné množství nové ornice 
121,3-80,867=40,433 [C] 
C*30=1 212,990 [D] 
Celkem: B+D=2 101,070 [E]</t>
  </si>
  <si>
    <t>12924</t>
  </si>
  <si>
    <t>ČIŠTĚNÍ KRAJNIC OD NÁNOSU TL. DO 200MM</t>
  </si>
  <si>
    <t>viz Situace přípravy území - část 2 
87=87,000 [A] 
převod na m3: 
87*0,2=17,400 [B]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</si>
  <si>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</si>
  <si>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viz Situace přípravy území - část 2 
2+1=3,000 [A]</t>
  </si>
  <si>
    <t>966138</t>
  </si>
  <si>
    <t>BOURÁNÍ KONSTRUKCÍ Z KAMENE NA MC S ODVOZEM DO 20KM</t>
  </si>
  <si>
    <t>bourání kamenné zdi</t>
  </si>
  <si>
    <t>viz Situace přípravy území - část 1 
0,6*3*1=1,800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</si>
  <si>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</si>
  <si>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966158</t>
  </si>
  <si>
    <t>BOURÁNÍ KONSTRUKCÍ Z PROST BETONU S ODVOZEM DO 20KM</t>
  </si>
  <si>
    <t>demolice propustku a zpevněné plochy z betonu před propustkem 
4,35*0,7*3,5=10,658 [A] 
5,5*0,2=1,100 [B] 
Celkem: A+B=11,758 [C]</t>
  </si>
  <si>
    <t>SO 101.2-01</t>
  </si>
  <si>
    <t>Komunikace</t>
  </si>
  <si>
    <t>SO 101.2-01.1</t>
  </si>
  <si>
    <t xml:space="preserve">  SO 101.2-01.1</t>
  </si>
  <si>
    <t>položka 123738,132738 
5,041+14,4=19,441 [A] 
A*1,85=35,966 [B]</t>
  </si>
  <si>
    <t>položka 123738,132738 
5,041+14,4=19,441 [A] 
A*10=194,410 [B]</t>
  </si>
  <si>
    <t>123738</t>
  </si>
  <si>
    <t>ODKOP PRO SPOD STAVBU SILNIC A ŽELEZNIC TŘ. I, ODVOZ DO 20KM</t>
  </si>
  <si>
    <t>viz Situace - část 1 
50,41=50,410 [A] 
A*0,1=5,041 [B]</t>
  </si>
  <si>
    <t>132738</t>
  </si>
  <si>
    <t>HLOUBENÍ RÝH ŠÍŘ DO 2M PAŽ I NEPAŽ TŘ. I, ODVOZ DO 20KM</t>
  </si>
  <si>
    <t>Přípojky uličních vpůstí 
viz Výpis uličních vpustí 
1,2*1,5*(4+4)=14,400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</si>
  <si>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</si>
  <si>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17481</t>
  </si>
  <si>
    <t>ZÁSYP JAM A RÝH Z NAKUPOVANÝCH MATERIÁLŮ</t>
  </si>
  <si>
    <t>Zásyp rýh pro přípojky z nakupovaných materiálů, včetně dovozu 
přípopjky uličních vpůstí, uličních žlabů 
rozdíl položek 132738 a 17581 
14,4-4,8=9,600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</si>
  <si>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</si>
  <si>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</si>
  <si>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</si>
  <si>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Drcené kamenivo frakce 0,8 mm se zhutněním, včetně dovozu.</t>
  </si>
  <si>
    <t>Přípojky uličních vpůstí 
viz Výpis uličních vpustí 
1,2*0,5*(4+4)=4,800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</si>
  <si>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</si>
  <si>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574A34</t>
  </si>
  <si>
    <t>ASFALTOVÝ BETON PRO OBRUSNÉ VRSTVY ACO 11+, 11S TL. 40MM</t>
  </si>
  <si>
    <t>viz Situace - část 1 
50,41=50,410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</si>
  <si>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</si>
  <si>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PN</t>
  </si>
  <si>
    <t>572213</t>
  </si>
  <si>
    <t>SPOJOVACÍ POSTŘIK Z EMULZE DO 0,5KG/M2</t>
  </si>
  <si>
    <t>spojovací postřik z asfaltové emulze  PS-E min. 0,3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</si>
  <si>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</si>
  <si>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574E66</t>
  </si>
  <si>
    <t>ASFALTOVÝ BETON PRO PODKLADNÍ VRSTVY ACP 16+, 16S TL. 70MM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</si>
  <si>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</si>
  <si>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572133</t>
  </si>
  <si>
    <t>INFILTRAČNÍ POSTŘIK Z EMULZE DO 1,5KG/M2</t>
  </si>
  <si>
    <t>infiltrační postřik z asfaltové emulze PI-E min. 0,8 kg/m2</t>
  </si>
  <si>
    <t>87433</t>
  </si>
  <si>
    <t>POTRUBÍ Z TRUB PLASTOVÝCH ODPADNÍCH DN DO 150MM</t>
  </si>
  <si>
    <t>Přípojky uličních vpůstí 
viz Výpis uličních vpustí 
4+4=8,000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</si>
  <si>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</si>
  <si>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89712</t>
  </si>
  <si>
    <t>VPUSŤ KANALIZAČNÍ ULIČNÍ KOMPLETNÍ Z BETONOVÝCH DÍLCŮ</t>
  </si>
  <si>
    <t>Včetně osazení pružné těsnící manžety.</t>
  </si>
  <si>
    <t>viz Výpis uličních vpustí 
prvky UV: 
1 Vtoková mříž 500/500 rovná D400 (se zámkem proti odcizení) 
2 Vyrovnávací prstenec TBV - Q 390/60/10a 
3 Kalový koš DIN 4052-D1 (nízký) 
4 Skruž horní TBV-Q 450/570/5d  
5 Skruž středová TBV-Q 450/195/6b 
6 Skruž středová TBV-Q 450/295/6a 
7 Skruž se sifonem pro PVC DN 150 TBV-Q 450/570/3z PVC 
8 Dno s kalovou prohlubní TBV-Q 450/290/2a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</si>
  <si>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</si>
  <si>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917224</t>
  </si>
  <si>
    <t>SILNIČNÍ A CHODNÍKOVÉ OBRUBY Z BETONOVÝCH OBRUBNÍKŮ ŠÍŘ 150MM</t>
  </si>
  <si>
    <t>Výměry byly odečteny z digitální verze výkresu. 
(1016,22*2)+30+20=2 082,440 [A] 
odečet nezpevněných krajnic: 
nezpevněná krajnice š.0,5m (R-mat) 
700,59-601,24=99,350 [B] 
1016,22-761,12=255,100 [C] 
87,42+48=135,420 [D] 
Celkem: B+C+D=489,870 [E] 
A-D=1 947,020 [F] 
Rozdělení dle etap: 
121,88+30+20=171,880 [G]</t>
  </si>
  <si>
    <t>Položka zahrnuje: 
dodání a pokládku betonových obrubníků o rozměrech předepsaných zadávací dokumentací 
betonové lože i boční betonovou opěrku.</t>
  </si>
  <si>
    <t>91773/R</t>
  </si>
  <si>
    <t>Kloubová armatura pro přípojky uličních vpustí</t>
  </si>
  <si>
    <t>KS</t>
  </si>
  <si>
    <t>viz počet uličních vpustí</t>
  </si>
  <si>
    <t>919111</t>
  </si>
  <si>
    <t>ŘEZÁNÍ ASFALTOVÉHO KRYTU VOZOVEK TL DO 50MM</t>
  </si>
  <si>
    <t>Proříznutí š.2cm, hl.3cm</t>
  </si>
  <si>
    <t>viz Situace - část 1 
5,62=5,620 [A]</t>
  </si>
  <si>
    <t>položka zahrnuje řezání vozovkové vrstvy v předepsané tloušťce, včetně spotřeby vody</t>
  </si>
  <si>
    <t>931315</t>
  </si>
  <si>
    <t>TĚSNĚNÍ DILATAČ SPAR ASF ZÁLIVKOU PRŮŘ DO 600MM2</t>
  </si>
  <si>
    <t>zalití asf. zálivkou</t>
  </si>
  <si>
    <t>položka zahrnuje dodávku a osazení předepsaného materiálu, očištění ploch spáry před úpravou, očištění okolí spáry po úpravě 
nezahrnuje těsnící profil</t>
  </si>
  <si>
    <t>SO 101.2-01.2</t>
  </si>
  <si>
    <t xml:space="preserve">  SO 101.2-01.2</t>
  </si>
  <si>
    <t>položka 123738,132738 
29,546+189=218,546 [A] 
A*1,85=404,310 [B]</t>
  </si>
  <si>
    <t>položka 123738,132738 
29,546+189=218,546 [A] 
A*10=2 185,460 [B]</t>
  </si>
  <si>
    <t>viz Situace - část 1 
48,08+44,37+24,86+9,77=127,080 [A] 
viz Situace - část 2 
168,38=168,380 [B] 
Celkem: A+B=295,460 [C] 
C*0,1=29,546 [D]</t>
  </si>
  <si>
    <t>Přípojky uličních vpůstí 
viz Výpis uličních vpustí 
1,2*1,5*(2+7+58+38)=189,000 [A]</t>
  </si>
  <si>
    <t>Zásyp rýh pro přípojky z nakupovaných materiálů, včetně dovozu 
přípopjky uličních vpůstí 
rozdíl položek 132738 a 17581 
189-63=126,000 [A]</t>
  </si>
  <si>
    <t>Přípojky uličních vpůstí 
viz Výpis uličních vpustí 
1,2*0,5*(2+7+58+38)=63,000 [A]</t>
  </si>
  <si>
    <t>viz Situace - část 1 
48,08+44,37+24,86+9,77=127,080 [A] 
viz Situace - část 2 
168,38=168,380 [B] 
Celkem: A+B=295,460 [C]</t>
  </si>
  <si>
    <t>Přípojky uličních vpůstí 
viz Výpis uličních vpustí 
2+7+58+38=105,000 [A]</t>
  </si>
  <si>
    <t>viz Výpis uličních vpustí 
prvky UV: 
1 Vtoková mříž 500/500 rovná D400 (se zámkem proti odcizení) 
2 Vyrovnávací prstenec TBV - Q 390/60/10a 
3 Kalový koš DIN 4052-D1 (nízký) 
4 Skruž horní TBV-Q 450/195/5c 
5 Skruž středová TBV-Q 450/195/6b 
6 Dno výtokové TBV-Q 450/330/1a PVC</t>
  </si>
  <si>
    <t>Výměry byly odečteny z digitální verze výkresu. 
(1016,22*2)+30+20=2 082,440 [A] 
odečet nezpevněných krajnic: 
nezpevněná krajnice š.0,5m (R-mat) 
700,59-601,24=99,350 [B] 
1016,22-761,12=255,100 [C] 
87,42+48=135,420 [D] 
Celkem: B+C+D=489,870 [E] 
A-D=1 947,020 [F] 
odečet první etapy: 
F-121,88-30-20=1 775,140 [G]</t>
  </si>
  <si>
    <t>viz Situace - část 1 
4+16,54+20,2=40,740 [A] 
viz Situace - část 2 
11+13+5,43+1,5+24,74+28,12+4,57+52,18+21,28+6,52+1=169,340 [B] 
Celkem: A+B=210,080 [C]</t>
  </si>
  <si>
    <t>SO 101.2-02</t>
  </si>
  <si>
    <t>Vjezdy</t>
  </si>
  <si>
    <t>SO 101.2-03.1</t>
  </si>
  <si>
    <t xml:space="preserve">  SO 101.2-03.1</t>
  </si>
  <si>
    <t>014101</t>
  </si>
  <si>
    <t>položka 123738, 132738 
55,379+12,600=67,979 [A] 
A*1,85=125,761 [B]</t>
  </si>
  <si>
    <t>položka 123738, 132738 
55,379+12,600=67,979 [A] 
A*10=679,790 [B]</t>
  </si>
  <si>
    <t>viz Situace - část 1 
87,91+14,32+8,95+6,71+2,5=120,390 [A] 
A*0,46=55,379 [B]</t>
  </si>
  <si>
    <t>Přípojky uličních žlabů 
viz Výpis uličních žlabů 
1,2*1,5*(2+2+3)=12,600 [A]</t>
  </si>
  <si>
    <t>Zásyp rýh pro přípojky z nakupovaných materiálů, včetně dovozu 
přípopjky uličních vpůstí, uličních žlabů 
rozdíl položek 132738 a 17581 
12,6-4,2=8,400 [A]</t>
  </si>
  <si>
    <t>Přípojky uličních žlabů 
viz Výpis uličních žlabů 
1,2*0,5*(2+2+3)=4,200 [A]</t>
  </si>
  <si>
    <t>18110</t>
  </si>
  <si>
    <t>ÚPRAVA PLÁNĚ SE ZHUTNĚNÍM V HORNINĚ TŘ. I</t>
  </si>
  <si>
    <t>viz Situace - část 1 
87,91+14,32+8,95+6,71+2,5=120,390 [A]</t>
  </si>
  <si>
    <t>položka zahrnuje úpravu pláně včetně vyrovnání výškových rozdílů. Míru zhutnění určuje projekt.</t>
  </si>
  <si>
    <t>Základy</t>
  </si>
  <si>
    <t>21461B</t>
  </si>
  <si>
    <t>SEPARAČNÍ GEOTEXTILIE DO 200G/M2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</si>
  <si>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</si>
  <si>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562131</t>
  </si>
  <si>
    <t>VOZOVKOVÉ VRSTVY Z MATERIÁLŮ STABIL CEMENTEM TŘ I TL DO 150MM</t>
  </si>
  <si>
    <t>Směs stmelená cementem, tl. 120 mm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</si>
  <si>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</si>
  <si>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56334</t>
  </si>
  <si>
    <t>VOZOVKOVÉ VRSTVY ZE ŠTĚRKODRTI TL. DO 200MM</t>
  </si>
  <si>
    <t>Šterkodrť frakce 0-32, tl. 200 mm, ČSN 73 6126-1.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</si>
  <si>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</si>
  <si>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582622</t>
  </si>
  <si>
    <t>KRYTY Z BETON DLAŽDIC SE ZÁMKEM ŠEDÝCH TL 80MM DO LOŽE Z MC</t>
  </si>
  <si>
    <t>betonová zámková dlažba šedá (100x200x80) + lože z cementové směsi tl. 60 mm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</si>
  <si>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</si>
  <si>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Přípojky uličních žlabů 
viz Výpis uličních žlabů 
2+2+3=7,000 [A]</t>
  </si>
  <si>
    <t>87633</t>
  </si>
  <si>
    <t>CHRÁNIČKY Z TRUB PLASTOVÝCH DN DO 150MM</t>
  </si>
  <si>
    <t>Doplnění chráničky DN150</t>
  </si>
  <si>
    <t>5=5,000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</si>
  <si>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</si>
  <si>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897543</t>
  </si>
  <si>
    <t>VPUSŤ ODVOD ŽLABŮ Z POLYMERBETONU SV. ŠÍŘKY DO 200MM</t>
  </si>
  <si>
    <t>viz Výpis uličních žlabů - polymerbeton 
3=3,000 [A]</t>
  </si>
  <si>
    <t>položka zahrnuje dodávku a osazení předepsaného dílce včetně mříže 
nezahrnuje předepsané podkladní konstrukce</t>
  </si>
  <si>
    <t>93543</t>
  </si>
  <si>
    <t>ŽLABY Z DÍLCŮ Z POLYMERBETONU SVĚTLÉ ŠÍŘKY DO 200MM VČETNĚ MŘÍŽÍ</t>
  </si>
  <si>
    <t>viz Výpis uličních žlabů - polymerbeton 
4+7+4+0,5=15,500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</si>
  <si>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</si>
  <si>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SO 101.2-03.2</t>
  </si>
  <si>
    <t xml:space="preserve">  SO 101.2-03.2</t>
  </si>
  <si>
    <t>položka 123738, 132738, 122738 
223,233+127,800+18,297=369,330 [A] 
A*1,85=683,261 [B]</t>
  </si>
  <si>
    <t>Propustek pod hosp. sjezdem 
9*2,14*0,95=18,297 [A]</t>
  </si>
  <si>
    <t>položka 123738, 132738, 122738 
223,233+127,800+18,297=369,330 [A] 
A*10=3 693,300 [B]</t>
  </si>
  <si>
    <t>viz Situace - část 1, 2 
56,96+5,18+1,48+10,26+2,7+19,54+4+13,32+10,33+13,89+9,56+3,11+3,11+8,1+1,63+9,79+10+10,92+6,6+5,76+11,37+2,4+0,82+1,6+12,94+11,85+25,62+10,38+5,96+8,89+11,68+12,83+4,2+9,51=336,290 [A] 
plochy chodníků ve vjezdu: 
6,25+5,34+6,16+4,8+3,13+3,6+3,6+8,77+4,38+3,91+4,2+4,2+5,4+4,2+3,6+6,77+4,2+3,6+4,73+4,2+4,1=99,140 [B] 
plochy chodníků ve vjezdu: 
5,4+4,74+4,54+5,4+5,44+6,1+7,42+4,72+6,1=49,860 [C] 
Celkem: A+B+C=485,290 [D] 
D*0,46=223,233 [E]</t>
  </si>
  <si>
    <t>Přípojky uličních žlabů 
viz Výpis uličních žlabů 
1,2*1,5*(18+37+16)=127,800 [A]</t>
  </si>
  <si>
    <t>Zásyp rýh pro přípojky z nakupovaných materiálů, včetně dovozu 
přípopjky uličních vpůstí 
rozdíl položek 132738 a 17581 
127,8-42,6=85,200 [A] 
viz výkres Propustek pod hosp. sjezdem 
16,41/3*0,3=1,641 [B] 
Celkem: A+B=86,841 [C]</t>
  </si>
  <si>
    <t>Přípojky uličních žlabů 
viz Výpis uličních žlabů 
1,2*0,5*(18+37+16)=42,600 [A] 
viz výkres Propustek pod hosp. sjezdem: 
obsyp štěrkopískem, tl. 250 mm 
1*5,5=5,500 [B] 
A*0,25=10,650 [C] 
Celkem: A+C=53,250 [D]</t>
  </si>
  <si>
    <t>viz Situace - část 1, 2 
56,96+5,18+1,48+10,26+2,7+19,54+4+13,32+10,33+13,89+9,56+3,11+3,11+8,1+1,63+9,79+10+10,92+6,6+5,76+11,37+2,4+0,82+1,6+12,94+11,85+25,62+10,38+5,96+8,89+11,68+12,83+4,2+9,51=336,290 [A] 
plochy chodníků ve vjezdu: 
6,25+5,34+6,16+4,8+3,13+3,6+3,6+8,77+4,38+3,91+4,2+4,2+5,4+4,2+3,6+6,77+4,2+3,6+4,73+4,2+4,1=99,140 [B] 
plochy chodníků ve vjezdu: 
5,4+4,74+4,54+5,4+5,44+6,1+7,42+4,72+6,1=49,860 [C] 
Celkem: A+B+C=485,290 [D]</t>
  </si>
  <si>
    <t>18231</t>
  </si>
  <si>
    <t>ROZPROSTŘENÍ ORNICE V ROVINĚ V TL DO 0,10M</t>
  </si>
  <si>
    <t>viz výkres Propustek pod hosp. sjezdem 
2,2+2,2=4,400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</si>
  <si>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</si>
  <si>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</si>
  <si>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</si>
  <si>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</si>
  <si>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289972</t>
  </si>
  <si>
    <t>OPLÁŠTĚNÍ (ZPEVNĚNÍ) Z GEOMŘÍŽOVIN</t>
  </si>
  <si>
    <t>Položka zahrnuje: 
- dodávku předepsané geomřížoviny 
- úpravu, očištění a ochranu podkladu 
- přichycení k podkladu, případně zatížení 
- úpravy spojů a zajištění okrajů 
- úpravy pro odvodnění 
- nutné přesahy 
- mimostaveništní a vnitrostaveništní dopravu</t>
  </si>
  <si>
    <t>451312</t>
  </si>
  <si>
    <t>PODKLADNÍ A VÝPLŇOVÉ VRSTVY Z PROSTÉHO BETONU C12/15</t>
  </si>
  <si>
    <t>lože C12/15n XF3, tl. 150 mm</t>
  </si>
  <si>
    <t>viz výkres Propustek pod hosp. sjezdem 
0,8*0,2*9=1,440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</si>
  <si>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</si>
  <si>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Přípojky uličních žlabů 
viz Výpis uličních žlabů 
18+37+16=71,000 [A]</t>
  </si>
  <si>
    <t>18</t>
  </si>
  <si>
    <t>5+5+4+2+8+5+4+3+3=39,000 [A]</t>
  </si>
  <si>
    <t>19</t>
  </si>
  <si>
    <t>viz Výpis uličních žlabů - polymerbeton 
11+11+4=26,000 [A]</t>
  </si>
  <si>
    <t>20</t>
  </si>
  <si>
    <t>899524</t>
  </si>
  <si>
    <t>OBETONOVÁNÍ POTRUBÍ Z PROSTÉHO BETONU DO C25/30</t>
  </si>
  <si>
    <t>viz výkres Propustek pod hosp. sjezdem 
2=2,000 [A]</t>
  </si>
  <si>
    <t>21</t>
  </si>
  <si>
    <t>9183A3</t>
  </si>
  <si>
    <t>PROPUSTY Z TRUB DN 300MM PLASTOVÝCH</t>
  </si>
  <si>
    <t>viz výkres Propustek pod hosp. sjezdem 
9=9,000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</si>
  <si>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</si>
  <si>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22</t>
  </si>
  <si>
    <t>9185A2</t>
  </si>
  <si>
    <t>ČELA KAMENNÁ PROPUSTU Z TRUB DN DO 300MM</t>
  </si>
  <si>
    <t>čela propustků, včetně obetonování a kamenné dlažby (lomový kámen) do betonu C16/12n, tl. 10 cm, spáry vyplněné cem. maltou</t>
  </si>
  <si>
    <t>viz výkres Propustek pod hosp. sjezdem 
1+1=2,000 [A]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</si>
  <si>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</si>
  <si>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23</t>
  </si>
  <si>
    <t>viz Výpis uličních žlabů - polymerbeton 
28+1,5+40+4+27+2,5=103,000 [A]</t>
  </si>
  <si>
    <t>SO 101.2-03</t>
  </si>
  <si>
    <t>Chodníky</t>
  </si>
  <si>
    <t>SO 101.2-03.1.1</t>
  </si>
  <si>
    <t xml:space="preserve">    SO 101.2-03.1.1</t>
  </si>
  <si>
    <t>viz pol. č. 123738 
100,51*1,85=185,944 [A]</t>
  </si>
  <si>
    <t>Doprava před 20 km do 30 km</t>
  </si>
  <si>
    <t>položka 123738 
100,51*10=1 005,100 [A]</t>
  </si>
  <si>
    <t>viz Situace - část 1 
3,46+6,6+8,07+7,7+3+5,34+22,1+16+3,14+6,16+32,07+3,6+15+3,6+33,11+4,23+29,83+0,52+6,23+2,87+0,52+1,67+2,43+40+1,23+4,20+6,77+38,32+4,20+22,09+5,4+7,7+3,6+41+4,2+8,2+3,6+19,11+3,33+2+28,62+4,2+34,3+15,66+2,48+2,85+19,27+1,84+3,8+1,92=547,140 [A] 
odpočet ploch chodníků ve vjezdu: 
6,25+5,34+6,16+4,8+3,13+3,6+3,6+8,77+4,38+3,91+4,2+4,2+5,4+4,2+3,6+6,77+4,2+3,6+4,73+4,2+4,1=99,140 [B] 
Celkem: A-B=448,000 [C] 
odpočet neuznatelných chodníků se sklonem větším než 8,33%: 
C-160,83=287,170 [D] 
D*0,35=100,510 [E]</t>
  </si>
  <si>
    <t>viz Situace - část 1 
3,46+6,6+8,07+7,7+3+5,34+22,1+16+3,14+6,16+32,07+3,6+15+3,6+33,11+4,23+29,83+0,52+6,23+2,87+0,52+1,67+2,43+40+1,23+4,20+6,77+38,32+4,20+22,09+5,4+7,7+3,6+41+4,2+8,2+3,6+19,11+3,33+2+28,62+4,2+34,3+15,66+2,48+2,85+19,27+1,84+3,8+1,92=547,140 [A] 
odpočet ploch chodníků ve vjezdu: 
6,25+5,34+6,16+4,8+3,13+3,6+3,6+8,77+4,38+3,91+4,2+4,2+5,4+4,2+3,6+6,77+4,2+3,6+4,73+4,2+4,1=99,140 [B] 
Celkem: A-B=448,000 [C] 
odpočet neuznatelných chodníků se sklonem větším než 8,33%: 
C-160,83=287,170 [D]</t>
  </si>
  <si>
    <t>18214</t>
  </si>
  <si>
    <t>ÚPRAVA POVRCHŮ SROVNÁNÍM ÚZEMÍ V TL DO 0,25M</t>
  </si>
  <si>
    <t>zelené plochy: 
viz Situace - část 1 
11,65+62,35+14,63+33,57+3,36+12,95+13,05+10,53+30,35+18,66+40,17+29,72+4+5,92+24,18+14,47+31,91+10+17,45+4,6+24,63+10,92+4,75+19,87+9,37=463,060 [A] 
kačírek: 
15,39+1,31+3,1+1,12=20,920 [B] 
Celkem: A+B=483,980 [C] 
odpočet neuznatelných chodníků se sklonem větším než 8,33%: 
C-316=167,980 [D]</t>
  </si>
  <si>
    <t>položka zahrnuje srovnání výškových rozdílů terénu</t>
  </si>
  <si>
    <t>ROZPROSTŘENÍ ORNICE V ROVINĚ V TL DO 0,10M - ornice z meziskládky</t>
  </si>
  <si>
    <t>zelené plochy: 
viz Situace - část 1 
11,65+62,35+14,63+33,57+3,36+12,95+13,05+10,53+30,35+18,66+40,17+29,72+4+5,92+24,18+14,47+31,91+10+17,45+4,6+24,63+10,92+4,75+19,87+9,37=463,060 [A] 
odpočet neuznatelných chodníků se sklonem větším než 8,33%: 
A-316=147,060 [B] 
převod na m3: 
B*0,1=14,706 [C]</t>
  </si>
  <si>
    <t>Nákup a dodání nové ornice</t>
  </si>
  <si>
    <t>použitelné množství z meziskládky: 
38,1*2/3=25,400 [B] - kvůli rozdělení chodníků podle sklonu použijeme 1/2: 12,7 m3 
celkem potřeba zpět na rekultivaci: 14,706 m3 
14,706-12,7=2,006 [C] -&gt; potřebné množství nové ornice</t>
  </si>
  <si>
    <t>položka zahrnuje: 
nákup a dodání nové ornice</t>
  </si>
  <si>
    <t>zelené plochy: 
viz Situace - část 1 
11,65+62,35+14,63+33,57+3,36+12,95+13,05+10,53+30,35+18,66+40,17+29,72+4+5,92+24,18+14,47+31,91+10+17,45+4,6+24,63+10,92+4,75+19,87+9,37=463,060 [A] 
odpočet neuznatelných chodníků se sklonem větším než 8,33%: 
A-316=147,060 [B]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</si>
  <si>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</si>
  <si>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56335</t>
  </si>
  <si>
    <t>VOZOVKOVÉ VRSTVY ZE ŠTĚRKODRTI TL. DO 250MM</t>
  </si>
  <si>
    <t>Šterkodrť frakce 0-32, tl. 250 mm, ČSN 73 6126-1.</t>
  </si>
  <si>
    <t>582611</t>
  </si>
  <si>
    <t>KRYTY Z BETON DLAŽDIC SE ZÁMKEM ŠEDÝCH TL 60MM DO LOŽE Z KAM</t>
  </si>
  <si>
    <t>betonová zámková dlažba šedá (100x200x60) + lože z kamenné drti fr. 4-8, tl. 40 mm</t>
  </si>
  <si>
    <t>viz Situace - část 1 
3,46+6,6+8,07+7,7+5,34+22,1+16+3,14+6,16+32,07+3,6+15+3,6+33,11+4,23+29,83+1,67+40+4,20+6,77+38,32+4,20+22,09+5,4+7,7+3,6+41+4,2+8,2+3,6+19,11+3,33+28,62+4,2+34,3+15,66+2,85+19,27+3,8+1,92=524,020 [A] 
odpočet ploch chodníků ve vjezdu: 
6,25+5,34+6,16+4,8+3,13+3,6+3,6+8,77+4,38+3,91+4,2+4,2+5,4+4,2+3,6+6,77+4,2+3,6+4,73+4,2+4,1=99,140 [B] 
Celkem: A-B=424,880 [C] 
odpočet neuznatelných chodníků se sklonem větším než 8,33%: 
C-145,21=279,670 [D]</t>
  </si>
  <si>
    <t>582614</t>
  </si>
  <si>
    <t>KRYTY Z BETON DLAŽDIC SE ZÁMKEM BAREV TL 60MM DO LOŽE Z KAM</t>
  </si>
  <si>
    <t>hmatná dlažba-betonová dlažba (s výstupky)-100x200mm, tl. 60 mm, červená barva + lože z kamenné drti fr. 4-8, tl. 40 mm</t>
  </si>
  <si>
    <t>viz Situace - část 1 
3+0,52+6,23+2,87+0,52+2,43+1,23+2+2,48+1,84=23,120 [A] 
odpočet neuznatelných chodníků se sklonem větším než 8,33%: 
A-15,62=7,500 [B]</t>
  </si>
  <si>
    <t>917223</t>
  </si>
  <si>
    <t>SILNIČNÍ A CHODNÍKOVÉ OBRUBY Z BETONOVÝCH OBRUBNÍKŮ ŠÍŘ 100MM</t>
  </si>
  <si>
    <t>viz Situace - část 1 
4,94+0,66+3,73+6+1,2+2+5,45+4,2+13,8+1,5+1,15+9+5,38+3,6+3,6+0,44+3,5+0,34+1+20,5+3,7+8,7+18+0,5+1+12,5+1,4+4,8+6,3+2+4,4=155,290 [A] 
odpočet neuznatelných chodníků se sklonem větším než 8,33%: 
A-107,37=47,920 [B]</t>
  </si>
  <si>
    <t>966843</t>
  </si>
  <si>
    <t>ODSTRANĚNÍ OPLOCENÍ Z RÁMEČ PLETIVA</t>
  </si>
  <si>
    <t>včetně poplatku za skládku</t>
  </si>
  <si>
    <t>viz Situace - část 1 
17=17,000 [A]</t>
  </si>
  <si>
    <t>položka zahrnuje: 
-  kompletní bourací práce včetně odstranění základových konstrukcí a nezbytného rozsahu zemních prací, 
- veškerou manipulaci s vybouranou sutí a hmotami včetně uložení na skládku, 
- veškeré další práce plynoucí z technologického předpisu a z platných předpisů, 
- odstranění sloupků z jiného materiálu, odstranění vrat a vrátek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</si>
  <si>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101.2-03.1.2</t>
  </si>
  <si>
    <t>Chodníky - se sklonem větším než 8,33% - staničení 0,163 – 0,292 km a 0,375 – 0,406 km</t>
  </si>
  <si>
    <t xml:space="preserve">    SO 101.2-03.1.2</t>
  </si>
  <si>
    <t>viz pol. č. 123738 
56,291*1,85=104,138 [A]</t>
  </si>
  <si>
    <t>položka 123738 
56,291*10=562,910 [A]</t>
  </si>
  <si>
    <t>viz Situace - část 1 
3,05+6,59+8,07+7,67+22,1+3,13+15,93+6,19+32,07+3,6+15,03+3,6+33,11+1,67+4,2+6,5+4,23+29,83+0,52+6,23+2,43+2,87+0,52=219,140 [A] 
odpočet ploch chodníků ve vjezdu: 
6,25+5,34+3,13+6,19+4,8+3,6+3,6+3,91+4,2+8,77+4,38+4,14=58,310 [B] 
Celkem: A-B=160,830 [C] 
C*0,35=56,291 [D]</t>
  </si>
  <si>
    <t>viz Situace - část 1 
3,05+6,59+8,07+7,67+22,1+3,13+15,93+6,19+32,07+3,6+15,03+3,6+33,11+1,67+4,2+6,5+4,23+29,83+0,52+6,23+2,43+2,87+0,52=219,140 [A] 
odpočet ploch chodníků ve vjezdu: 
6,25+5,34+3,13+6,19+4,8+3,6+3,6+3,91+4,2+8,77+4,38+4,14=58,310 [B] 
Celkem: A-B=160,830 [C]</t>
  </si>
  <si>
    <t>zelené plochy: 
viz Situace - část 1 
62,35+14,63+33,57+3,36+10,53+11+13,05+30,35+40,17+29,72+18,66+4,04+14,47+5,92+24,18=316,000 [A]</t>
  </si>
  <si>
    <t>zelené plochy: 
viz Situace - část 1 
62,35+14,63+33,57+3,36+10,53+11+13,05+30,35+40,17+29,72+18,66+4,04+14,47+5,92+24,18=316,000 [A] 
převod na m3: 
A*0,1=31,600 [B]</t>
  </si>
  <si>
    <t>použitelné množství z meziskládky: 
38,1*2/3=25,400 [B] - kvůli rozdělení chodníků podle sklonu použijeme 1/2: 12,7 m3 
celkem potřeba zpět na rekultivaci: 31,6 m3 
31,6-12,7=18,900 [C] -&gt; potřebné množství nové ornice</t>
  </si>
  <si>
    <t>Vodorovné konstrukce</t>
  </si>
  <si>
    <t>43411A</t>
  </si>
  <si>
    <t>SCHODIŠŤOVÉ STUPNĚ, Z DÍLCŮ BETON DO C20/25</t>
  </si>
  <si>
    <t>Bet. pref. schody (1000x300x150) - včetně betonové patky, bet. lože, vyspádované zemní pláně, podkl. vrstvy z kam. drtě (popř. recyklát)</t>
  </si>
  <si>
    <t>viz Situace - část 1 
1*0,3*0,15*2=0,090 [A] 
1*0,3*0,3=0,090 [B] 
Celkem: A+B=0,180 [C]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</si>
  <si>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</si>
  <si>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viz Situace - část 1 
6,59+8,07+7,67+22,1+3,13+15,93+6,19+32,07+3,6+15,03+3,6+33,11+1,67+4,2+6,5+4,23+29,83=203,520 [A] 
odpočet ploch chodníků ve vjezdu: 
6,25+5,34+3,13+6,19+4,8+3,6+3,6+3,91+4,2+8,77+4,38+4,14=58,310 [B] 
Celkem: A-B=145,210 [C]</t>
  </si>
  <si>
    <t>viz Situace - část 1 
3,05+2,87+0,52+0,52+6,23+2,43=15,620 [A]</t>
  </si>
  <si>
    <t>916511/R</t>
  </si>
  <si>
    <t>Umělá vodící linie + nalepovací pás pro nevidomé</t>
  </si>
  <si>
    <t>umělá vodící linie 200x200 mm + nalepovací vodící pás 2x3 pásky š. 550 mm</t>
  </si>
  <si>
    <t>viz Situace - část 1 
vodící linie: 
14,5=14,500 [A] 
nal. pás: 
6=6,000 [B] 
Celkem: A+B=20,500 [C]</t>
  </si>
  <si>
    <t>viz Situace - část 1 
9+1,77+6,4+1,63+7,2+5,9+2,5+3,6+2,9+4,28+4,24+7,5+8,8+11+6,8+8+1,65+3,1+3,1+2+3+3=107,370 [A]</t>
  </si>
  <si>
    <t>Kačírek</t>
  </si>
  <si>
    <t>Kačírek říční (šedý)</t>
  </si>
  <si>
    <t>viz Situace - část 1 
kačírek: 
(15,39+1,31+3,1+1,12)*0,2=4,184 [A]</t>
  </si>
  <si>
    <t>SO 101.2-03.1.a</t>
  </si>
  <si>
    <t xml:space="preserve">    SO 101.2-03.1.a</t>
  </si>
  <si>
    <t>položka 123738 
78,873*1,85=145,915 [A]</t>
  </si>
  <si>
    <t>položka 123738 
78,873*10=788,730 [A]</t>
  </si>
  <si>
    <t>viz Situace - část 1 
37,65+2,76+78+3,16+5,83+29,35+17,2+3,46+10,24+34,1+3,6=225,350 [A] 
A*0,35=78,873 [B]</t>
  </si>
  <si>
    <t>viz Situace - část 1 
37,65+2,76+78+3,16+5,83+29,35+17,2+3,46+10,24+34,1+3,6=225,350 [A]</t>
  </si>
  <si>
    <t>zelené plochy: 
viz Situace - část 1 
26,3+17,66+22,84+83,66+21,34+69,5+140,77=382,070 [A] 
mulč: 
viz Situace - část 1 
5,83+8,52+2,47=16,820 [B] 
Celkem: A+B=398,890 [C]</t>
  </si>
  <si>
    <t>zelené plochy: 
viz Situace - část 1 
26,3+17,66+22,84+83,66+21,34+69,5+140,77=382,070 [A] 
převod na m3: 
A*0,1=38,207 [B]</t>
  </si>
  <si>
    <t>použitelné množství z meziskládky: 
36,8*2/3=24,533 [B] 
celkem potřeba zpět na rekultivaci: 38,207 m3 
38,207-24,533=13,674 [C] -&gt; potřebné množství nové ornice</t>
  </si>
  <si>
    <t>zelené plochy: 
viz Situace - část 1 
26,3+17,66+22,84+83,66+21,34+69,5+140,77=382,070 [A]</t>
  </si>
  <si>
    <t>18461</t>
  </si>
  <si>
    <t>MULČOVÁNÍ</t>
  </si>
  <si>
    <t>mulč: 
viz Situace - část 1 
5,83+8,52+2,47=16,820 [A]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</si>
  <si>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</si>
  <si>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Svislé konstrukce</t>
  </si>
  <si>
    <t>348172</t>
  </si>
  <si>
    <t>ZÁBRADLÍ Z DÍLCŮ KOVOVÝCH ŽÁROVĚ ZINK PONOREM</t>
  </si>
  <si>
    <t>KG</t>
  </si>
  <si>
    <t>Dvoumadlové zábradlí z žár. pozink. oceli (v.1,1m, d.2,5m)</t>
  </si>
  <si>
    <t>35kg/m: 
35*2,5=87,500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</si>
  <si>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</si>
  <si>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Prefabrikované bet. sch. stupně (1000x350x150) - včetně betonové patky, bet. lože, vyspádované zemní pláně, podkl. vrstvy z kam. drtě (popř. recyklát)</t>
  </si>
  <si>
    <t>viz Situace - část 1 
1*0,35*0,15*9=0,473 [A] 
1*0,3*0,3=0,090 [B] 
Celkem: A+B=0,563 [C]</t>
  </si>
  <si>
    <t>viz Situace - část 1 
37,65+78+29,35+17,2+3,46+10,24+34,1=210,000 [A]</t>
  </si>
  <si>
    <t>viz Situace - část 1 
2,76+3,16+5,83+3,6=15,350 [A]</t>
  </si>
  <si>
    <t>viz Situace - část 1 
6,44+5,54+6,42+1,57+0,54+0,82+11,42+0,72+3,19+0,92+5,76+2,29+0,84+2+1+3,6+1+3,7+3,57+1,25+2,05+1,33+1,28=67,250 [A]</t>
  </si>
  <si>
    <t>SO 101.2-03.2.1</t>
  </si>
  <si>
    <t>Chodníky - se sklonem větším než 8,33% - staničení 0,747 – 0,875 km a 1,049 – 1,072 km</t>
  </si>
  <si>
    <t xml:space="preserve">  SO 101.2-03.2.1</t>
  </si>
  <si>
    <t>položka 123738 
102,613*1,85=189,834 [A]</t>
  </si>
  <si>
    <t>položka 123738 
102,613*10=1 026,130 [A]</t>
  </si>
  <si>
    <t>viz Situace - část 2 
16,62+34,29+15,66+19,27+2,85+1,84+2,48+9,14+2,33+3,38+3,19+134+2,04+3,8+2,24+17,6+36,45=307,180 [A] 
odpočet ploch chodníků ve vjezdu: 
4,06+4,54+5,4=14,000 [B] 
Celkem: A-B=293,180 [C] 
C*0,35=102,613 [D]</t>
  </si>
  <si>
    <t>viz Situace - část 2 
16,62+34,29+15,66+19,27+2,85+1,84+2,48+9,14+2,33+3,38+3,19+134+2,04+3,8+2,24+17,6+36,45=307,180 [A] 
odpočet ploch chodníků ve vjezdu: 
4,06+4,54+5,4=14,000 [B] 
Celkem: A-B=293,180 [C]</t>
  </si>
  <si>
    <t>zelené plochy: 
viz Situace - část 2 
9,37+2,28+127,27+10+25+10+35+2+45=265,920 [A]</t>
  </si>
  <si>
    <t>zelené plochy: 
viz Situace - část 2 
9,37+2,28+127,27+10+25+10+35+2+45=265,920 [A] 
přepočet na m3: 
A*0,1=26,592 [B]</t>
  </si>
  <si>
    <t>viz Situace - část 2 
16,62+34,29+15,66+19,27+2,85+9,14+2,33+3,19+134+3,8+17,6+36,45=295,200 [A] 
odpočet ploch chodníků ve vjezdu: 
4,06+4,54+5,4=14,000 [B] 
Celkem: A-B=281,200 [C]</t>
  </si>
  <si>
    <t>viz Situace - část 2 
1,84+2,48+3,38+2,04+2,24=11,980 [A]</t>
  </si>
  <si>
    <t>viz Situace - část 2 
10,5+2,2+2,3+1,15+1,5+13+1,8+3,2+5,43+2+1,2+9,7+0,7+3,6+3,8+8,7+6+9,2+6+5,6+3,5+4,34+1,44+10+5,4+3,64+2,1+3,4+1,35+12,33+3+27,3+34,4+39,4+1,3+3,16+21,5=275,140 [A]</t>
  </si>
  <si>
    <t>SO 101.2-03.2.2</t>
  </si>
  <si>
    <t xml:space="preserve">  SO 101.2-03.2.2</t>
  </si>
  <si>
    <t>položka 123738, 132738, 133738 
(328,166+214,2+75,686)*1,85=1 143,396 [A]</t>
  </si>
  <si>
    <t>položka 123738, 132738, 133738 
(328,166+214,2+75,686)*10=6 180,520 [A]</t>
  </si>
  <si>
    <t>viz Situace - část 1,2 
2,17+273,82+1,15+1,16+169,27+2+3,34+14,14+3,38+2,33+3,19+134+2+3,8+2,24+69,54+2,22+3,82+116,03+2,44+4,28+15,3+40,1+5,22+2,84+3,33+49,33+2+2,44+4,26+116,66=1 057,800 [A] 
odpočet ploch chodníků ve vjezdu: 
5,4+4,74+4,54+5,4+5,44+6,1+7,42+4,72+6,1=49,860 [B] 
Celkem: A-B=1 007,940 [C] 
C*0,35=352,779 [D] 
osazení L stěny do terénu 
39*1*2=78,000 [E] 
Celkem: D+E=430,779 [F] 
odpočet neuznatelných chodníků se sklonem větším než 8,33%: 
F-102,613=328,166 [G]</t>
  </si>
  <si>
    <t>přípojky DN 250 revizních šachet 
1,2*1,5*119=214,200 [A]</t>
  </si>
  <si>
    <t>133738</t>
  </si>
  <si>
    <t>HLOUBENÍ ŠACHET ZAPAŽ I NEPAŽ TŘ. I, ODVOZ DO 20KM</t>
  </si>
  <si>
    <t>Výpis sestav vsakovacích šachet 
(1,2*1,2*5,84)*9=75,686 [A]</t>
  </si>
  <si>
    <t>17380</t>
  </si>
  <si>
    <t>ZEMNÍ KRAJNICE A DOSYPÁVKY Z NAKUPOVANÝCH MATERIÁLŮ</t>
  </si>
  <si>
    <t>Nezpevněná krajnice š.0,5m (R-mat) 
700,59-601,24=99,350 [A] 
1016,22-761,12=255,100 [B] 
87,42+48=135,420 [C] 
Celkem: A+B+C=489,870 [D] 
D*0,5*0,1=24,494 [E]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</si>
  <si>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</si>
  <si>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plocha řezu zásypu - 0,8 m2 
rozdíl staničení: 
délka: 
739,76-606,44=133,320 [A] 
971,2-757,96=213,240 [B] 
Celkem: A+B=346,560 [C] 
C*0,8=277,248 [D] 
Zásyp rýh pro přípojky z nakupovaných materiálů, včetně dovozu 
přípojky DN 250 revizních šachet 
rozdíl položek 132738 a 17581 
214,2-71,4=142,800 [E] 
osazení L stěny do terénu 
39*1*2=78,000 [F] 
Celkem: D+E+F=498,048 [G]</t>
  </si>
  <si>
    <t>přípojky DN 250 revizních šachet 
1,2*0,5*119=71,400 [A]</t>
  </si>
  <si>
    <t>viz Situace - část 1,2 
2,17+273,82+1,15+1,16+169,27+2+3,34+14,14+3,38+2,33+3,19+134+2+3,8+2,24+69,54+2,22+3,82+116,03+2,44+4,28+15,3+40,1+5,22+2,84+3,33+49,33+2+2,44+4,26+116,66=1 057,800 [A] 
odpočet ploch chodníků ve vjezdu: 
5,4+4,74+4,54+5,4+5,44+6,1+7,42+4,72+6,1=49,860 [B] 
Celkem: A-B=1 007,940 [C] 
odpočet neuznatelných chodníků se sklonem větším než 8,33%: 
C-256,73-36,45=714,760 [D]</t>
  </si>
  <si>
    <t>zelené plochy: 
viz Situace - část 1,2 
91,07+21,86+107,34+34,26+50,81+6,65+151,37+23,93+2,28+127,27+56,28+29,3+40,81+16,97+22,43+64,9+83,73+29,1+18,3+26,17+9,3+37,1+89,2=1 140,430 [A] 
odpočet neuznatelných chodníků se sklonem větším než 8,33%: 
A-218,92-2-45=874,510 [B]</t>
  </si>
  <si>
    <t>zelené plochy: 
viz Situace - část 1 a 2 
91,07+21,86+107,34+34,26+50,81+6,65+151,37+23,93+2,28+127,27+56,28+29,3+40,81+16,97+22,43+64,9+83,73+29,1+18,3+26,17+9,3+37,1+89,2=1 140,430 [A] 
odpočet neuznatelných chodníků se sklonem větším než 8,33%: 
A-218,92-2-45=874,510 [B] 
přepočet na m3: 
B*0,1=87,451 [C]</t>
  </si>
  <si>
    <t>použitelné množství z meziskládky: 
121,3*2/3=80,867 [B] - kvůli rozdělení chodníků podle sklonu: 80,867-21,892=58,975 m3 
celkem potřeba zpět na rekultivaci: 92,151 m3 
92,151-58,975=33,176 [C] -&gt; potřebné množství nové ornice</t>
  </si>
  <si>
    <t>28999</t>
  </si>
  <si>
    <t>OPLÁŠTĚNÍ (ZPEVNĚNÍ) Z FÓLIE</t>
  </si>
  <si>
    <t>nopová fólie s výškou nopu 1 cm k zajištění nepropadání násypu skrze spáry na styku stěn v. 1,1m d. 39m</t>
  </si>
  <si>
    <t>osazení L stěny do terénu 
39*1,1=42,900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</si>
  <si>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</si>
  <si>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31111</t>
  </si>
  <si>
    <t>ZDI A STĚNY PODPĚR A VOLNÉ Z DÍLCŮ BETON</t>
  </si>
  <si>
    <t>Úhlová opěrná zeď z prefabrikovaných L profilů v.0,8m, š.0,5m</t>
  </si>
  <si>
    <t>viz Situace - část 1 
((0,1*0,8)+(0,1*0,45))*23,43=2,929 [A] 
((0,1*0,8)+(0,1*0,45))*16,51=2,064 [B] 
Celkem: A+B=4,993 [C]</t>
  </si>
  <si>
    <t>- dodání dílce požadovaného 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</t>
  </si>
  <si>
    <t>Zábradlí z žár. pozin. oceli v.1,25m, d.118m a výplní tyčemi. Zábradlí osazeno vodící tyčí.</t>
  </si>
  <si>
    <t>viz Situace - část 1 
35kg/m: 
35*118=4 130,000 [A]</t>
  </si>
  <si>
    <t>viz Situace - část 1,2 
273,82+169,27+3,34+14,14+2,33+3,19+134+3,8+69,54+3,82+116,03+4,28+15,3+40,1+5,22+2,84+3,33+49,33+4,26+116,66=1 034,600 [A] 
odpočet ploch chodníků ve vjezdu: 
5,4+4,74+4,54+5,4+5,44+6,1+7,42+4,72+6,1=49,860 [B] 
Celkem: A-B=984,740 [C] 
odpočet neuznatelných chodníků se sklonem větším než 8,33%: 
C-244,75-36,45=703,540 [D]</t>
  </si>
  <si>
    <t>viz Situace - část 1,2 
2,17+1,15+1,16+2+3,38+2+2,24+2,22+2,44+2+2,44=23,200 [A] 
odpočet neuznatelných chodníků se sklonem větším než 8,33%: 
A-11,98=11,220 [B]</t>
  </si>
  <si>
    <t>87144</t>
  </si>
  <si>
    <t>POTRUBÍ Z TRUB PLASTOVÝCH TLAKOVÝCH HRDLOVÝCH DN DO 250MM</t>
  </si>
  <si>
    <t>přípojky DN 250 revizních šachet 
119=119,000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</si>
  <si>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</si>
  <si>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87527</t>
  </si>
  <si>
    <t>POTRUBÍ DREN Z TRUB PLAST (I FLEXIBIL) DN DO 100MM</t>
  </si>
  <si>
    <t>osazení L stěny do terénu 
drenáž PVC vyvedena na terén 
20=20,000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</si>
  <si>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</si>
  <si>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894171</t>
  </si>
  <si>
    <t>ŠACHTY KANALIZAČ Z BETON DÍLCŮ NA POTRUBÍ DN DO 1000MM</t>
  </si>
  <si>
    <t>viz Výpis prvků odvodnění 
Výpis sestav vsakovacích šachet 
9=9,000 [A]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</si>
  <si>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</si>
  <si>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24</t>
  </si>
  <si>
    <t>894846</t>
  </si>
  <si>
    <t>ŠACHTY KANALIZAČNÍ PLASTOVÉ D 400MM</t>
  </si>
  <si>
    <t>viz Výpis prvků odvodnění 
Výpis revizních šachet 
5=5,000 [A]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</si>
  <si>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</si>
  <si>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25</t>
  </si>
  <si>
    <t>9113D3</t>
  </si>
  <si>
    <t>SVODIDLO OCEL SILNIČ JEDNOSTR, ÚROVEŇ ZADRŽ H3 - DEMONTÁŽ S PŘESUNEM</t>
  </si>
  <si>
    <t>Demontáž stáv. svodidla v d.105m</t>
  </si>
  <si>
    <t>viz Situace - část 1 
105=105,000 [A]</t>
  </si>
  <si>
    <t>položka zahrnuje: 
- demontáž a odstranění zařízení 
- jeho odvoz na předepsané místo</t>
  </si>
  <si>
    <t>26</t>
  </si>
  <si>
    <t>91710</t>
  </si>
  <si>
    <t>OBRUBY Z BETONOVÝCH PALISÁD</t>
  </si>
  <si>
    <t>Bet. pref. palisáda d.44m (800x120x160)</t>
  </si>
  <si>
    <t>viz Situace - část 1 
(0,8*0,12*0,16)*44=0,676 [A]</t>
  </si>
  <si>
    <t>Položka zahrnuje: 
dodání a pokládku betonových palisád o rozměrech předepsaných zadávací dokumentací 
betonové lože i boční betonovou opěrku.</t>
  </si>
  <si>
    <t>27</t>
  </si>
  <si>
    <t>viz Situace - část 1 
12,8+3+13+7+14+3+1,8+1,6+6,8+5+3,6+4,6+1+1,7+6,4+1,6+13,2+2,5+3,6+7,3+16+18,8+16+8+13,4+2,2+2,3+11,8+4,35+2,1+7,7+1,4+11,5+6+17,8+1,7+9,7+17,5+9,8+3,8+8,7+6+6+1,6+3,6+10,1+9,2+1,7+7,7+37,3+17+5,2+26,7+3,7+11,7+3,4+20+4,7+3,8+3,5+3,6+7,7+24,4+12,6+23,8+19=578,050 [A] 
viz Situace - část 2 
7,4+10,84+3,64+2,1+3,4+1,35+1,35+39,4+34,4+27,3+1,5+1,5+12,3+26,9+2,4+10,4+2+2,24+3,3+17,41+3+63,2+5+7,8+3,85+4,5+9,8+3,1+18,68+2,2+8,9+2+1,5+22,8+4,2+8,86+49,13+21,3+3+5,34=459,290 [B] 
Celkem: A+B=1 037,340 [C] 
odpočet neuznatelných chodníků se sklonem větším než 8,33%: 
C-250,48-3,16-21,5=762,200 [D]</t>
  </si>
  <si>
    <t>SO 101.2-04</t>
  </si>
  <si>
    <t>Propustek</t>
  </si>
  <si>
    <t>viz pol. 122738 
37,802*1,85=69,934 [A]</t>
  </si>
  <si>
    <t>Výměry byly odečteny z digitální verze výkresu. 
viz výkresy propustku 
výkopové kubatury: 
2,33*1,73*6,635=26,745 [A] 
1,62*2,73*2,5=11,057 [B] 
Celkem: A+B=37,802 [C]</t>
  </si>
  <si>
    <t>Doprava od 20 do 30 km.</t>
  </si>
  <si>
    <t>viz pol. 122738 
37,802*10=378,020 [A]</t>
  </si>
  <si>
    <t>Zásyp základu v kvalitě těsnící vrstvy se provede dle ČSN 73 6244 + vrstvy štěrkodrtě</t>
  </si>
  <si>
    <t>Výměry byly odečteny z digitální verze výkresu. 
viz výkresy propustku 
Vrstva štěrkodrtě fr.0-63 se zhutněním po dvou vrstvách: 
0,76*0,334*2,5=0,635 [A] 
Vrstva štěrkodrtě fr.0-63 se zhutněním: 
0,52*0,25*2,5=0,325 [B] 
Zásyp základu v kvalitě těsnící vrstvy se provede dle ČSN 73 6244: 
1,05*3,1*4=13,020 [C] 
0,8*1,1*2,5=2,200 [D] 
Celkem: A+B+C+D=16,180 [E]</t>
  </si>
  <si>
    <t>Obsyp potrubí štěrkodrtí fr.0-63 se zhutněním po dvou vrstvách</t>
  </si>
  <si>
    <t>Výměry byly odečteny z digitální verze výkresu. 
viz výkresy propustku 
2,41*0,372*2,5=2,241 [A]</t>
  </si>
  <si>
    <t>Výměry byly odečteny z digitální verze výkresu. 
viz výkresy propustku 
(1,9*3)*2=11,400 [A]</t>
  </si>
  <si>
    <t>lože C12/15n XF3, tl. 100 mm</t>
  </si>
  <si>
    <t>Výměry byly odečteny z digitální verze výkresu. 
viz výkresy propustku 
(2+2,5+3,4)*2,7*0,1=2,133 [A]</t>
  </si>
  <si>
    <t>56342</t>
  </si>
  <si>
    <t>VOZOVKOVÉ VRSTVY ZE ŠTĚRKOPÍSKU TL. DO 100MM</t>
  </si>
  <si>
    <t>Výměry byly odečteny z digitální verze výkresu. 
viz výkresy propustku 
2,6*3,36=8,736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</si>
  <si>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</si>
  <si>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Beton C25/30 XF3</t>
  </si>
  <si>
    <t>Výměry byly odečteny z digitální verze výkresu. 
viz výkresy propustku 
kubatury: 
0,47*0,53*2,1=0,523 [A] 
2,62*1,28*2,1=7,043 [B] 
1,91*0,25*1,2=0,573 [C] 
Celkem: A+B+C=8,139 [D]</t>
  </si>
  <si>
    <t>9111A3</t>
  </si>
  <si>
    <t>ZÁBRADLÍ SILNIČNÍ S VODOR MADLY - DEMONTÁŽ S PŘESUNEM</t>
  </si>
  <si>
    <t>demontáž starého zábradlí 
5=5,000 [A]</t>
  </si>
  <si>
    <t>911313/R</t>
  </si>
  <si>
    <t>Výkup kovových prvků</t>
  </si>
  <si>
    <t>položka demontáž starého zábradlí 
převod na kg: 
5*35=175,000 [A]</t>
  </si>
  <si>
    <t>9183E1</t>
  </si>
  <si>
    <t>PROPUSTY Z TRUB DN 800MM BETONOVÝCH</t>
  </si>
  <si>
    <t>Betonová prefabrikovaná trouba DN800 s tl. stěny 15cm a délkou 2,5m. Uložení na bet. podkladky a bet. lože</t>
  </si>
  <si>
    <t>viz výkresy propustku 
2,5=2,500 [A]</t>
  </si>
  <si>
    <t>9185E2</t>
  </si>
  <si>
    <t>ČELA KAMENNÁ PROPUSTU Z TRUB DN DO 800MM</t>
  </si>
  <si>
    <t>2 čela 
2=2,000 [A]</t>
  </si>
  <si>
    <t>918911/R</t>
  </si>
  <si>
    <t>Oříznutí stávající trouby a začištění řezané hrany pro napojení nové trouby</t>
  </si>
  <si>
    <t>spoj osadit na těsnící tmel a vnitřní spoj vytmelit</t>
  </si>
  <si>
    <t>SO 401.2-01</t>
  </si>
  <si>
    <t>Veřejné osvětlení + místní rozhlas</t>
  </si>
  <si>
    <t>01</t>
  </si>
  <si>
    <t>SO 401 - Veřejné osvětlení + místní rozhlas</t>
  </si>
  <si>
    <t>A</t>
  </si>
  <si>
    <t>úsek č. 1 - Veřejné osvětlení + místní rozhlas</t>
  </si>
  <si>
    <t>KOMPLET</t>
  </si>
  <si>
    <t>Zpracováno v příloze dle CS ÚRS.</t>
  </si>
  <si>
    <t>B</t>
  </si>
  <si>
    <t>úsek č. 2 - Veřejné osvětlení + místní rozhlas</t>
  </si>
  <si>
    <t>C</t>
  </si>
  <si>
    <t>úsek č. 3 - Veřejné osvětlení + místní rozhlas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</si>
</sst>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workbookViewId="0" topLeftCell="A1">
      <selection activeCell="G27" sqref="G27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0+C10+C17+C22+C25+C28+C35+C36</f>
        <v>0</v>
      </c>
      <c r="D6" s="8"/>
      <c r="E6" s="8"/>
    </row>
    <row r="7" spans="1:5" ht="12.75" customHeight="1">
      <c r="A7" s="8"/>
      <c r="B7" s="10" t="s">
        <v>5</v>
      </c>
      <c r="C7" s="13">
        <f>0+E10+E17+E22+E25+E28+E35+E36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19</v>
      </c>
      <c r="B10" s="22" t="s">
        <v>20</v>
      </c>
      <c r="C10" s="23">
        <f>0+C11+C15+C16</f>
        <v>0</v>
      </c>
      <c r="D10" s="23">
        <f>0+D11+D15+D16</f>
        <v>0</v>
      </c>
      <c r="E10" s="23">
        <f>0+E11+E15+E16</f>
        <v>0</v>
      </c>
    </row>
    <row r="11" spans="1:5" ht="12.75" customHeight="1">
      <c r="A11" s="24" t="s">
        <v>48</v>
      </c>
      <c r="B11" s="24" t="s">
        <v>20</v>
      </c>
      <c r="C11" s="25">
        <f>0+C12+C13+C14</f>
        <v>0</v>
      </c>
      <c r="D11" s="25">
        <f>0+D12+D13+D14</f>
        <v>0</v>
      </c>
      <c r="E11" s="25">
        <f>0+E12+E13+E14</f>
        <v>0</v>
      </c>
    </row>
    <row r="12" spans="1:5" ht="12.75" customHeight="1">
      <c r="A12" s="24" t="s">
        <v>49</v>
      </c>
      <c r="B12" s="24" t="s">
        <v>20</v>
      </c>
      <c r="C12" s="25">
        <f>'000_000.1_000.1.a'!I3</f>
        <v>0</v>
      </c>
      <c r="D12" s="25">
        <f>'000_000.1_000.1.a'!O2</f>
        <v>0</v>
      </c>
      <c r="E12" s="25">
        <f>C12+D12</f>
        <v>0</v>
      </c>
    </row>
    <row r="13" spans="1:5" ht="12.75" customHeight="1">
      <c r="A13" s="24" t="s">
        <v>124</v>
      </c>
      <c r="B13" s="24" t="s">
        <v>20</v>
      </c>
      <c r="C13" s="25">
        <f>'000_000.1_000.1.b.1'!I3</f>
        <v>0</v>
      </c>
      <c r="D13" s="25">
        <f>'000_000.1_000.1.b.1'!O2</f>
        <v>0</v>
      </c>
      <c r="E13" s="25">
        <f>C13+D13</f>
        <v>0</v>
      </c>
    </row>
    <row r="14" spans="1:5" ht="12.75" customHeight="1">
      <c r="A14" s="24" t="s">
        <v>130</v>
      </c>
      <c r="B14" s="24" t="s">
        <v>129</v>
      </c>
      <c r="C14" s="25">
        <f>'000_000.1_000.1.b.2'!I3</f>
        <v>0</v>
      </c>
      <c r="D14" s="25">
        <f>'000_000.1_000.1.b.2'!O2</f>
        <v>0</v>
      </c>
      <c r="E14" s="25">
        <f>C14+D14</f>
        <v>0</v>
      </c>
    </row>
    <row r="15" spans="1:5" ht="12.75" customHeight="1">
      <c r="A15" s="24" t="s">
        <v>135</v>
      </c>
      <c r="B15" s="24" t="s">
        <v>134</v>
      </c>
      <c r="C15" s="25">
        <f>'000_000.2.1'!I3</f>
        <v>0</v>
      </c>
      <c r="D15" s="25">
        <f>'000_000.2.1'!O2</f>
        <v>0</v>
      </c>
      <c r="E15" s="25">
        <f>C15+D15</f>
        <v>0</v>
      </c>
    </row>
    <row r="16" spans="1:5" ht="12.75" customHeight="1">
      <c r="A16" s="24" t="s">
        <v>138</v>
      </c>
      <c r="B16" s="24" t="s">
        <v>20</v>
      </c>
      <c r="C16" s="25">
        <f>'000_000.2.2'!I3</f>
        <v>0</v>
      </c>
      <c r="D16" s="25">
        <f>'000_000.2.2'!O2</f>
        <v>0</v>
      </c>
      <c r="E16" s="25">
        <f>C16+D16</f>
        <v>0</v>
      </c>
    </row>
    <row r="17" spans="1:5" ht="12.75" customHeight="1">
      <c r="A17" s="22" t="s">
        <v>151</v>
      </c>
      <c r="B17" s="22" t="s">
        <v>152</v>
      </c>
      <c r="C17" s="23">
        <f>0+C18+C21</f>
        <v>0</v>
      </c>
      <c r="D17" s="23">
        <f>0+D18+D21</f>
        <v>0</v>
      </c>
      <c r="E17" s="23">
        <f>0+E18+E21</f>
        <v>0</v>
      </c>
    </row>
    <row r="18" spans="1:5" ht="12.75" customHeight="1">
      <c r="A18" s="24" t="s">
        <v>155</v>
      </c>
      <c r="B18" s="24" t="s">
        <v>152</v>
      </c>
      <c r="C18" s="25">
        <f>0+C19+C20</f>
        <v>0</v>
      </c>
      <c r="D18" s="25">
        <f>0+D19+D20</f>
        <v>0</v>
      </c>
      <c r="E18" s="25">
        <f>0+E19+E20</f>
        <v>0</v>
      </c>
    </row>
    <row r="19" spans="1:5" ht="12.75" customHeight="1">
      <c r="A19" s="24" t="s">
        <v>156</v>
      </c>
      <c r="B19" s="24" t="s">
        <v>152</v>
      </c>
      <c r="C19" s="25">
        <f>'SO 001_SO 001.1_SO 001.1a'!I3</f>
        <v>0</v>
      </c>
      <c r="D19" s="25">
        <f>'SO 001_SO 001.1_SO 001.1a'!O2</f>
        <v>0</v>
      </c>
      <c r="E19" s="25">
        <f>C19+D19</f>
        <v>0</v>
      </c>
    </row>
    <row r="20" spans="1:5" ht="12.75" customHeight="1">
      <c r="A20" s="24" t="s">
        <v>227</v>
      </c>
      <c r="B20" s="24" t="s">
        <v>152</v>
      </c>
      <c r="C20" s="25">
        <f>'SO 001_SO 001.1_SO 001.1b'!I3</f>
        <v>0</v>
      </c>
      <c r="D20" s="25">
        <f>'SO 001_SO 001.1_SO 001.1b'!O2</f>
        <v>0</v>
      </c>
      <c r="E20" s="25">
        <f>C20+D20</f>
        <v>0</v>
      </c>
    </row>
    <row r="21" spans="1:5" ht="12.75" customHeight="1">
      <c r="A21" s="24" t="s">
        <v>245</v>
      </c>
      <c r="B21" s="24" t="s">
        <v>152</v>
      </c>
      <c r="C21" s="25">
        <f>'SO 001_SO 001.2'!I3</f>
        <v>0</v>
      </c>
      <c r="D21" s="25">
        <f>'SO 001_SO 001.2'!O2</f>
        <v>0</v>
      </c>
      <c r="E21" s="25">
        <f>C21+D21</f>
        <v>0</v>
      </c>
    </row>
    <row r="22" spans="1:5" ht="12.75" customHeight="1">
      <c r="A22" s="22" t="s">
        <v>273</v>
      </c>
      <c r="B22" s="22" t="s">
        <v>274</v>
      </c>
      <c r="C22" s="23">
        <f>0+C23+C24</f>
        <v>0</v>
      </c>
      <c r="D22" s="23">
        <f>0+D23+D24</f>
        <v>0</v>
      </c>
      <c r="E22" s="23">
        <f>0+E23+E24</f>
        <v>0</v>
      </c>
    </row>
    <row r="23" spans="1:5" ht="12.75" customHeight="1">
      <c r="A23" s="24" t="s">
        <v>276</v>
      </c>
      <c r="B23" s="24" t="s">
        <v>274</v>
      </c>
      <c r="C23" s="25">
        <f>'SO 101.2-01_SO 101.2-01.1'!I3</f>
        <v>0</v>
      </c>
      <c r="D23" s="25">
        <f>'SO 101.2-01_SO 101.2-01.1'!O2</f>
        <v>0</v>
      </c>
      <c r="E23" s="25">
        <f>C23+D23</f>
        <v>0</v>
      </c>
    </row>
    <row r="24" spans="1:5" ht="12.75" customHeight="1">
      <c r="A24" s="24" t="s">
        <v>337</v>
      </c>
      <c r="B24" s="24" t="s">
        <v>274</v>
      </c>
      <c r="C24" s="25">
        <f>'SO 101.2-01_SO 101.2-01.2'!I3</f>
        <v>0</v>
      </c>
      <c r="D24" s="25">
        <f>'SO 101.2-01_SO 101.2-01.2'!O2</f>
        <v>0</v>
      </c>
      <c r="E24" s="25">
        <f>C24+D24</f>
        <v>0</v>
      </c>
    </row>
    <row r="25" spans="1:5" ht="12.75" customHeight="1">
      <c r="A25" s="22" t="s">
        <v>349</v>
      </c>
      <c r="B25" s="22" t="s">
        <v>350</v>
      </c>
      <c r="C25" s="23">
        <f>0+C26+C27</f>
        <v>0</v>
      </c>
      <c r="D25" s="23">
        <f>0+D26+D27</f>
        <v>0</v>
      </c>
      <c r="E25" s="23">
        <f>0+E26+E27</f>
        <v>0</v>
      </c>
    </row>
    <row r="26" spans="1:5" ht="12.75" customHeight="1">
      <c r="A26" s="24" t="s">
        <v>352</v>
      </c>
      <c r="B26" s="24" t="s">
        <v>350</v>
      </c>
      <c r="C26" s="25">
        <f>'SO 101.2-02_SO 101.2-03.1'!I3</f>
        <v>0</v>
      </c>
      <c r="D26" s="25">
        <f>'SO 101.2-02_SO 101.2-03.1'!O2</f>
        <v>0</v>
      </c>
      <c r="E26" s="25">
        <f>C26+D26</f>
        <v>0</v>
      </c>
    </row>
    <row r="27" spans="1:5" ht="12.75" customHeight="1">
      <c r="A27" s="24" t="s">
        <v>395</v>
      </c>
      <c r="B27" s="24" t="s">
        <v>350</v>
      </c>
      <c r="C27" s="25">
        <f>'SO 101.2-02_SO 101.2-03.2'!I3</f>
        <v>0</v>
      </c>
      <c r="D27" s="25">
        <f>'SO 101.2-02_SO 101.2-03.2'!O2</f>
        <v>0</v>
      </c>
      <c r="E27" s="25">
        <f>C27+D27</f>
        <v>0</v>
      </c>
    </row>
    <row r="28" spans="1:5" ht="12.75" customHeight="1">
      <c r="A28" s="22" t="s">
        <v>441</v>
      </c>
      <c r="B28" s="22" t="s">
        <v>442</v>
      </c>
      <c r="C28" s="23">
        <f>0+C29+C33+C34</f>
        <v>0</v>
      </c>
      <c r="D28" s="23">
        <f>0+D29+D33+D34</f>
        <v>0</v>
      </c>
      <c r="E28" s="23">
        <f>0+E29+E33+E34</f>
        <v>0</v>
      </c>
    </row>
    <row r="29" spans="1:5" ht="12.75" customHeight="1">
      <c r="A29" s="24" t="s">
        <v>352</v>
      </c>
      <c r="B29" s="24" t="s">
        <v>442</v>
      </c>
      <c r="C29" s="25">
        <f>0+C30+C31+C32</f>
        <v>0</v>
      </c>
      <c r="D29" s="25">
        <f>0+D30+D31+D32</f>
        <v>0</v>
      </c>
      <c r="E29" s="25">
        <f>0+E30+E31+E32</f>
        <v>0</v>
      </c>
    </row>
    <row r="30" spans="1:5" ht="12.75" customHeight="1">
      <c r="A30" s="24" t="s">
        <v>444</v>
      </c>
      <c r="B30" s="24" t="s">
        <v>442</v>
      </c>
      <c r="C30" s="25">
        <f>'3_SO 101.2-03.1_SO 101.2-03.1.1'!I3</f>
        <v>0</v>
      </c>
      <c r="D30" s="25">
        <f>'3_SO 101.2-03.1_SO 101.2-03.1.1'!O2</f>
        <v>0</v>
      </c>
      <c r="E30" s="25">
        <f aca="true" t="shared" si="0" ref="E30:E36">C30+D30</f>
        <v>0</v>
      </c>
    </row>
    <row r="31" spans="1:5" ht="12.75" customHeight="1">
      <c r="A31" s="24" t="s">
        <v>482</v>
      </c>
      <c r="B31" s="24" t="s">
        <v>481</v>
      </c>
      <c r="C31" s="25">
        <f>'3_SO 101.2-03.1_SO 101.2-03.1.2'!I3</f>
        <v>0</v>
      </c>
      <c r="D31" s="25">
        <f>'3_SO 101.2-03.1_SO 101.2-03.1.2'!O2</f>
        <v>0</v>
      </c>
      <c r="E31" s="25">
        <f t="shared" si="0"/>
        <v>0</v>
      </c>
    </row>
    <row r="32" spans="1:5" ht="12.75" customHeight="1">
      <c r="A32" s="24" t="s">
        <v>507</v>
      </c>
      <c r="B32" s="24" t="s">
        <v>442</v>
      </c>
      <c r="C32" s="25">
        <f>'3_SO 101.2-03.1_SO 101.2-03.1.a'!I3</f>
        <v>0</v>
      </c>
      <c r="D32" s="25">
        <f>'3_SO 101.2-03.1_SO 101.2-03.1.a'!O2</f>
        <v>0</v>
      </c>
      <c r="E32" s="25">
        <f t="shared" si="0"/>
        <v>0</v>
      </c>
    </row>
    <row r="33" spans="1:5" ht="12.75" customHeight="1">
      <c r="A33" s="24" t="s">
        <v>534</v>
      </c>
      <c r="B33" s="24" t="s">
        <v>533</v>
      </c>
      <c r="C33" s="25">
        <f>'SO 101.2-03_SO 101.2-03.2.1'!I3</f>
        <v>0</v>
      </c>
      <c r="D33" s="25">
        <f>'SO 101.2-03_SO 101.2-03.2.1'!O2</f>
        <v>0</v>
      </c>
      <c r="E33" s="25">
        <f t="shared" si="0"/>
        <v>0</v>
      </c>
    </row>
    <row r="34" spans="1:5" ht="12.75" customHeight="1">
      <c r="A34" s="24" t="s">
        <v>545</v>
      </c>
      <c r="B34" s="24" t="s">
        <v>442</v>
      </c>
      <c r="C34" s="25">
        <f>'SO 101.2-03_SO 101.2-03.2.2'!I3</f>
        <v>0</v>
      </c>
      <c r="D34" s="25">
        <f>'SO 101.2-03_SO 101.2-03.2.2'!O2</f>
        <v>0</v>
      </c>
      <c r="E34" s="25">
        <f t="shared" si="0"/>
        <v>0</v>
      </c>
    </row>
    <row r="35" spans="1:5" ht="12.75" customHeight="1">
      <c r="A35" s="24" t="s">
        <v>608</v>
      </c>
      <c r="B35" s="24" t="s">
        <v>609</v>
      </c>
      <c r="C35" s="25">
        <f>'SO 101.2-04'!I3</f>
        <v>0</v>
      </c>
      <c r="D35" s="25">
        <f>'SO 101.2-04'!O2</f>
        <v>0</v>
      </c>
      <c r="E35" s="25">
        <f t="shared" si="0"/>
        <v>0</v>
      </c>
    </row>
    <row r="36" spans="1:5" ht="12.75" customHeight="1">
      <c r="A36" s="24" t="s">
        <v>643</v>
      </c>
      <c r="B36" s="24" t="s">
        <v>644</v>
      </c>
      <c r="C36" s="25">
        <f>'SO 401.2-01'!I3</f>
        <v>0</v>
      </c>
      <c r="D36" s="25">
        <f>'SO 401.2-01'!O2</f>
        <v>0</v>
      </c>
      <c r="E36" s="25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77"/>
  <sheetViews>
    <sheetView tabSelected="1"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0+O9+O14+O35+O52+O61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275</v>
      </c>
      <c r="I3" s="40">
        <f>0+I9+I14+I35+I52+I61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273</v>
      </c>
      <c r="D4" s="7"/>
      <c r="E4" s="18" t="s">
        <v>274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20" t="s">
        <v>24</v>
      </c>
      <c r="C5" s="3" t="s">
        <v>275</v>
      </c>
      <c r="D5" s="2"/>
      <c r="E5" s="21" t="s">
        <v>274</v>
      </c>
      <c r="F5" s="12"/>
      <c r="G5" s="12"/>
      <c r="H5" s="12"/>
      <c r="I5" s="12"/>
      <c r="O5" t="s">
        <v>27</v>
      </c>
      <c r="P5" t="s">
        <v>29</v>
      </c>
    </row>
    <row r="6" spans="1:9" ht="12.75" customHeight="1">
      <c r="A6" s="1" t="s">
        <v>31</v>
      </c>
      <c r="B6" s="1" t="s">
        <v>33</v>
      </c>
      <c r="C6" s="1" t="s">
        <v>35</v>
      </c>
      <c r="D6" s="1" t="s">
        <v>36</v>
      </c>
      <c r="E6" s="1" t="s">
        <v>37</v>
      </c>
      <c r="F6" s="1" t="s">
        <v>39</v>
      </c>
      <c r="G6" s="1" t="s">
        <v>41</v>
      </c>
      <c r="H6" s="1" t="s">
        <v>43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44</v>
      </c>
      <c r="I7" s="19" t="s">
        <v>46</v>
      </c>
    </row>
    <row r="8" spans="1:9" ht="12.75" customHeight="1">
      <c r="A8" s="19" t="s">
        <v>32</v>
      </c>
      <c r="B8" s="19" t="s">
        <v>34</v>
      </c>
      <c r="C8" s="19" t="s">
        <v>29</v>
      </c>
      <c r="D8" s="19" t="s">
        <v>28</v>
      </c>
      <c r="E8" s="19" t="s">
        <v>38</v>
      </c>
      <c r="F8" s="19" t="s">
        <v>40</v>
      </c>
      <c r="G8" s="19" t="s">
        <v>42</v>
      </c>
      <c r="H8" s="19" t="s">
        <v>45</v>
      </c>
      <c r="I8" s="19" t="s">
        <v>47</v>
      </c>
    </row>
    <row r="9" spans="1:18" ht="12.75" customHeight="1">
      <c r="A9" s="27" t="s">
        <v>50</v>
      </c>
      <c r="B9" s="27"/>
      <c r="C9" s="28" t="s">
        <v>32</v>
      </c>
      <c r="D9" s="27"/>
      <c r="E9" s="29" t="s">
        <v>51</v>
      </c>
      <c r="F9" s="27"/>
      <c r="G9" s="27"/>
      <c r="H9" s="27"/>
      <c r="I9" s="30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6" t="s">
        <v>52</v>
      </c>
      <c r="B10" s="31" t="s">
        <v>34</v>
      </c>
      <c r="C10" s="31" t="s">
        <v>157</v>
      </c>
      <c r="D10" s="26" t="s">
        <v>54</v>
      </c>
      <c r="E10" s="32" t="s">
        <v>163</v>
      </c>
      <c r="F10" s="33" t="s">
        <v>159</v>
      </c>
      <c r="G10" s="34">
        <v>35.966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29</v>
      </c>
    </row>
    <row r="11" spans="1:5" ht="12.75">
      <c r="A11" s="36" t="s">
        <v>57</v>
      </c>
      <c r="E11" s="37" t="s">
        <v>54</v>
      </c>
    </row>
    <row r="12" spans="1:5" ht="38.25">
      <c r="A12" s="38" t="s">
        <v>59</v>
      </c>
      <c r="E12" s="39" t="s">
        <v>277</v>
      </c>
    </row>
    <row r="13" spans="1:5" ht="25.5">
      <c r="A13" t="s">
        <v>60</v>
      </c>
      <c r="E13" s="37" t="s">
        <v>162</v>
      </c>
    </row>
    <row r="14" spans="1:18" ht="12.75" customHeight="1">
      <c r="A14" s="12" t="s">
        <v>50</v>
      </c>
      <c r="B14" s="12"/>
      <c r="C14" s="41" t="s">
        <v>34</v>
      </c>
      <c r="D14" s="12"/>
      <c r="E14" s="29" t="s">
        <v>166</v>
      </c>
      <c r="F14" s="12"/>
      <c r="G14" s="12"/>
      <c r="H14" s="12"/>
      <c r="I14" s="42">
        <f>0+Q14</f>
        <v>0</v>
      </c>
      <c r="O14">
        <f>0+R14</f>
        <v>0</v>
      </c>
      <c r="Q14">
        <f>0+I15+I19+I23+I27+I31</f>
        <v>0</v>
      </c>
      <c r="R14">
        <f>0+O15+O19+O23+O27+O31</f>
        <v>0</v>
      </c>
    </row>
    <row r="15" spans="1:16" ht="12.75">
      <c r="A15" s="26" t="s">
        <v>52</v>
      </c>
      <c r="B15" s="31" t="s">
        <v>29</v>
      </c>
      <c r="C15" s="31" t="s">
        <v>215</v>
      </c>
      <c r="D15" s="26" t="s">
        <v>54</v>
      </c>
      <c r="E15" s="32" t="s">
        <v>216</v>
      </c>
      <c r="F15" s="33" t="s">
        <v>217</v>
      </c>
      <c r="G15" s="34">
        <v>194.41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12.75">
      <c r="A16" s="36" t="s">
        <v>57</v>
      </c>
      <c r="E16" s="37" t="s">
        <v>218</v>
      </c>
    </row>
    <row r="17" spans="1:5" ht="38.25">
      <c r="A17" s="38" t="s">
        <v>59</v>
      </c>
      <c r="E17" s="39" t="s">
        <v>278</v>
      </c>
    </row>
    <row r="18" spans="1:5" ht="25.5">
      <c r="A18" t="s">
        <v>60</v>
      </c>
      <c r="E18" s="37" t="s">
        <v>220</v>
      </c>
    </row>
    <row r="19" spans="1:16" ht="12.75">
      <c r="A19" s="26" t="s">
        <v>52</v>
      </c>
      <c r="B19" s="31" t="s">
        <v>28</v>
      </c>
      <c r="C19" s="31" t="s">
        <v>279</v>
      </c>
      <c r="D19" s="26" t="s">
        <v>54</v>
      </c>
      <c r="E19" s="32" t="s">
        <v>280</v>
      </c>
      <c r="F19" s="33" t="s">
        <v>180</v>
      </c>
      <c r="G19" s="34">
        <v>5.041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29</v>
      </c>
    </row>
    <row r="20" spans="1:5" ht="12.75">
      <c r="A20" s="36" t="s">
        <v>57</v>
      </c>
      <c r="E20" s="37" t="s">
        <v>54</v>
      </c>
    </row>
    <row r="21" spans="1:5" ht="38.25">
      <c r="A21" s="38" t="s">
        <v>59</v>
      </c>
      <c r="E21" s="39" t="s">
        <v>281</v>
      </c>
    </row>
    <row r="22" spans="1:5" ht="369.75">
      <c r="A22" t="s">
        <v>60</v>
      </c>
      <c r="E22" s="37" t="s">
        <v>258</v>
      </c>
    </row>
    <row r="23" spans="1:16" ht="12.75">
      <c r="A23" s="26" t="s">
        <v>52</v>
      </c>
      <c r="B23" s="31" t="s">
        <v>38</v>
      </c>
      <c r="C23" s="31" t="s">
        <v>282</v>
      </c>
      <c r="D23" s="26" t="s">
        <v>54</v>
      </c>
      <c r="E23" s="32" t="s">
        <v>283</v>
      </c>
      <c r="F23" s="33" t="s">
        <v>180</v>
      </c>
      <c r="G23" s="34">
        <v>14.4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29</v>
      </c>
    </row>
    <row r="24" spans="1:5" ht="12.75">
      <c r="A24" s="36" t="s">
        <v>57</v>
      </c>
      <c r="E24" s="37" t="s">
        <v>54</v>
      </c>
    </row>
    <row r="25" spans="1:5" ht="38.25">
      <c r="A25" s="38" t="s">
        <v>59</v>
      </c>
      <c r="E25" s="39" t="s">
        <v>284</v>
      </c>
    </row>
    <row r="26" spans="1:5" ht="318.75">
      <c r="A26" t="s">
        <v>60</v>
      </c>
      <c r="E26" s="37" t="s">
        <v>285</v>
      </c>
    </row>
    <row r="27" spans="1:16" ht="12.75">
      <c r="A27" s="26" t="s">
        <v>52</v>
      </c>
      <c r="B27" s="31" t="s">
        <v>40</v>
      </c>
      <c r="C27" s="31" t="s">
        <v>286</v>
      </c>
      <c r="D27" s="26" t="s">
        <v>54</v>
      </c>
      <c r="E27" s="32" t="s">
        <v>287</v>
      </c>
      <c r="F27" s="33" t="s">
        <v>180</v>
      </c>
      <c r="G27" s="34">
        <v>9.6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29</v>
      </c>
    </row>
    <row r="28" spans="1:5" ht="12.75">
      <c r="A28" s="36" t="s">
        <v>57</v>
      </c>
      <c r="E28" s="37" t="s">
        <v>54</v>
      </c>
    </row>
    <row r="29" spans="1:5" ht="51">
      <c r="A29" s="38" t="s">
        <v>59</v>
      </c>
      <c r="E29" s="39" t="s">
        <v>288</v>
      </c>
    </row>
    <row r="30" spans="1:5" ht="229.5">
      <c r="A30" t="s">
        <v>60</v>
      </c>
      <c r="E30" s="37" t="s">
        <v>289</v>
      </c>
    </row>
    <row r="31" spans="1:16" ht="12.75">
      <c r="A31" s="26" t="s">
        <v>52</v>
      </c>
      <c r="B31" s="31" t="s">
        <v>42</v>
      </c>
      <c r="C31" s="31" t="s">
        <v>290</v>
      </c>
      <c r="D31" s="26" t="s">
        <v>54</v>
      </c>
      <c r="E31" s="32" t="s">
        <v>291</v>
      </c>
      <c r="F31" s="33" t="s">
        <v>180</v>
      </c>
      <c r="G31" s="34">
        <v>4.8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29</v>
      </c>
    </row>
    <row r="32" spans="1:5" ht="12.75">
      <c r="A32" s="36" t="s">
        <v>57</v>
      </c>
      <c r="E32" s="37" t="s">
        <v>292</v>
      </c>
    </row>
    <row r="33" spans="1:5" ht="38.25">
      <c r="A33" s="38" t="s">
        <v>59</v>
      </c>
      <c r="E33" s="39" t="s">
        <v>293</v>
      </c>
    </row>
    <row r="34" spans="1:5" ht="293.25">
      <c r="A34" t="s">
        <v>60</v>
      </c>
      <c r="E34" s="37" t="s">
        <v>294</v>
      </c>
    </row>
    <row r="35" spans="1:18" ht="12.75" customHeight="1">
      <c r="A35" s="12" t="s">
        <v>50</v>
      </c>
      <c r="B35" s="12"/>
      <c r="C35" s="41" t="s">
        <v>40</v>
      </c>
      <c r="D35" s="12"/>
      <c r="E35" s="29" t="s">
        <v>274</v>
      </c>
      <c r="F35" s="12"/>
      <c r="G35" s="12"/>
      <c r="H35" s="12"/>
      <c r="I35" s="42">
        <f>0+Q35</f>
        <v>0</v>
      </c>
      <c r="O35">
        <f>0+R35</f>
        <v>0</v>
      </c>
      <c r="Q35">
        <f>0+I36+I40+I44+I48</f>
        <v>0</v>
      </c>
      <c r="R35">
        <f>0+O36+O40+O44+O48</f>
        <v>0</v>
      </c>
    </row>
    <row r="36" spans="1:16" ht="12.75">
      <c r="A36" s="26" t="s">
        <v>52</v>
      </c>
      <c r="B36" s="31" t="s">
        <v>82</v>
      </c>
      <c r="C36" s="31" t="s">
        <v>295</v>
      </c>
      <c r="D36" s="26" t="s">
        <v>54</v>
      </c>
      <c r="E36" s="32" t="s">
        <v>296</v>
      </c>
      <c r="F36" s="33" t="s">
        <v>169</v>
      </c>
      <c r="G36" s="34">
        <v>50.41</v>
      </c>
      <c r="H36" s="35">
        <v>0</v>
      </c>
      <c r="I36" s="35">
        <f>ROUND(ROUND(H36,2)*ROUND(G36,3),2)</f>
        <v>0</v>
      </c>
      <c r="O36">
        <f>(I36*21)/100</f>
        <v>0</v>
      </c>
      <c r="P36" t="s">
        <v>29</v>
      </c>
    </row>
    <row r="37" spans="1:5" ht="12.75">
      <c r="A37" s="36" t="s">
        <v>57</v>
      </c>
      <c r="E37" s="37" t="s">
        <v>54</v>
      </c>
    </row>
    <row r="38" spans="1:5" ht="25.5">
      <c r="A38" s="38" t="s">
        <v>59</v>
      </c>
      <c r="E38" s="39" t="s">
        <v>297</v>
      </c>
    </row>
    <row r="39" spans="1:5" ht="140.25">
      <c r="A39" t="s">
        <v>60</v>
      </c>
      <c r="E39" s="37" t="s">
        <v>298</v>
      </c>
    </row>
    <row r="40" spans="1:16" ht="12.75">
      <c r="A40" s="26" t="s">
        <v>299</v>
      </c>
      <c r="B40" s="31" t="s">
        <v>84</v>
      </c>
      <c r="C40" s="31" t="s">
        <v>300</v>
      </c>
      <c r="D40" s="26" t="s">
        <v>54</v>
      </c>
      <c r="E40" s="32" t="s">
        <v>301</v>
      </c>
      <c r="F40" s="33" t="s">
        <v>169</v>
      </c>
      <c r="G40" s="34">
        <v>50.41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29</v>
      </c>
    </row>
    <row r="41" spans="1:5" ht="12.75">
      <c r="A41" s="36" t="s">
        <v>57</v>
      </c>
      <c r="E41" s="37" t="s">
        <v>302</v>
      </c>
    </row>
    <row r="42" spans="1:5" ht="12.75">
      <c r="A42" s="38" t="s">
        <v>59</v>
      </c>
      <c r="E42" s="39" t="s">
        <v>54</v>
      </c>
    </row>
    <row r="43" spans="1:5" ht="51">
      <c r="A43" t="s">
        <v>60</v>
      </c>
      <c r="E43" s="37" t="s">
        <v>303</v>
      </c>
    </row>
    <row r="44" spans="1:16" ht="12.75">
      <c r="A44" s="26" t="s">
        <v>52</v>
      </c>
      <c r="B44" s="31" t="s">
        <v>45</v>
      </c>
      <c r="C44" s="31" t="s">
        <v>304</v>
      </c>
      <c r="D44" s="26" t="s">
        <v>54</v>
      </c>
      <c r="E44" s="32" t="s">
        <v>305</v>
      </c>
      <c r="F44" s="33" t="s">
        <v>169</v>
      </c>
      <c r="G44" s="34">
        <v>50.41</v>
      </c>
      <c r="H44" s="35">
        <v>0</v>
      </c>
      <c r="I44" s="35">
        <f>ROUND(ROUND(H44,2)*ROUND(G44,3),2)</f>
        <v>0</v>
      </c>
      <c r="O44">
        <f>(I44*21)/100</f>
        <v>0</v>
      </c>
      <c r="P44" t="s">
        <v>29</v>
      </c>
    </row>
    <row r="45" spans="1:5" ht="12.75">
      <c r="A45" s="36" t="s">
        <v>57</v>
      </c>
      <c r="E45" s="37" t="s">
        <v>54</v>
      </c>
    </row>
    <row r="46" spans="1:5" ht="25.5">
      <c r="A46" s="38" t="s">
        <v>59</v>
      </c>
      <c r="E46" s="39" t="s">
        <v>297</v>
      </c>
    </row>
    <row r="47" spans="1:5" ht="140.25">
      <c r="A47" t="s">
        <v>60</v>
      </c>
      <c r="E47" s="37" t="s">
        <v>306</v>
      </c>
    </row>
    <row r="48" spans="1:16" ht="12.75">
      <c r="A48" s="26" t="s">
        <v>299</v>
      </c>
      <c r="B48" s="31" t="s">
        <v>47</v>
      </c>
      <c r="C48" s="31" t="s">
        <v>307</v>
      </c>
      <c r="D48" s="26" t="s">
        <v>54</v>
      </c>
      <c r="E48" s="32" t="s">
        <v>308</v>
      </c>
      <c r="F48" s="33" t="s">
        <v>169</v>
      </c>
      <c r="G48" s="34">
        <v>50.41</v>
      </c>
      <c r="H48" s="35">
        <v>0</v>
      </c>
      <c r="I48" s="35">
        <f>ROUND(ROUND(H48,2)*ROUND(G48,3),2)</f>
        <v>0</v>
      </c>
      <c r="O48">
        <f>(I48*21)/100</f>
        <v>0</v>
      </c>
      <c r="P48" t="s">
        <v>29</v>
      </c>
    </row>
    <row r="49" spans="1:5" ht="12.75">
      <c r="A49" s="36" t="s">
        <v>57</v>
      </c>
      <c r="E49" s="37" t="s">
        <v>309</v>
      </c>
    </row>
    <row r="50" spans="1:5" ht="12.75">
      <c r="A50" s="38" t="s">
        <v>59</v>
      </c>
      <c r="E50" s="39" t="s">
        <v>54</v>
      </c>
    </row>
    <row r="51" spans="1:5" ht="51">
      <c r="A51" t="s">
        <v>60</v>
      </c>
      <c r="E51" s="37" t="s">
        <v>303</v>
      </c>
    </row>
    <row r="52" spans="1:18" ht="12.75" customHeight="1">
      <c r="A52" s="12" t="s">
        <v>50</v>
      </c>
      <c r="B52" s="12"/>
      <c r="C52" s="41" t="s">
        <v>84</v>
      </c>
      <c r="D52" s="12"/>
      <c r="E52" s="29" t="s">
        <v>221</v>
      </c>
      <c r="F52" s="12"/>
      <c r="G52" s="12"/>
      <c r="H52" s="12"/>
      <c r="I52" s="42">
        <f>0+Q52</f>
        <v>0</v>
      </c>
      <c r="O52">
        <f>0+R52</f>
        <v>0</v>
      </c>
      <c r="Q52">
        <f>0+I53+I57</f>
        <v>0</v>
      </c>
      <c r="R52">
        <f>0+O53+O57</f>
        <v>0</v>
      </c>
    </row>
    <row r="53" spans="1:16" ht="12.75">
      <c r="A53" s="26" t="s">
        <v>52</v>
      </c>
      <c r="B53" s="31" t="s">
        <v>91</v>
      </c>
      <c r="C53" s="31" t="s">
        <v>310</v>
      </c>
      <c r="D53" s="26" t="s">
        <v>54</v>
      </c>
      <c r="E53" s="32" t="s">
        <v>311</v>
      </c>
      <c r="F53" s="33" t="s">
        <v>198</v>
      </c>
      <c r="G53" s="34">
        <v>8</v>
      </c>
      <c r="H53" s="35">
        <v>0</v>
      </c>
      <c r="I53" s="35">
        <f>ROUND(ROUND(H53,2)*ROUND(G53,3),2)</f>
        <v>0</v>
      </c>
      <c r="O53">
        <f>(I53*21)/100</f>
        <v>0</v>
      </c>
      <c r="P53" t="s">
        <v>29</v>
      </c>
    </row>
    <row r="54" spans="1:5" ht="12.75">
      <c r="A54" s="36" t="s">
        <v>57</v>
      </c>
      <c r="E54" s="37" t="s">
        <v>54</v>
      </c>
    </row>
    <row r="55" spans="1:5" ht="38.25">
      <c r="A55" s="38" t="s">
        <v>59</v>
      </c>
      <c r="E55" s="39" t="s">
        <v>312</v>
      </c>
    </row>
    <row r="56" spans="1:5" ht="255">
      <c r="A56" t="s">
        <v>60</v>
      </c>
      <c r="E56" s="37" t="s">
        <v>313</v>
      </c>
    </row>
    <row r="57" spans="1:16" ht="12.75">
      <c r="A57" s="26" t="s">
        <v>52</v>
      </c>
      <c r="B57" s="31" t="s">
        <v>97</v>
      </c>
      <c r="C57" s="31" t="s">
        <v>314</v>
      </c>
      <c r="D57" s="26" t="s">
        <v>54</v>
      </c>
      <c r="E57" s="32" t="s">
        <v>315</v>
      </c>
      <c r="F57" s="33" t="s">
        <v>65</v>
      </c>
      <c r="G57" s="34">
        <v>2</v>
      </c>
      <c r="H57" s="35">
        <v>0</v>
      </c>
      <c r="I57" s="35">
        <f>ROUND(ROUND(H57,2)*ROUND(G57,3),2)</f>
        <v>0</v>
      </c>
      <c r="O57">
        <f>(I57*21)/100</f>
        <v>0</v>
      </c>
      <c r="P57" t="s">
        <v>29</v>
      </c>
    </row>
    <row r="58" spans="1:5" ht="12.75">
      <c r="A58" s="36" t="s">
        <v>57</v>
      </c>
      <c r="E58" s="37" t="s">
        <v>316</v>
      </c>
    </row>
    <row r="59" spans="1:5" ht="127.5">
      <c r="A59" s="38" t="s">
        <v>59</v>
      </c>
      <c r="E59" s="39" t="s">
        <v>317</v>
      </c>
    </row>
    <row r="60" spans="1:5" ht="76.5">
      <c r="A60" t="s">
        <v>60</v>
      </c>
      <c r="E60" s="37" t="s">
        <v>318</v>
      </c>
    </row>
    <row r="61" spans="1:18" ht="12.75" customHeight="1">
      <c r="A61" s="12" t="s">
        <v>50</v>
      </c>
      <c r="B61" s="12"/>
      <c r="C61" s="41" t="s">
        <v>45</v>
      </c>
      <c r="D61" s="12"/>
      <c r="E61" s="29" t="s">
        <v>141</v>
      </c>
      <c r="F61" s="12"/>
      <c r="G61" s="12"/>
      <c r="H61" s="12"/>
      <c r="I61" s="42">
        <f>0+Q61</f>
        <v>0</v>
      </c>
      <c r="O61">
        <f>0+R61</f>
        <v>0</v>
      </c>
      <c r="Q61">
        <f>0+I62+I66+I70+I74</f>
        <v>0</v>
      </c>
      <c r="R61">
        <f>0+O62+O66+O70+O74</f>
        <v>0</v>
      </c>
    </row>
    <row r="62" spans="1:16" ht="12.75">
      <c r="A62" s="26" t="s">
        <v>52</v>
      </c>
      <c r="B62" s="31" t="s">
        <v>102</v>
      </c>
      <c r="C62" s="31" t="s">
        <v>319</v>
      </c>
      <c r="D62" s="26" t="s">
        <v>54</v>
      </c>
      <c r="E62" s="32" t="s">
        <v>320</v>
      </c>
      <c r="F62" s="33" t="s">
        <v>198</v>
      </c>
      <c r="G62" s="34">
        <v>171.88</v>
      </c>
      <c r="H62" s="35">
        <v>0</v>
      </c>
      <c r="I62" s="35">
        <f>ROUND(ROUND(H62,2)*ROUND(G62,3),2)</f>
        <v>0</v>
      </c>
      <c r="O62">
        <f>(I62*21)/100</f>
        <v>0</v>
      </c>
      <c r="P62" t="s">
        <v>29</v>
      </c>
    </row>
    <row r="63" spans="1:5" ht="12.75">
      <c r="A63" s="36" t="s">
        <v>57</v>
      </c>
      <c r="E63" s="37" t="s">
        <v>54</v>
      </c>
    </row>
    <row r="64" spans="1:5" ht="140.25">
      <c r="A64" s="38" t="s">
        <v>59</v>
      </c>
      <c r="E64" s="39" t="s">
        <v>321</v>
      </c>
    </row>
    <row r="65" spans="1:5" ht="51">
      <c r="A65" t="s">
        <v>60</v>
      </c>
      <c r="E65" s="37" t="s">
        <v>322</v>
      </c>
    </row>
    <row r="66" spans="1:16" ht="12.75">
      <c r="A66" s="26" t="s">
        <v>52</v>
      </c>
      <c r="B66" s="31" t="s">
        <v>107</v>
      </c>
      <c r="C66" s="31" t="s">
        <v>323</v>
      </c>
      <c r="D66" s="26" t="s">
        <v>54</v>
      </c>
      <c r="E66" s="32" t="s">
        <v>324</v>
      </c>
      <c r="F66" s="33" t="s">
        <v>325</v>
      </c>
      <c r="G66" s="34">
        <v>2</v>
      </c>
      <c r="H66" s="35">
        <v>0</v>
      </c>
      <c r="I66" s="35">
        <f>ROUND(ROUND(H66,2)*ROUND(G66,3),2)</f>
        <v>0</v>
      </c>
      <c r="O66">
        <f>(I66*21)/100</f>
        <v>0</v>
      </c>
      <c r="P66" t="s">
        <v>29</v>
      </c>
    </row>
    <row r="67" spans="1:5" ht="12.75">
      <c r="A67" s="36" t="s">
        <v>57</v>
      </c>
      <c r="E67" s="37" t="s">
        <v>54</v>
      </c>
    </row>
    <row r="68" spans="1:5" ht="12.75">
      <c r="A68" s="38" t="s">
        <v>59</v>
      </c>
      <c r="E68" s="39" t="s">
        <v>326</v>
      </c>
    </row>
    <row r="69" spans="1:5" ht="12.75">
      <c r="A69" t="s">
        <v>60</v>
      </c>
      <c r="E69" s="37" t="s">
        <v>54</v>
      </c>
    </row>
    <row r="70" spans="1:16" ht="12.75">
      <c r="A70" s="26" t="s">
        <v>52</v>
      </c>
      <c r="B70" s="31" t="s">
        <v>112</v>
      </c>
      <c r="C70" s="31" t="s">
        <v>327</v>
      </c>
      <c r="D70" s="26" t="s">
        <v>54</v>
      </c>
      <c r="E70" s="32" t="s">
        <v>328</v>
      </c>
      <c r="F70" s="33" t="s">
        <v>198</v>
      </c>
      <c r="G70" s="34">
        <v>5.62</v>
      </c>
      <c r="H70" s="35">
        <v>0</v>
      </c>
      <c r="I70" s="35">
        <f>ROUND(ROUND(H70,2)*ROUND(G70,3),2)</f>
        <v>0</v>
      </c>
      <c r="O70">
        <f>(I70*21)/100</f>
        <v>0</v>
      </c>
      <c r="P70" t="s">
        <v>29</v>
      </c>
    </row>
    <row r="71" spans="1:5" ht="12.75">
      <c r="A71" s="36" t="s">
        <v>57</v>
      </c>
      <c r="E71" s="37" t="s">
        <v>329</v>
      </c>
    </row>
    <row r="72" spans="1:5" ht="25.5">
      <c r="A72" s="38" t="s">
        <v>59</v>
      </c>
      <c r="E72" s="39" t="s">
        <v>330</v>
      </c>
    </row>
    <row r="73" spans="1:5" ht="25.5">
      <c r="A73" t="s">
        <v>60</v>
      </c>
      <c r="E73" s="37" t="s">
        <v>331</v>
      </c>
    </row>
    <row r="74" spans="1:16" ht="12.75">
      <c r="A74" s="26" t="s">
        <v>299</v>
      </c>
      <c r="B74" s="31" t="s">
        <v>115</v>
      </c>
      <c r="C74" s="31" t="s">
        <v>332</v>
      </c>
      <c r="D74" s="26" t="s">
        <v>54</v>
      </c>
      <c r="E74" s="32" t="s">
        <v>333</v>
      </c>
      <c r="F74" s="33" t="s">
        <v>198</v>
      </c>
      <c r="G74" s="34">
        <v>5.62</v>
      </c>
      <c r="H74" s="35">
        <v>0</v>
      </c>
      <c r="I74" s="35">
        <f>ROUND(ROUND(H74,2)*ROUND(G74,3),2)</f>
        <v>0</v>
      </c>
      <c r="O74">
        <f>(I74*21)/100</f>
        <v>0</v>
      </c>
      <c r="P74" t="s">
        <v>29</v>
      </c>
    </row>
    <row r="75" spans="1:5" ht="12.75">
      <c r="A75" s="36" t="s">
        <v>57</v>
      </c>
      <c r="E75" s="37" t="s">
        <v>334</v>
      </c>
    </row>
    <row r="76" spans="1:5" ht="12.75">
      <c r="A76" s="38" t="s">
        <v>59</v>
      </c>
      <c r="E76" s="39" t="s">
        <v>54</v>
      </c>
    </row>
    <row r="77" spans="1:5" ht="38.25">
      <c r="A77" t="s">
        <v>60</v>
      </c>
      <c r="E77" s="37" t="s">
        <v>335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81"/>
  <sheetViews>
    <sheetView tabSelected="1"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0+O9+O14+O35+O52+O65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336</v>
      </c>
      <c r="I3" s="40">
        <f>0+I9+I14+I35+I52+I65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273</v>
      </c>
      <c r="D4" s="7"/>
      <c r="E4" s="18" t="s">
        <v>274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20" t="s">
        <v>24</v>
      </c>
      <c r="C5" s="3" t="s">
        <v>336</v>
      </c>
      <c r="D5" s="2"/>
      <c r="E5" s="21" t="s">
        <v>274</v>
      </c>
      <c r="F5" s="12"/>
      <c r="G5" s="12"/>
      <c r="H5" s="12"/>
      <c r="I5" s="12"/>
      <c r="O5" t="s">
        <v>27</v>
      </c>
      <c r="P5" t="s">
        <v>29</v>
      </c>
    </row>
    <row r="6" spans="1:9" ht="12.75" customHeight="1">
      <c r="A6" s="1" t="s">
        <v>31</v>
      </c>
      <c r="B6" s="1" t="s">
        <v>33</v>
      </c>
      <c r="C6" s="1" t="s">
        <v>35</v>
      </c>
      <c r="D6" s="1" t="s">
        <v>36</v>
      </c>
      <c r="E6" s="1" t="s">
        <v>37</v>
      </c>
      <c r="F6" s="1" t="s">
        <v>39</v>
      </c>
      <c r="G6" s="1" t="s">
        <v>41</v>
      </c>
      <c r="H6" s="1" t="s">
        <v>43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44</v>
      </c>
      <c r="I7" s="19" t="s">
        <v>46</v>
      </c>
    </row>
    <row r="8" spans="1:9" ht="12.75" customHeight="1">
      <c r="A8" s="19" t="s">
        <v>32</v>
      </c>
      <c r="B8" s="19" t="s">
        <v>34</v>
      </c>
      <c r="C8" s="19" t="s">
        <v>29</v>
      </c>
      <c r="D8" s="19" t="s">
        <v>28</v>
      </c>
      <c r="E8" s="19" t="s">
        <v>38</v>
      </c>
      <c r="F8" s="19" t="s">
        <v>40</v>
      </c>
      <c r="G8" s="19" t="s">
        <v>42</v>
      </c>
      <c r="H8" s="19" t="s">
        <v>45</v>
      </c>
      <c r="I8" s="19" t="s">
        <v>47</v>
      </c>
    </row>
    <row r="9" spans="1:18" ht="12.75" customHeight="1">
      <c r="A9" s="27" t="s">
        <v>50</v>
      </c>
      <c r="B9" s="27"/>
      <c r="C9" s="28" t="s">
        <v>32</v>
      </c>
      <c r="D9" s="27"/>
      <c r="E9" s="29" t="s">
        <v>51</v>
      </c>
      <c r="F9" s="27"/>
      <c r="G9" s="27"/>
      <c r="H9" s="27"/>
      <c r="I9" s="30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6" t="s">
        <v>52</v>
      </c>
      <c r="B10" s="31" t="s">
        <v>34</v>
      </c>
      <c r="C10" s="31" t="s">
        <v>157</v>
      </c>
      <c r="D10" s="26" t="s">
        <v>54</v>
      </c>
      <c r="E10" s="32" t="s">
        <v>163</v>
      </c>
      <c r="F10" s="33" t="s">
        <v>159</v>
      </c>
      <c r="G10" s="34">
        <v>404.31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29</v>
      </c>
    </row>
    <row r="11" spans="1:5" ht="12.75">
      <c r="A11" s="36" t="s">
        <v>57</v>
      </c>
      <c r="E11" s="37" t="s">
        <v>54</v>
      </c>
    </row>
    <row r="12" spans="1:5" ht="38.25">
      <c r="A12" s="38" t="s">
        <v>59</v>
      </c>
      <c r="E12" s="39" t="s">
        <v>338</v>
      </c>
    </row>
    <row r="13" spans="1:5" ht="25.5">
      <c r="A13" t="s">
        <v>60</v>
      </c>
      <c r="E13" s="37" t="s">
        <v>162</v>
      </c>
    </row>
    <row r="14" spans="1:18" ht="12.75" customHeight="1">
      <c r="A14" s="12" t="s">
        <v>50</v>
      </c>
      <c r="B14" s="12"/>
      <c r="C14" s="41" t="s">
        <v>34</v>
      </c>
      <c r="D14" s="12"/>
      <c r="E14" s="29" t="s">
        <v>166</v>
      </c>
      <c r="F14" s="12"/>
      <c r="G14" s="12"/>
      <c r="H14" s="12"/>
      <c r="I14" s="42">
        <f>0+Q14</f>
        <v>0</v>
      </c>
      <c r="O14">
        <f>0+R14</f>
        <v>0</v>
      </c>
      <c r="Q14">
        <f>0+I15+I19+I23+I27+I31</f>
        <v>0</v>
      </c>
      <c r="R14">
        <f>0+O15+O19+O23+O27+O31</f>
        <v>0</v>
      </c>
    </row>
    <row r="15" spans="1:16" ht="12.75">
      <c r="A15" s="26" t="s">
        <v>52</v>
      </c>
      <c r="B15" s="31" t="s">
        <v>29</v>
      </c>
      <c r="C15" s="31" t="s">
        <v>215</v>
      </c>
      <c r="D15" s="26" t="s">
        <v>54</v>
      </c>
      <c r="E15" s="32" t="s">
        <v>216</v>
      </c>
      <c r="F15" s="33" t="s">
        <v>217</v>
      </c>
      <c r="G15" s="34">
        <v>2185.46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12.75">
      <c r="A16" s="36" t="s">
        <v>57</v>
      </c>
      <c r="E16" s="37" t="s">
        <v>218</v>
      </c>
    </row>
    <row r="17" spans="1:5" ht="38.25">
      <c r="A17" s="38" t="s">
        <v>59</v>
      </c>
      <c r="E17" s="39" t="s">
        <v>339</v>
      </c>
    </row>
    <row r="18" spans="1:5" ht="25.5">
      <c r="A18" t="s">
        <v>60</v>
      </c>
      <c r="E18" s="37" t="s">
        <v>220</v>
      </c>
    </row>
    <row r="19" spans="1:16" ht="12.75">
      <c r="A19" s="26" t="s">
        <v>52</v>
      </c>
      <c r="B19" s="31" t="s">
        <v>28</v>
      </c>
      <c r="C19" s="31" t="s">
        <v>279</v>
      </c>
      <c r="D19" s="26" t="s">
        <v>54</v>
      </c>
      <c r="E19" s="32" t="s">
        <v>280</v>
      </c>
      <c r="F19" s="33" t="s">
        <v>180</v>
      </c>
      <c r="G19" s="34">
        <v>29.546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29</v>
      </c>
    </row>
    <row r="20" spans="1:5" ht="12.75">
      <c r="A20" s="36" t="s">
        <v>57</v>
      </c>
      <c r="E20" s="37" t="s">
        <v>54</v>
      </c>
    </row>
    <row r="21" spans="1:5" ht="76.5">
      <c r="A21" s="38" t="s">
        <v>59</v>
      </c>
      <c r="E21" s="39" t="s">
        <v>340</v>
      </c>
    </row>
    <row r="22" spans="1:5" ht="369.75">
      <c r="A22" t="s">
        <v>60</v>
      </c>
      <c r="E22" s="37" t="s">
        <v>258</v>
      </c>
    </row>
    <row r="23" spans="1:16" ht="12.75">
      <c r="A23" s="26" t="s">
        <v>52</v>
      </c>
      <c r="B23" s="31" t="s">
        <v>38</v>
      </c>
      <c r="C23" s="31" t="s">
        <v>282</v>
      </c>
      <c r="D23" s="26" t="s">
        <v>54</v>
      </c>
      <c r="E23" s="32" t="s">
        <v>283</v>
      </c>
      <c r="F23" s="33" t="s">
        <v>180</v>
      </c>
      <c r="G23" s="34">
        <v>189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29</v>
      </c>
    </row>
    <row r="24" spans="1:5" ht="12.75">
      <c r="A24" s="36" t="s">
        <v>57</v>
      </c>
      <c r="E24" s="37" t="s">
        <v>54</v>
      </c>
    </row>
    <row r="25" spans="1:5" ht="38.25">
      <c r="A25" s="38" t="s">
        <v>59</v>
      </c>
      <c r="E25" s="39" t="s">
        <v>341</v>
      </c>
    </row>
    <row r="26" spans="1:5" ht="318.75">
      <c r="A26" t="s">
        <v>60</v>
      </c>
      <c r="E26" s="37" t="s">
        <v>285</v>
      </c>
    </row>
    <row r="27" spans="1:16" ht="12.75">
      <c r="A27" s="26" t="s">
        <v>52</v>
      </c>
      <c r="B27" s="31" t="s">
        <v>40</v>
      </c>
      <c r="C27" s="31" t="s">
        <v>286</v>
      </c>
      <c r="D27" s="26" t="s">
        <v>54</v>
      </c>
      <c r="E27" s="32" t="s">
        <v>287</v>
      </c>
      <c r="F27" s="33" t="s">
        <v>180</v>
      </c>
      <c r="G27" s="34">
        <v>126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29</v>
      </c>
    </row>
    <row r="28" spans="1:5" ht="12.75">
      <c r="A28" s="36" t="s">
        <v>57</v>
      </c>
      <c r="E28" s="37" t="s">
        <v>54</v>
      </c>
    </row>
    <row r="29" spans="1:5" ht="51">
      <c r="A29" s="38" t="s">
        <v>59</v>
      </c>
      <c r="E29" s="39" t="s">
        <v>342</v>
      </c>
    </row>
    <row r="30" spans="1:5" ht="229.5">
      <c r="A30" t="s">
        <v>60</v>
      </c>
      <c r="E30" s="37" t="s">
        <v>289</v>
      </c>
    </row>
    <row r="31" spans="1:16" ht="12.75">
      <c r="A31" s="26" t="s">
        <v>52</v>
      </c>
      <c r="B31" s="31" t="s">
        <v>42</v>
      </c>
      <c r="C31" s="31" t="s">
        <v>290</v>
      </c>
      <c r="D31" s="26" t="s">
        <v>54</v>
      </c>
      <c r="E31" s="32" t="s">
        <v>291</v>
      </c>
      <c r="F31" s="33" t="s">
        <v>180</v>
      </c>
      <c r="G31" s="34">
        <v>63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29</v>
      </c>
    </row>
    <row r="32" spans="1:5" ht="12.75">
      <c r="A32" s="36" t="s">
        <v>57</v>
      </c>
      <c r="E32" s="37" t="s">
        <v>292</v>
      </c>
    </row>
    <row r="33" spans="1:5" ht="38.25">
      <c r="A33" s="38" t="s">
        <v>59</v>
      </c>
      <c r="E33" s="39" t="s">
        <v>343</v>
      </c>
    </row>
    <row r="34" spans="1:5" ht="293.25">
      <c r="A34" t="s">
        <v>60</v>
      </c>
      <c r="E34" s="37" t="s">
        <v>294</v>
      </c>
    </row>
    <row r="35" spans="1:18" ht="12.75" customHeight="1">
      <c r="A35" s="12" t="s">
        <v>50</v>
      </c>
      <c r="B35" s="12"/>
      <c r="C35" s="41" t="s">
        <v>40</v>
      </c>
      <c r="D35" s="12"/>
      <c r="E35" s="29" t="s">
        <v>274</v>
      </c>
      <c r="F35" s="12"/>
      <c r="G35" s="12"/>
      <c r="H35" s="12"/>
      <c r="I35" s="42">
        <f>0+Q35</f>
        <v>0</v>
      </c>
      <c r="O35">
        <f>0+R35</f>
        <v>0</v>
      </c>
      <c r="Q35">
        <f>0+I36+I40+I44+I48</f>
        <v>0</v>
      </c>
      <c r="R35">
        <f>0+O36+O40+O44+O48</f>
        <v>0</v>
      </c>
    </row>
    <row r="36" spans="1:16" ht="12.75">
      <c r="A36" s="26" t="s">
        <v>52</v>
      </c>
      <c r="B36" s="31" t="s">
        <v>82</v>
      </c>
      <c r="C36" s="31" t="s">
        <v>295</v>
      </c>
      <c r="D36" s="26" t="s">
        <v>54</v>
      </c>
      <c r="E36" s="32" t="s">
        <v>296</v>
      </c>
      <c r="F36" s="33" t="s">
        <v>169</v>
      </c>
      <c r="G36" s="34">
        <v>295.46</v>
      </c>
      <c r="H36" s="35">
        <v>0</v>
      </c>
      <c r="I36" s="35">
        <f>ROUND(ROUND(H36,2)*ROUND(G36,3),2)</f>
        <v>0</v>
      </c>
      <c r="O36">
        <f>(I36*21)/100</f>
        <v>0</v>
      </c>
      <c r="P36" t="s">
        <v>29</v>
      </c>
    </row>
    <row r="37" spans="1:5" ht="12.75">
      <c r="A37" s="36" t="s">
        <v>57</v>
      </c>
      <c r="E37" s="37" t="s">
        <v>54</v>
      </c>
    </row>
    <row r="38" spans="1:5" ht="63.75">
      <c r="A38" s="38" t="s">
        <v>59</v>
      </c>
      <c r="E38" s="39" t="s">
        <v>344</v>
      </c>
    </row>
    <row r="39" spans="1:5" ht="140.25">
      <c r="A39" t="s">
        <v>60</v>
      </c>
      <c r="E39" s="37" t="s">
        <v>298</v>
      </c>
    </row>
    <row r="40" spans="1:16" ht="12.75">
      <c r="A40" s="26" t="s">
        <v>299</v>
      </c>
      <c r="B40" s="31" t="s">
        <v>84</v>
      </c>
      <c r="C40" s="31" t="s">
        <v>300</v>
      </c>
      <c r="D40" s="26" t="s">
        <v>54</v>
      </c>
      <c r="E40" s="32" t="s">
        <v>301</v>
      </c>
      <c r="F40" s="33" t="s">
        <v>169</v>
      </c>
      <c r="G40" s="34">
        <v>295.46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29</v>
      </c>
    </row>
    <row r="41" spans="1:5" ht="12.75">
      <c r="A41" s="36" t="s">
        <v>57</v>
      </c>
      <c r="E41" s="37" t="s">
        <v>302</v>
      </c>
    </row>
    <row r="42" spans="1:5" ht="12.75">
      <c r="A42" s="38" t="s">
        <v>59</v>
      </c>
      <c r="E42" s="39" t="s">
        <v>54</v>
      </c>
    </row>
    <row r="43" spans="1:5" ht="51">
      <c r="A43" t="s">
        <v>60</v>
      </c>
      <c r="E43" s="37" t="s">
        <v>303</v>
      </c>
    </row>
    <row r="44" spans="1:16" ht="12.75">
      <c r="A44" s="26" t="s">
        <v>52</v>
      </c>
      <c r="B44" s="31" t="s">
        <v>45</v>
      </c>
      <c r="C44" s="31" t="s">
        <v>304</v>
      </c>
      <c r="D44" s="26" t="s">
        <v>54</v>
      </c>
      <c r="E44" s="32" t="s">
        <v>305</v>
      </c>
      <c r="F44" s="33" t="s">
        <v>169</v>
      </c>
      <c r="G44" s="34">
        <v>295.46</v>
      </c>
      <c r="H44" s="35">
        <v>0</v>
      </c>
      <c r="I44" s="35">
        <f>ROUND(ROUND(H44,2)*ROUND(G44,3),2)</f>
        <v>0</v>
      </c>
      <c r="O44">
        <f>(I44*21)/100</f>
        <v>0</v>
      </c>
      <c r="P44" t="s">
        <v>29</v>
      </c>
    </row>
    <row r="45" spans="1:5" ht="12.75">
      <c r="A45" s="36" t="s">
        <v>57</v>
      </c>
      <c r="E45" s="37" t="s">
        <v>54</v>
      </c>
    </row>
    <row r="46" spans="1:5" ht="63.75">
      <c r="A46" s="38" t="s">
        <v>59</v>
      </c>
      <c r="E46" s="39" t="s">
        <v>344</v>
      </c>
    </row>
    <row r="47" spans="1:5" ht="140.25">
      <c r="A47" t="s">
        <v>60</v>
      </c>
      <c r="E47" s="37" t="s">
        <v>306</v>
      </c>
    </row>
    <row r="48" spans="1:16" ht="12.75">
      <c r="A48" s="26" t="s">
        <v>299</v>
      </c>
      <c r="B48" s="31" t="s">
        <v>47</v>
      </c>
      <c r="C48" s="31" t="s">
        <v>307</v>
      </c>
      <c r="D48" s="26" t="s">
        <v>54</v>
      </c>
      <c r="E48" s="32" t="s">
        <v>308</v>
      </c>
      <c r="F48" s="33" t="s">
        <v>169</v>
      </c>
      <c r="G48" s="34">
        <v>295.46</v>
      </c>
      <c r="H48" s="35">
        <v>0</v>
      </c>
      <c r="I48" s="35">
        <f>ROUND(ROUND(H48,2)*ROUND(G48,3),2)</f>
        <v>0</v>
      </c>
      <c r="O48">
        <f>(I48*21)/100</f>
        <v>0</v>
      </c>
      <c r="P48" t="s">
        <v>29</v>
      </c>
    </row>
    <row r="49" spans="1:5" ht="12.75">
      <c r="A49" s="36" t="s">
        <v>57</v>
      </c>
      <c r="E49" s="37" t="s">
        <v>309</v>
      </c>
    </row>
    <row r="50" spans="1:5" ht="12.75">
      <c r="A50" s="38" t="s">
        <v>59</v>
      </c>
      <c r="E50" s="39" t="s">
        <v>54</v>
      </c>
    </row>
    <row r="51" spans="1:5" ht="51">
      <c r="A51" t="s">
        <v>60</v>
      </c>
      <c r="E51" s="37" t="s">
        <v>303</v>
      </c>
    </row>
    <row r="52" spans="1:18" ht="12.75" customHeight="1">
      <c r="A52" s="12" t="s">
        <v>50</v>
      </c>
      <c r="B52" s="12"/>
      <c r="C52" s="41" t="s">
        <v>84</v>
      </c>
      <c r="D52" s="12"/>
      <c r="E52" s="29" t="s">
        <v>221</v>
      </c>
      <c r="F52" s="12"/>
      <c r="G52" s="12"/>
      <c r="H52" s="12"/>
      <c r="I52" s="42">
        <f>0+Q52</f>
        <v>0</v>
      </c>
      <c r="O52">
        <f>0+R52</f>
        <v>0</v>
      </c>
      <c r="Q52">
        <f>0+I53+I57+I61</f>
        <v>0</v>
      </c>
      <c r="R52">
        <f>0+O53+O57+O61</f>
        <v>0</v>
      </c>
    </row>
    <row r="53" spans="1:16" ht="12.75">
      <c r="A53" s="26" t="s">
        <v>52</v>
      </c>
      <c r="B53" s="31" t="s">
        <v>91</v>
      </c>
      <c r="C53" s="31" t="s">
        <v>310</v>
      </c>
      <c r="D53" s="26" t="s">
        <v>54</v>
      </c>
      <c r="E53" s="32" t="s">
        <v>311</v>
      </c>
      <c r="F53" s="33" t="s">
        <v>198</v>
      </c>
      <c r="G53" s="34">
        <v>105</v>
      </c>
      <c r="H53" s="35">
        <v>0</v>
      </c>
      <c r="I53" s="35">
        <f>ROUND(ROUND(H53,2)*ROUND(G53,3),2)</f>
        <v>0</v>
      </c>
      <c r="O53">
        <f>(I53*21)/100</f>
        <v>0</v>
      </c>
      <c r="P53" t="s">
        <v>29</v>
      </c>
    </row>
    <row r="54" spans="1:5" ht="12.75">
      <c r="A54" s="36" t="s">
        <v>57</v>
      </c>
      <c r="E54" s="37" t="s">
        <v>54</v>
      </c>
    </row>
    <row r="55" spans="1:5" ht="38.25">
      <c r="A55" s="38" t="s">
        <v>59</v>
      </c>
      <c r="E55" s="39" t="s">
        <v>345</v>
      </c>
    </row>
    <row r="56" spans="1:5" ht="255">
      <c r="A56" t="s">
        <v>60</v>
      </c>
      <c r="E56" s="37" t="s">
        <v>313</v>
      </c>
    </row>
    <row r="57" spans="1:16" ht="12.75">
      <c r="A57" s="26" t="s">
        <v>52</v>
      </c>
      <c r="B57" s="31" t="s">
        <v>97</v>
      </c>
      <c r="C57" s="31" t="s">
        <v>314</v>
      </c>
      <c r="D57" s="26" t="s">
        <v>63</v>
      </c>
      <c r="E57" s="32" t="s">
        <v>315</v>
      </c>
      <c r="F57" s="33" t="s">
        <v>65</v>
      </c>
      <c r="G57" s="34">
        <v>2</v>
      </c>
      <c r="H57" s="35">
        <v>0</v>
      </c>
      <c r="I57" s="35">
        <f>ROUND(ROUND(H57,2)*ROUND(G57,3),2)</f>
        <v>0</v>
      </c>
      <c r="O57">
        <f>(I57*21)/100</f>
        <v>0</v>
      </c>
      <c r="P57" t="s">
        <v>29</v>
      </c>
    </row>
    <row r="58" spans="1:5" ht="12.75">
      <c r="A58" s="36" t="s">
        <v>57</v>
      </c>
      <c r="E58" s="37" t="s">
        <v>316</v>
      </c>
    </row>
    <row r="59" spans="1:5" ht="127.5">
      <c r="A59" s="38" t="s">
        <v>59</v>
      </c>
      <c r="E59" s="39" t="s">
        <v>317</v>
      </c>
    </row>
    <row r="60" spans="1:5" ht="76.5">
      <c r="A60" t="s">
        <v>60</v>
      </c>
      <c r="E60" s="37" t="s">
        <v>318</v>
      </c>
    </row>
    <row r="61" spans="1:16" ht="12.75">
      <c r="A61" s="26" t="s">
        <v>52</v>
      </c>
      <c r="B61" s="31" t="s">
        <v>102</v>
      </c>
      <c r="C61" s="31" t="s">
        <v>314</v>
      </c>
      <c r="D61" s="26" t="s">
        <v>68</v>
      </c>
      <c r="E61" s="32" t="s">
        <v>315</v>
      </c>
      <c r="F61" s="33" t="s">
        <v>65</v>
      </c>
      <c r="G61" s="34">
        <v>20</v>
      </c>
      <c r="H61" s="35">
        <v>0</v>
      </c>
      <c r="I61" s="35">
        <f>ROUND(ROUND(H61,2)*ROUND(G61,3),2)</f>
        <v>0</v>
      </c>
      <c r="O61">
        <f>(I61*21)/100</f>
        <v>0</v>
      </c>
      <c r="P61" t="s">
        <v>29</v>
      </c>
    </row>
    <row r="62" spans="1:5" ht="12.75">
      <c r="A62" s="36" t="s">
        <v>57</v>
      </c>
      <c r="E62" s="37" t="s">
        <v>316</v>
      </c>
    </row>
    <row r="63" spans="1:5" ht="102">
      <c r="A63" s="38" t="s">
        <v>59</v>
      </c>
      <c r="E63" s="39" t="s">
        <v>346</v>
      </c>
    </row>
    <row r="64" spans="1:5" ht="76.5">
      <c r="A64" t="s">
        <v>60</v>
      </c>
      <c r="E64" s="37" t="s">
        <v>318</v>
      </c>
    </row>
    <row r="65" spans="1:18" ht="12.75" customHeight="1">
      <c r="A65" s="12" t="s">
        <v>50</v>
      </c>
      <c r="B65" s="12"/>
      <c r="C65" s="41" t="s">
        <v>45</v>
      </c>
      <c r="D65" s="12"/>
      <c r="E65" s="29" t="s">
        <v>141</v>
      </c>
      <c r="F65" s="12"/>
      <c r="G65" s="12"/>
      <c r="H65" s="12"/>
      <c r="I65" s="42">
        <f>0+Q65</f>
        <v>0</v>
      </c>
      <c r="O65">
        <f>0+R65</f>
        <v>0</v>
      </c>
      <c r="Q65">
        <f>0+I66+I70+I74+I78</f>
        <v>0</v>
      </c>
      <c r="R65">
        <f>0+O66+O70+O74+O78</f>
        <v>0</v>
      </c>
    </row>
    <row r="66" spans="1:16" ht="12.75">
      <c r="A66" s="26" t="s">
        <v>52</v>
      </c>
      <c r="B66" s="31" t="s">
        <v>107</v>
      </c>
      <c r="C66" s="31" t="s">
        <v>319</v>
      </c>
      <c r="D66" s="26" t="s">
        <v>54</v>
      </c>
      <c r="E66" s="32" t="s">
        <v>320</v>
      </c>
      <c r="F66" s="33" t="s">
        <v>198</v>
      </c>
      <c r="G66" s="34">
        <v>1775.14</v>
      </c>
      <c r="H66" s="35">
        <v>0</v>
      </c>
      <c r="I66" s="35">
        <f>ROUND(ROUND(H66,2)*ROUND(G66,3),2)</f>
        <v>0</v>
      </c>
      <c r="O66">
        <f>(I66*21)/100</f>
        <v>0</v>
      </c>
      <c r="P66" t="s">
        <v>29</v>
      </c>
    </row>
    <row r="67" spans="1:5" ht="12.75">
      <c r="A67" s="36" t="s">
        <v>57</v>
      </c>
      <c r="E67" s="37" t="s">
        <v>54</v>
      </c>
    </row>
    <row r="68" spans="1:5" ht="140.25">
      <c r="A68" s="38" t="s">
        <v>59</v>
      </c>
      <c r="E68" s="39" t="s">
        <v>347</v>
      </c>
    </row>
    <row r="69" spans="1:5" ht="51">
      <c r="A69" t="s">
        <v>60</v>
      </c>
      <c r="E69" s="37" t="s">
        <v>322</v>
      </c>
    </row>
    <row r="70" spans="1:16" ht="12.75">
      <c r="A70" s="26" t="s">
        <v>52</v>
      </c>
      <c r="B70" s="31" t="s">
        <v>112</v>
      </c>
      <c r="C70" s="31" t="s">
        <v>323</v>
      </c>
      <c r="D70" s="26" t="s">
        <v>54</v>
      </c>
      <c r="E70" s="32" t="s">
        <v>324</v>
      </c>
      <c r="F70" s="33" t="s">
        <v>325</v>
      </c>
      <c r="G70" s="34">
        <v>22</v>
      </c>
      <c r="H70" s="35">
        <v>0</v>
      </c>
      <c r="I70" s="35">
        <f>ROUND(ROUND(H70,2)*ROUND(G70,3),2)</f>
        <v>0</v>
      </c>
      <c r="O70">
        <f>(I70*21)/100</f>
        <v>0</v>
      </c>
      <c r="P70" t="s">
        <v>29</v>
      </c>
    </row>
    <row r="71" spans="1:5" ht="12.75">
      <c r="A71" s="36" t="s">
        <v>57</v>
      </c>
      <c r="E71" s="37" t="s">
        <v>54</v>
      </c>
    </row>
    <row r="72" spans="1:5" ht="12.75">
      <c r="A72" s="38" t="s">
        <v>59</v>
      </c>
      <c r="E72" s="39" t="s">
        <v>326</v>
      </c>
    </row>
    <row r="73" spans="1:5" ht="12.75">
      <c r="A73" t="s">
        <v>60</v>
      </c>
      <c r="E73" s="37" t="s">
        <v>54</v>
      </c>
    </row>
    <row r="74" spans="1:16" ht="12.75">
      <c r="A74" s="26" t="s">
        <v>52</v>
      </c>
      <c r="B74" s="31" t="s">
        <v>115</v>
      </c>
      <c r="C74" s="31" t="s">
        <v>327</v>
      </c>
      <c r="D74" s="26" t="s">
        <v>54</v>
      </c>
      <c r="E74" s="32" t="s">
        <v>328</v>
      </c>
      <c r="F74" s="33" t="s">
        <v>198</v>
      </c>
      <c r="G74" s="34">
        <v>210.08</v>
      </c>
      <c r="H74" s="35">
        <v>0</v>
      </c>
      <c r="I74" s="35">
        <f>ROUND(ROUND(H74,2)*ROUND(G74,3),2)</f>
        <v>0</v>
      </c>
      <c r="O74">
        <f>(I74*21)/100</f>
        <v>0</v>
      </c>
      <c r="P74" t="s">
        <v>29</v>
      </c>
    </row>
    <row r="75" spans="1:5" ht="12.75">
      <c r="A75" s="36" t="s">
        <v>57</v>
      </c>
      <c r="E75" s="37" t="s">
        <v>329</v>
      </c>
    </row>
    <row r="76" spans="1:5" ht="63.75">
      <c r="A76" s="38" t="s">
        <v>59</v>
      </c>
      <c r="E76" s="39" t="s">
        <v>348</v>
      </c>
    </row>
    <row r="77" spans="1:5" ht="25.5">
      <c r="A77" t="s">
        <v>60</v>
      </c>
      <c r="E77" s="37" t="s">
        <v>331</v>
      </c>
    </row>
    <row r="78" spans="1:16" ht="12.75">
      <c r="A78" s="26" t="s">
        <v>299</v>
      </c>
      <c r="B78" s="31" t="s">
        <v>118</v>
      </c>
      <c r="C78" s="31" t="s">
        <v>332</v>
      </c>
      <c r="D78" s="26" t="s">
        <v>54</v>
      </c>
      <c r="E78" s="32" t="s">
        <v>333</v>
      </c>
      <c r="F78" s="33" t="s">
        <v>198</v>
      </c>
      <c r="G78" s="34">
        <v>210.08</v>
      </c>
      <c r="H78" s="35">
        <v>0</v>
      </c>
      <c r="I78" s="35">
        <f>ROUND(ROUND(H78,2)*ROUND(G78,3),2)</f>
        <v>0</v>
      </c>
      <c r="O78">
        <f>(I78*21)/100</f>
        <v>0</v>
      </c>
      <c r="P78" t="s">
        <v>29</v>
      </c>
    </row>
    <row r="79" spans="1:5" ht="12.75">
      <c r="A79" s="36" t="s">
        <v>57</v>
      </c>
      <c r="E79" s="37" t="s">
        <v>334</v>
      </c>
    </row>
    <row r="80" spans="1:5" ht="12.75">
      <c r="A80" s="38" t="s">
        <v>59</v>
      </c>
      <c r="E80" s="39" t="s">
        <v>54</v>
      </c>
    </row>
    <row r="81" spans="1:5" ht="38.25">
      <c r="A81" t="s">
        <v>60</v>
      </c>
      <c r="E81" s="37" t="s">
        <v>335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74"/>
  <sheetViews>
    <sheetView tabSelected="1"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0+O9+O14+O39+O44+O57+O70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351</v>
      </c>
      <c r="I3" s="40">
        <f>0+I9+I14+I39+I44+I57+I70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349</v>
      </c>
      <c r="D4" s="7"/>
      <c r="E4" s="18" t="s">
        <v>350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20" t="s">
        <v>24</v>
      </c>
      <c r="C5" s="3" t="s">
        <v>351</v>
      </c>
      <c r="D5" s="2"/>
      <c r="E5" s="21" t="s">
        <v>350</v>
      </c>
      <c r="F5" s="12"/>
      <c r="G5" s="12"/>
      <c r="H5" s="12"/>
      <c r="I5" s="12"/>
      <c r="O5" t="s">
        <v>27</v>
      </c>
      <c r="P5" t="s">
        <v>29</v>
      </c>
    </row>
    <row r="6" spans="1:9" ht="12.75" customHeight="1">
      <c r="A6" s="1" t="s">
        <v>31</v>
      </c>
      <c r="B6" s="1" t="s">
        <v>33</v>
      </c>
      <c r="C6" s="1" t="s">
        <v>35</v>
      </c>
      <c r="D6" s="1" t="s">
        <v>36</v>
      </c>
      <c r="E6" s="1" t="s">
        <v>37</v>
      </c>
      <c r="F6" s="1" t="s">
        <v>39</v>
      </c>
      <c r="G6" s="1" t="s">
        <v>41</v>
      </c>
      <c r="H6" s="1" t="s">
        <v>43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44</v>
      </c>
      <c r="I7" s="19" t="s">
        <v>46</v>
      </c>
    </row>
    <row r="8" spans="1:9" ht="12.75" customHeight="1">
      <c r="A8" s="19" t="s">
        <v>32</v>
      </c>
      <c r="B8" s="19" t="s">
        <v>34</v>
      </c>
      <c r="C8" s="19" t="s">
        <v>29</v>
      </c>
      <c r="D8" s="19" t="s">
        <v>28</v>
      </c>
      <c r="E8" s="19" t="s">
        <v>38</v>
      </c>
      <c r="F8" s="19" t="s">
        <v>40</v>
      </c>
      <c r="G8" s="19" t="s">
        <v>42</v>
      </c>
      <c r="H8" s="19" t="s">
        <v>45</v>
      </c>
      <c r="I8" s="19" t="s">
        <v>47</v>
      </c>
    </row>
    <row r="9" spans="1:18" ht="12.75" customHeight="1">
      <c r="A9" s="27" t="s">
        <v>50</v>
      </c>
      <c r="B9" s="27"/>
      <c r="C9" s="28" t="s">
        <v>32</v>
      </c>
      <c r="D9" s="27"/>
      <c r="E9" s="29" t="s">
        <v>51</v>
      </c>
      <c r="F9" s="27"/>
      <c r="G9" s="27"/>
      <c r="H9" s="27"/>
      <c r="I9" s="30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6" t="s">
        <v>52</v>
      </c>
      <c r="B10" s="31" t="s">
        <v>34</v>
      </c>
      <c r="C10" s="31" t="s">
        <v>353</v>
      </c>
      <c r="D10" s="26" t="s">
        <v>54</v>
      </c>
      <c r="E10" s="32" t="s">
        <v>163</v>
      </c>
      <c r="F10" s="33" t="s">
        <v>159</v>
      </c>
      <c r="G10" s="34">
        <v>125.761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29</v>
      </c>
    </row>
    <row r="11" spans="1:5" ht="12.75">
      <c r="A11" s="36" t="s">
        <v>57</v>
      </c>
      <c r="E11" s="37" t="s">
        <v>54</v>
      </c>
    </row>
    <row r="12" spans="1:5" ht="38.25">
      <c r="A12" s="38" t="s">
        <v>59</v>
      </c>
      <c r="E12" s="39" t="s">
        <v>354</v>
      </c>
    </row>
    <row r="13" spans="1:5" ht="25.5">
      <c r="A13" t="s">
        <v>60</v>
      </c>
      <c r="E13" s="37" t="s">
        <v>162</v>
      </c>
    </row>
    <row r="14" spans="1:18" ht="12.75" customHeight="1">
      <c r="A14" s="12" t="s">
        <v>50</v>
      </c>
      <c r="B14" s="12"/>
      <c r="C14" s="41" t="s">
        <v>34</v>
      </c>
      <c r="D14" s="12"/>
      <c r="E14" s="29" t="s">
        <v>166</v>
      </c>
      <c r="F14" s="12"/>
      <c r="G14" s="12"/>
      <c r="H14" s="12"/>
      <c r="I14" s="42">
        <f>0+Q14</f>
        <v>0</v>
      </c>
      <c r="O14">
        <f>0+R14</f>
        <v>0</v>
      </c>
      <c r="Q14">
        <f>0+I15+I19+I23+I27+I31+I35</f>
        <v>0</v>
      </c>
      <c r="R14">
        <f>0+O15+O19+O23+O27+O31+O35</f>
        <v>0</v>
      </c>
    </row>
    <row r="15" spans="1:16" ht="12.75">
      <c r="A15" s="26" t="s">
        <v>52</v>
      </c>
      <c r="B15" s="31" t="s">
        <v>29</v>
      </c>
      <c r="C15" s="31" t="s">
        <v>215</v>
      </c>
      <c r="D15" s="26" t="s">
        <v>54</v>
      </c>
      <c r="E15" s="32" t="s">
        <v>216</v>
      </c>
      <c r="F15" s="33" t="s">
        <v>217</v>
      </c>
      <c r="G15" s="34">
        <v>679.79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12.75">
      <c r="A16" s="36" t="s">
        <v>57</v>
      </c>
      <c r="E16" s="37" t="s">
        <v>218</v>
      </c>
    </row>
    <row r="17" spans="1:5" ht="38.25">
      <c r="A17" s="38" t="s">
        <v>59</v>
      </c>
      <c r="E17" s="39" t="s">
        <v>355</v>
      </c>
    </row>
    <row r="18" spans="1:5" ht="25.5">
      <c r="A18" t="s">
        <v>60</v>
      </c>
      <c r="E18" s="37" t="s">
        <v>220</v>
      </c>
    </row>
    <row r="19" spans="1:16" ht="12.75">
      <c r="A19" s="26" t="s">
        <v>52</v>
      </c>
      <c r="B19" s="31" t="s">
        <v>28</v>
      </c>
      <c r="C19" s="31" t="s">
        <v>279</v>
      </c>
      <c r="D19" s="26" t="s">
        <v>54</v>
      </c>
      <c r="E19" s="32" t="s">
        <v>280</v>
      </c>
      <c r="F19" s="33" t="s">
        <v>180</v>
      </c>
      <c r="G19" s="34">
        <v>55.379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29</v>
      </c>
    </row>
    <row r="20" spans="1:5" ht="12.75">
      <c r="A20" s="36" t="s">
        <v>57</v>
      </c>
      <c r="E20" s="37" t="s">
        <v>54</v>
      </c>
    </row>
    <row r="21" spans="1:5" ht="38.25">
      <c r="A21" s="38" t="s">
        <v>59</v>
      </c>
      <c r="E21" s="39" t="s">
        <v>356</v>
      </c>
    </row>
    <row r="22" spans="1:5" ht="369.75">
      <c r="A22" t="s">
        <v>60</v>
      </c>
      <c r="E22" s="37" t="s">
        <v>258</v>
      </c>
    </row>
    <row r="23" spans="1:16" ht="12.75">
      <c r="A23" s="26" t="s">
        <v>52</v>
      </c>
      <c r="B23" s="31" t="s">
        <v>38</v>
      </c>
      <c r="C23" s="31" t="s">
        <v>282</v>
      </c>
      <c r="D23" s="26" t="s">
        <v>54</v>
      </c>
      <c r="E23" s="32" t="s">
        <v>283</v>
      </c>
      <c r="F23" s="33" t="s">
        <v>180</v>
      </c>
      <c r="G23" s="34">
        <v>12.6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29</v>
      </c>
    </row>
    <row r="24" spans="1:5" ht="12.75">
      <c r="A24" s="36" t="s">
        <v>57</v>
      </c>
      <c r="E24" s="37" t="s">
        <v>54</v>
      </c>
    </row>
    <row r="25" spans="1:5" ht="38.25">
      <c r="A25" s="38" t="s">
        <v>59</v>
      </c>
      <c r="E25" s="39" t="s">
        <v>357</v>
      </c>
    </row>
    <row r="26" spans="1:5" ht="318.75">
      <c r="A26" t="s">
        <v>60</v>
      </c>
      <c r="E26" s="37" t="s">
        <v>285</v>
      </c>
    </row>
    <row r="27" spans="1:16" ht="12.75">
      <c r="A27" s="26" t="s">
        <v>52</v>
      </c>
      <c r="B27" s="31" t="s">
        <v>40</v>
      </c>
      <c r="C27" s="31" t="s">
        <v>286</v>
      </c>
      <c r="D27" s="26" t="s">
        <v>54</v>
      </c>
      <c r="E27" s="32" t="s">
        <v>287</v>
      </c>
      <c r="F27" s="33" t="s">
        <v>180</v>
      </c>
      <c r="G27" s="34">
        <v>8.4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29</v>
      </c>
    </row>
    <row r="28" spans="1:5" ht="12.75">
      <c r="A28" s="36" t="s">
        <v>57</v>
      </c>
      <c r="E28" s="37" t="s">
        <v>54</v>
      </c>
    </row>
    <row r="29" spans="1:5" ht="51">
      <c r="A29" s="38" t="s">
        <v>59</v>
      </c>
      <c r="E29" s="39" t="s">
        <v>358</v>
      </c>
    </row>
    <row r="30" spans="1:5" ht="229.5">
      <c r="A30" t="s">
        <v>60</v>
      </c>
      <c r="E30" s="37" t="s">
        <v>289</v>
      </c>
    </row>
    <row r="31" spans="1:16" ht="12.75">
      <c r="A31" s="26" t="s">
        <v>52</v>
      </c>
      <c r="B31" s="31" t="s">
        <v>42</v>
      </c>
      <c r="C31" s="31" t="s">
        <v>290</v>
      </c>
      <c r="D31" s="26" t="s">
        <v>54</v>
      </c>
      <c r="E31" s="32" t="s">
        <v>291</v>
      </c>
      <c r="F31" s="33" t="s">
        <v>180</v>
      </c>
      <c r="G31" s="34">
        <v>4.2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29</v>
      </c>
    </row>
    <row r="32" spans="1:5" ht="12.75">
      <c r="A32" s="36" t="s">
        <v>57</v>
      </c>
      <c r="E32" s="37" t="s">
        <v>292</v>
      </c>
    </row>
    <row r="33" spans="1:5" ht="38.25">
      <c r="A33" s="38" t="s">
        <v>59</v>
      </c>
      <c r="E33" s="39" t="s">
        <v>359</v>
      </c>
    </row>
    <row r="34" spans="1:5" ht="293.25">
      <c r="A34" t="s">
        <v>60</v>
      </c>
      <c r="E34" s="37" t="s">
        <v>294</v>
      </c>
    </row>
    <row r="35" spans="1:16" ht="12.75">
      <c r="A35" s="26" t="s">
        <v>52</v>
      </c>
      <c r="B35" s="31" t="s">
        <v>82</v>
      </c>
      <c r="C35" s="31" t="s">
        <v>360</v>
      </c>
      <c r="D35" s="26" t="s">
        <v>54</v>
      </c>
      <c r="E35" s="32" t="s">
        <v>361</v>
      </c>
      <c r="F35" s="33" t="s">
        <v>169</v>
      </c>
      <c r="G35" s="34">
        <v>120.39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29</v>
      </c>
    </row>
    <row r="36" spans="1:5" ht="12.75">
      <c r="A36" s="36" t="s">
        <v>57</v>
      </c>
      <c r="E36" s="37" t="s">
        <v>54</v>
      </c>
    </row>
    <row r="37" spans="1:5" ht="25.5">
      <c r="A37" s="38" t="s">
        <v>59</v>
      </c>
      <c r="E37" s="39" t="s">
        <v>362</v>
      </c>
    </row>
    <row r="38" spans="1:5" ht="25.5">
      <c r="A38" t="s">
        <v>60</v>
      </c>
      <c r="E38" s="37" t="s">
        <v>363</v>
      </c>
    </row>
    <row r="39" spans="1:18" ht="12.75" customHeight="1">
      <c r="A39" s="12" t="s">
        <v>50</v>
      </c>
      <c r="B39" s="12"/>
      <c r="C39" s="41" t="s">
        <v>29</v>
      </c>
      <c r="D39" s="12"/>
      <c r="E39" s="29" t="s">
        <v>364</v>
      </c>
      <c r="F39" s="12"/>
      <c r="G39" s="12"/>
      <c r="H39" s="12"/>
      <c r="I39" s="42">
        <f>0+Q39</f>
        <v>0</v>
      </c>
      <c r="O39">
        <f>0+R39</f>
        <v>0</v>
      </c>
      <c r="Q39">
        <f>0+I40</f>
        <v>0</v>
      </c>
      <c r="R39">
        <f>0+O40</f>
        <v>0</v>
      </c>
    </row>
    <row r="40" spans="1:16" ht="12.75">
      <c r="A40" s="26" t="s">
        <v>52</v>
      </c>
      <c r="B40" s="31" t="s">
        <v>84</v>
      </c>
      <c r="C40" s="31" t="s">
        <v>365</v>
      </c>
      <c r="D40" s="26" t="s">
        <v>54</v>
      </c>
      <c r="E40" s="32" t="s">
        <v>366</v>
      </c>
      <c r="F40" s="33" t="s">
        <v>169</v>
      </c>
      <c r="G40" s="34">
        <v>120.39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29</v>
      </c>
    </row>
    <row r="41" spans="1:5" ht="12.75">
      <c r="A41" s="36" t="s">
        <v>57</v>
      </c>
      <c r="E41" s="37" t="s">
        <v>54</v>
      </c>
    </row>
    <row r="42" spans="1:5" ht="25.5">
      <c r="A42" s="38" t="s">
        <v>59</v>
      </c>
      <c r="E42" s="39" t="s">
        <v>362</v>
      </c>
    </row>
    <row r="43" spans="1:5" ht="102">
      <c r="A43" t="s">
        <v>60</v>
      </c>
      <c r="E43" s="37" t="s">
        <v>367</v>
      </c>
    </row>
    <row r="44" spans="1:18" ht="12.75" customHeight="1">
      <c r="A44" s="12" t="s">
        <v>50</v>
      </c>
      <c r="B44" s="12"/>
      <c r="C44" s="41" t="s">
        <v>40</v>
      </c>
      <c r="D44" s="12"/>
      <c r="E44" s="29" t="s">
        <v>274</v>
      </c>
      <c r="F44" s="12"/>
      <c r="G44" s="12"/>
      <c r="H44" s="12"/>
      <c r="I44" s="42">
        <f>0+Q44</f>
        <v>0</v>
      </c>
      <c r="O44">
        <f>0+R44</f>
        <v>0</v>
      </c>
      <c r="Q44">
        <f>0+I45+I49+I53</f>
        <v>0</v>
      </c>
      <c r="R44">
        <f>0+O45+O49+O53</f>
        <v>0</v>
      </c>
    </row>
    <row r="45" spans="1:16" ht="12.75">
      <c r="A45" s="26" t="s">
        <v>52</v>
      </c>
      <c r="B45" s="31" t="s">
        <v>45</v>
      </c>
      <c r="C45" s="31" t="s">
        <v>368</v>
      </c>
      <c r="D45" s="26" t="s">
        <v>54</v>
      </c>
      <c r="E45" s="32" t="s">
        <v>369</v>
      </c>
      <c r="F45" s="33" t="s">
        <v>169</v>
      </c>
      <c r="G45" s="34">
        <v>120.39</v>
      </c>
      <c r="H45" s="35">
        <v>0</v>
      </c>
      <c r="I45" s="35">
        <f>ROUND(ROUND(H45,2)*ROUND(G45,3),2)</f>
        <v>0</v>
      </c>
      <c r="O45">
        <f>(I45*21)/100</f>
        <v>0</v>
      </c>
      <c r="P45" t="s">
        <v>29</v>
      </c>
    </row>
    <row r="46" spans="1:5" ht="12.75">
      <c r="A46" s="36" t="s">
        <v>57</v>
      </c>
      <c r="E46" s="37" t="s">
        <v>370</v>
      </c>
    </row>
    <row r="47" spans="1:5" ht="25.5">
      <c r="A47" s="38" t="s">
        <v>59</v>
      </c>
      <c r="E47" s="39" t="s">
        <v>362</v>
      </c>
    </row>
    <row r="48" spans="1:5" ht="127.5">
      <c r="A48" t="s">
        <v>60</v>
      </c>
      <c r="E48" s="37" t="s">
        <v>371</v>
      </c>
    </row>
    <row r="49" spans="1:16" ht="12.75">
      <c r="A49" s="26" t="s">
        <v>52</v>
      </c>
      <c r="B49" s="31" t="s">
        <v>47</v>
      </c>
      <c r="C49" s="31" t="s">
        <v>372</v>
      </c>
      <c r="D49" s="26" t="s">
        <v>54</v>
      </c>
      <c r="E49" s="32" t="s">
        <v>373</v>
      </c>
      <c r="F49" s="33" t="s">
        <v>169</v>
      </c>
      <c r="G49" s="34">
        <v>120.39</v>
      </c>
      <c r="H49" s="35">
        <v>0</v>
      </c>
      <c r="I49" s="35">
        <f>ROUND(ROUND(H49,2)*ROUND(G49,3),2)</f>
        <v>0</v>
      </c>
      <c r="O49">
        <f>(I49*21)/100</f>
        <v>0</v>
      </c>
      <c r="P49" t="s">
        <v>29</v>
      </c>
    </row>
    <row r="50" spans="1:5" ht="12.75">
      <c r="A50" s="36" t="s">
        <v>57</v>
      </c>
      <c r="E50" s="37" t="s">
        <v>374</v>
      </c>
    </row>
    <row r="51" spans="1:5" ht="25.5">
      <c r="A51" s="38" t="s">
        <v>59</v>
      </c>
      <c r="E51" s="39" t="s">
        <v>362</v>
      </c>
    </row>
    <row r="52" spans="1:5" ht="51">
      <c r="A52" t="s">
        <v>60</v>
      </c>
      <c r="E52" s="37" t="s">
        <v>375</v>
      </c>
    </row>
    <row r="53" spans="1:16" ht="12.75">
      <c r="A53" s="26" t="s">
        <v>52</v>
      </c>
      <c r="B53" s="31" t="s">
        <v>91</v>
      </c>
      <c r="C53" s="31" t="s">
        <v>376</v>
      </c>
      <c r="D53" s="26" t="s">
        <v>54</v>
      </c>
      <c r="E53" s="32" t="s">
        <v>377</v>
      </c>
      <c r="F53" s="33" t="s">
        <v>169</v>
      </c>
      <c r="G53" s="34">
        <v>120.39</v>
      </c>
      <c r="H53" s="35">
        <v>0</v>
      </c>
      <c r="I53" s="35">
        <f>ROUND(ROUND(H53,2)*ROUND(G53,3),2)</f>
        <v>0</v>
      </c>
      <c r="O53">
        <f>(I53*21)/100</f>
        <v>0</v>
      </c>
      <c r="P53" t="s">
        <v>29</v>
      </c>
    </row>
    <row r="54" spans="1:5" ht="25.5">
      <c r="A54" s="36" t="s">
        <v>57</v>
      </c>
      <c r="E54" s="37" t="s">
        <v>378</v>
      </c>
    </row>
    <row r="55" spans="1:5" ht="25.5">
      <c r="A55" s="38" t="s">
        <v>59</v>
      </c>
      <c r="E55" s="39" t="s">
        <v>362</v>
      </c>
    </row>
    <row r="56" spans="1:5" ht="165.75">
      <c r="A56" t="s">
        <v>60</v>
      </c>
      <c r="E56" s="37" t="s">
        <v>379</v>
      </c>
    </row>
    <row r="57" spans="1:18" ht="12.75" customHeight="1">
      <c r="A57" s="12" t="s">
        <v>50</v>
      </c>
      <c r="B57" s="12"/>
      <c r="C57" s="41" t="s">
        <v>84</v>
      </c>
      <c r="D57" s="12"/>
      <c r="E57" s="29" t="s">
        <v>221</v>
      </c>
      <c r="F57" s="12"/>
      <c r="G57" s="12"/>
      <c r="H57" s="12"/>
      <c r="I57" s="42">
        <f>0+Q57</f>
        <v>0</v>
      </c>
      <c r="O57">
        <f>0+R57</f>
        <v>0</v>
      </c>
      <c r="Q57">
        <f>0+I58+I62+I66</f>
        <v>0</v>
      </c>
      <c r="R57">
        <f>0+O58+O62+O66</f>
        <v>0</v>
      </c>
    </row>
    <row r="58" spans="1:16" ht="12.75">
      <c r="A58" s="26" t="s">
        <v>52</v>
      </c>
      <c r="B58" s="31" t="s">
        <v>97</v>
      </c>
      <c r="C58" s="31" t="s">
        <v>310</v>
      </c>
      <c r="D58" s="26" t="s">
        <v>54</v>
      </c>
      <c r="E58" s="32" t="s">
        <v>311</v>
      </c>
      <c r="F58" s="33" t="s">
        <v>198</v>
      </c>
      <c r="G58" s="34">
        <v>7</v>
      </c>
      <c r="H58" s="35">
        <v>0</v>
      </c>
      <c r="I58" s="35">
        <f>ROUND(ROUND(H58,2)*ROUND(G58,3),2)</f>
        <v>0</v>
      </c>
      <c r="O58">
        <f>(I58*21)/100</f>
        <v>0</v>
      </c>
      <c r="P58" t="s">
        <v>29</v>
      </c>
    </row>
    <row r="59" spans="1:5" ht="12.75">
      <c r="A59" s="36" t="s">
        <v>57</v>
      </c>
      <c r="E59" s="37" t="s">
        <v>54</v>
      </c>
    </row>
    <row r="60" spans="1:5" ht="38.25">
      <c r="A60" s="38" t="s">
        <v>59</v>
      </c>
      <c r="E60" s="39" t="s">
        <v>380</v>
      </c>
    </row>
    <row r="61" spans="1:5" ht="255">
      <c r="A61" t="s">
        <v>60</v>
      </c>
      <c r="E61" s="37" t="s">
        <v>313</v>
      </c>
    </row>
    <row r="62" spans="1:16" ht="12.75">
      <c r="A62" s="26" t="s">
        <v>52</v>
      </c>
      <c r="B62" s="31" t="s">
        <v>102</v>
      </c>
      <c r="C62" s="31" t="s">
        <v>381</v>
      </c>
      <c r="D62" s="26" t="s">
        <v>54</v>
      </c>
      <c r="E62" s="32" t="s">
        <v>382</v>
      </c>
      <c r="F62" s="33" t="s">
        <v>198</v>
      </c>
      <c r="G62" s="34">
        <v>5</v>
      </c>
      <c r="H62" s="35">
        <v>0</v>
      </c>
      <c r="I62" s="35">
        <f>ROUND(ROUND(H62,2)*ROUND(G62,3),2)</f>
        <v>0</v>
      </c>
      <c r="O62">
        <f>(I62*21)/100</f>
        <v>0</v>
      </c>
      <c r="P62" t="s">
        <v>29</v>
      </c>
    </row>
    <row r="63" spans="1:5" ht="12.75">
      <c r="A63" s="36" t="s">
        <v>57</v>
      </c>
      <c r="E63" s="37" t="s">
        <v>383</v>
      </c>
    </row>
    <row r="64" spans="1:5" ht="12.75">
      <c r="A64" s="38" t="s">
        <v>59</v>
      </c>
      <c r="E64" s="39" t="s">
        <v>384</v>
      </c>
    </row>
    <row r="65" spans="1:5" ht="242.25">
      <c r="A65" t="s">
        <v>60</v>
      </c>
      <c r="E65" s="37" t="s">
        <v>385</v>
      </c>
    </row>
    <row r="66" spans="1:16" ht="12.75">
      <c r="A66" s="26" t="s">
        <v>52</v>
      </c>
      <c r="B66" s="31" t="s">
        <v>107</v>
      </c>
      <c r="C66" s="31" t="s">
        <v>386</v>
      </c>
      <c r="D66" s="26" t="s">
        <v>54</v>
      </c>
      <c r="E66" s="32" t="s">
        <v>387</v>
      </c>
      <c r="F66" s="33" t="s">
        <v>65</v>
      </c>
      <c r="G66" s="34">
        <v>3</v>
      </c>
      <c r="H66" s="35">
        <v>0</v>
      </c>
      <c r="I66" s="35">
        <f>ROUND(ROUND(H66,2)*ROUND(G66,3),2)</f>
        <v>0</v>
      </c>
      <c r="O66">
        <f>(I66*21)/100</f>
        <v>0</v>
      </c>
      <c r="P66" t="s">
        <v>29</v>
      </c>
    </row>
    <row r="67" spans="1:5" ht="12.75">
      <c r="A67" s="36" t="s">
        <v>57</v>
      </c>
      <c r="E67" s="37" t="s">
        <v>54</v>
      </c>
    </row>
    <row r="68" spans="1:5" ht="25.5">
      <c r="A68" s="38" t="s">
        <v>59</v>
      </c>
      <c r="E68" s="39" t="s">
        <v>388</v>
      </c>
    </row>
    <row r="69" spans="1:5" ht="25.5">
      <c r="A69" t="s">
        <v>60</v>
      </c>
      <c r="E69" s="37" t="s">
        <v>389</v>
      </c>
    </row>
    <row r="70" spans="1:18" ht="12.75" customHeight="1">
      <c r="A70" s="12" t="s">
        <v>50</v>
      </c>
      <c r="B70" s="12"/>
      <c r="C70" s="41" t="s">
        <v>45</v>
      </c>
      <c r="D70" s="12"/>
      <c r="E70" s="29" t="s">
        <v>141</v>
      </c>
      <c r="F70" s="12"/>
      <c r="G70" s="12"/>
      <c r="H70" s="12"/>
      <c r="I70" s="42">
        <f>0+Q70</f>
        <v>0</v>
      </c>
      <c r="O70">
        <f>0+R70</f>
        <v>0</v>
      </c>
      <c r="Q70">
        <f>0+I71</f>
        <v>0</v>
      </c>
      <c r="R70">
        <f>0+O71</f>
        <v>0</v>
      </c>
    </row>
    <row r="71" spans="1:16" ht="25.5">
      <c r="A71" s="26" t="s">
        <v>52</v>
      </c>
      <c r="B71" s="31" t="s">
        <v>112</v>
      </c>
      <c r="C71" s="31" t="s">
        <v>390</v>
      </c>
      <c r="D71" s="26" t="s">
        <v>54</v>
      </c>
      <c r="E71" s="32" t="s">
        <v>391</v>
      </c>
      <c r="F71" s="33" t="s">
        <v>198</v>
      </c>
      <c r="G71" s="34">
        <v>15.5</v>
      </c>
      <c r="H71" s="35">
        <v>0</v>
      </c>
      <c r="I71" s="35">
        <f>ROUND(ROUND(H71,2)*ROUND(G71,3),2)</f>
        <v>0</v>
      </c>
      <c r="O71">
        <f>(I71*21)/100</f>
        <v>0</v>
      </c>
      <c r="P71" t="s">
        <v>29</v>
      </c>
    </row>
    <row r="72" spans="1:5" ht="12.75">
      <c r="A72" s="36" t="s">
        <v>57</v>
      </c>
      <c r="E72" s="37" t="s">
        <v>54</v>
      </c>
    </row>
    <row r="73" spans="1:5" ht="25.5">
      <c r="A73" s="38" t="s">
        <v>59</v>
      </c>
      <c r="E73" s="39" t="s">
        <v>392</v>
      </c>
    </row>
    <row r="74" spans="1:5" ht="76.5">
      <c r="A74" t="s">
        <v>60</v>
      </c>
      <c r="E74" s="37" t="s">
        <v>393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106"/>
  <sheetViews>
    <sheetView tabSelected="1"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0+O9+O14+O51+O60+O77+O98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394</v>
      </c>
      <c r="I3" s="40">
        <f>0+I9+I14+I51+I60+I77+I98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349</v>
      </c>
      <c r="D4" s="7"/>
      <c r="E4" s="18" t="s">
        <v>350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20" t="s">
        <v>24</v>
      </c>
      <c r="C5" s="3" t="s">
        <v>394</v>
      </c>
      <c r="D5" s="2"/>
      <c r="E5" s="21" t="s">
        <v>350</v>
      </c>
      <c r="F5" s="12"/>
      <c r="G5" s="12"/>
      <c r="H5" s="12"/>
      <c r="I5" s="12"/>
      <c r="O5" t="s">
        <v>27</v>
      </c>
      <c r="P5" t="s">
        <v>29</v>
      </c>
    </row>
    <row r="6" spans="1:9" ht="12.75" customHeight="1">
      <c r="A6" s="1" t="s">
        <v>31</v>
      </c>
      <c r="B6" s="1" t="s">
        <v>33</v>
      </c>
      <c r="C6" s="1" t="s">
        <v>35</v>
      </c>
      <c r="D6" s="1" t="s">
        <v>36</v>
      </c>
      <c r="E6" s="1" t="s">
        <v>37</v>
      </c>
      <c r="F6" s="1" t="s">
        <v>39</v>
      </c>
      <c r="G6" s="1" t="s">
        <v>41</v>
      </c>
      <c r="H6" s="1" t="s">
        <v>43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44</v>
      </c>
      <c r="I7" s="19" t="s">
        <v>46</v>
      </c>
    </row>
    <row r="8" spans="1:9" ht="12.75" customHeight="1">
      <c r="A8" s="19" t="s">
        <v>32</v>
      </c>
      <c r="B8" s="19" t="s">
        <v>34</v>
      </c>
      <c r="C8" s="19" t="s">
        <v>29</v>
      </c>
      <c r="D8" s="19" t="s">
        <v>28</v>
      </c>
      <c r="E8" s="19" t="s">
        <v>38</v>
      </c>
      <c r="F8" s="19" t="s">
        <v>40</v>
      </c>
      <c r="G8" s="19" t="s">
        <v>42</v>
      </c>
      <c r="H8" s="19" t="s">
        <v>45</v>
      </c>
      <c r="I8" s="19" t="s">
        <v>47</v>
      </c>
    </row>
    <row r="9" spans="1:18" ht="12.75" customHeight="1">
      <c r="A9" s="27" t="s">
        <v>50</v>
      </c>
      <c r="B9" s="27"/>
      <c r="C9" s="28" t="s">
        <v>32</v>
      </c>
      <c r="D9" s="27"/>
      <c r="E9" s="29" t="s">
        <v>51</v>
      </c>
      <c r="F9" s="27"/>
      <c r="G9" s="27"/>
      <c r="H9" s="27"/>
      <c r="I9" s="30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6" t="s">
        <v>52</v>
      </c>
      <c r="B10" s="31" t="s">
        <v>34</v>
      </c>
      <c r="C10" s="31" t="s">
        <v>353</v>
      </c>
      <c r="D10" s="26" t="s">
        <v>54</v>
      </c>
      <c r="E10" s="32" t="s">
        <v>163</v>
      </c>
      <c r="F10" s="33" t="s">
        <v>159</v>
      </c>
      <c r="G10" s="34">
        <v>683.261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29</v>
      </c>
    </row>
    <row r="11" spans="1:5" ht="12.75">
      <c r="A11" s="36" t="s">
        <v>57</v>
      </c>
      <c r="E11" s="37" t="s">
        <v>54</v>
      </c>
    </row>
    <row r="12" spans="1:5" ht="38.25">
      <c r="A12" s="38" t="s">
        <v>59</v>
      </c>
      <c r="E12" s="39" t="s">
        <v>396</v>
      </c>
    </row>
    <row r="13" spans="1:5" ht="25.5">
      <c r="A13" t="s">
        <v>60</v>
      </c>
      <c r="E13" s="37" t="s">
        <v>162</v>
      </c>
    </row>
    <row r="14" spans="1:18" ht="12.75" customHeight="1">
      <c r="A14" s="12" t="s">
        <v>50</v>
      </c>
      <c r="B14" s="12"/>
      <c r="C14" s="41" t="s">
        <v>34</v>
      </c>
      <c r="D14" s="12"/>
      <c r="E14" s="29" t="s">
        <v>166</v>
      </c>
      <c r="F14" s="12"/>
      <c r="G14" s="12"/>
      <c r="H14" s="12"/>
      <c r="I14" s="42">
        <f>0+Q14</f>
        <v>0</v>
      </c>
      <c r="O14">
        <f>0+R14</f>
        <v>0</v>
      </c>
      <c r="Q14">
        <f>0+I15+I19+I23+I27+I31+I35+I39+I43+I47</f>
        <v>0</v>
      </c>
      <c r="R14">
        <f>0+O15+O19+O23+O27+O31+O35+O39+O43+O47</f>
        <v>0</v>
      </c>
    </row>
    <row r="15" spans="1:16" ht="12.75">
      <c r="A15" s="26" t="s">
        <v>52</v>
      </c>
      <c r="B15" s="31" t="s">
        <v>29</v>
      </c>
      <c r="C15" s="31" t="s">
        <v>255</v>
      </c>
      <c r="D15" s="26" t="s">
        <v>54</v>
      </c>
      <c r="E15" s="32" t="s">
        <v>256</v>
      </c>
      <c r="F15" s="33" t="s">
        <v>180</v>
      </c>
      <c r="G15" s="34">
        <v>18.297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12.75">
      <c r="A16" s="36" t="s">
        <v>57</v>
      </c>
      <c r="E16" s="37" t="s">
        <v>54</v>
      </c>
    </row>
    <row r="17" spans="1:5" ht="25.5">
      <c r="A17" s="38" t="s">
        <v>59</v>
      </c>
      <c r="E17" s="39" t="s">
        <v>397</v>
      </c>
    </row>
    <row r="18" spans="1:5" ht="369.75">
      <c r="A18" t="s">
        <v>60</v>
      </c>
      <c r="E18" s="37" t="s">
        <v>258</v>
      </c>
    </row>
    <row r="19" spans="1:16" ht="12.75">
      <c r="A19" s="26" t="s">
        <v>52</v>
      </c>
      <c r="B19" s="31" t="s">
        <v>28</v>
      </c>
      <c r="C19" s="31" t="s">
        <v>215</v>
      </c>
      <c r="D19" s="26" t="s">
        <v>54</v>
      </c>
      <c r="E19" s="32" t="s">
        <v>216</v>
      </c>
      <c r="F19" s="33" t="s">
        <v>217</v>
      </c>
      <c r="G19" s="34">
        <v>3693.3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29</v>
      </c>
    </row>
    <row r="20" spans="1:5" ht="12.75">
      <c r="A20" s="36" t="s">
        <v>57</v>
      </c>
      <c r="E20" s="37" t="s">
        <v>218</v>
      </c>
    </row>
    <row r="21" spans="1:5" ht="38.25">
      <c r="A21" s="38" t="s">
        <v>59</v>
      </c>
      <c r="E21" s="39" t="s">
        <v>398</v>
      </c>
    </row>
    <row r="22" spans="1:5" ht="25.5">
      <c r="A22" t="s">
        <v>60</v>
      </c>
      <c r="E22" s="37" t="s">
        <v>220</v>
      </c>
    </row>
    <row r="23" spans="1:16" ht="12.75">
      <c r="A23" s="26" t="s">
        <v>52</v>
      </c>
      <c r="B23" s="31" t="s">
        <v>38</v>
      </c>
      <c r="C23" s="31" t="s">
        <v>279</v>
      </c>
      <c r="D23" s="26" t="s">
        <v>54</v>
      </c>
      <c r="E23" s="32" t="s">
        <v>280</v>
      </c>
      <c r="F23" s="33" t="s">
        <v>180</v>
      </c>
      <c r="G23" s="34">
        <v>223.233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29</v>
      </c>
    </row>
    <row r="24" spans="1:5" ht="12.75">
      <c r="A24" s="36" t="s">
        <v>57</v>
      </c>
      <c r="E24" s="37" t="s">
        <v>54</v>
      </c>
    </row>
    <row r="25" spans="1:5" ht="140.25">
      <c r="A25" s="38" t="s">
        <v>59</v>
      </c>
      <c r="E25" s="39" t="s">
        <v>399</v>
      </c>
    </row>
    <row r="26" spans="1:5" ht="369.75">
      <c r="A26" t="s">
        <v>60</v>
      </c>
      <c r="E26" s="37" t="s">
        <v>258</v>
      </c>
    </row>
    <row r="27" spans="1:16" ht="12.75">
      <c r="A27" s="26" t="s">
        <v>52</v>
      </c>
      <c r="B27" s="31" t="s">
        <v>40</v>
      </c>
      <c r="C27" s="31" t="s">
        <v>282</v>
      </c>
      <c r="D27" s="26" t="s">
        <v>54</v>
      </c>
      <c r="E27" s="32" t="s">
        <v>283</v>
      </c>
      <c r="F27" s="33" t="s">
        <v>180</v>
      </c>
      <c r="G27" s="34">
        <v>127.8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29</v>
      </c>
    </row>
    <row r="28" spans="1:5" ht="12.75">
      <c r="A28" s="36" t="s">
        <v>57</v>
      </c>
      <c r="E28" s="37" t="s">
        <v>54</v>
      </c>
    </row>
    <row r="29" spans="1:5" ht="38.25">
      <c r="A29" s="38" t="s">
        <v>59</v>
      </c>
      <c r="E29" s="39" t="s">
        <v>400</v>
      </c>
    </row>
    <row r="30" spans="1:5" ht="318.75">
      <c r="A30" t="s">
        <v>60</v>
      </c>
      <c r="E30" s="37" t="s">
        <v>285</v>
      </c>
    </row>
    <row r="31" spans="1:16" ht="12.75">
      <c r="A31" s="26" t="s">
        <v>52</v>
      </c>
      <c r="B31" s="31" t="s">
        <v>42</v>
      </c>
      <c r="C31" s="31" t="s">
        <v>286</v>
      </c>
      <c r="D31" s="26" t="s">
        <v>54</v>
      </c>
      <c r="E31" s="32" t="s">
        <v>287</v>
      </c>
      <c r="F31" s="33" t="s">
        <v>180</v>
      </c>
      <c r="G31" s="34">
        <v>86.841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29</v>
      </c>
    </row>
    <row r="32" spans="1:5" ht="12.75">
      <c r="A32" s="36" t="s">
        <v>57</v>
      </c>
      <c r="E32" s="37" t="s">
        <v>54</v>
      </c>
    </row>
    <row r="33" spans="1:5" ht="89.25">
      <c r="A33" s="38" t="s">
        <v>59</v>
      </c>
      <c r="E33" s="39" t="s">
        <v>401</v>
      </c>
    </row>
    <row r="34" spans="1:5" ht="229.5">
      <c r="A34" t="s">
        <v>60</v>
      </c>
      <c r="E34" s="37" t="s">
        <v>289</v>
      </c>
    </row>
    <row r="35" spans="1:16" ht="12.75">
      <c r="A35" s="26" t="s">
        <v>52</v>
      </c>
      <c r="B35" s="31" t="s">
        <v>82</v>
      </c>
      <c r="C35" s="31" t="s">
        <v>290</v>
      </c>
      <c r="D35" s="26" t="s">
        <v>54</v>
      </c>
      <c r="E35" s="32" t="s">
        <v>291</v>
      </c>
      <c r="F35" s="33" t="s">
        <v>180</v>
      </c>
      <c r="G35" s="34">
        <v>53.25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29</v>
      </c>
    </row>
    <row r="36" spans="1:5" ht="12.75">
      <c r="A36" s="36" t="s">
        <v>57</v>
      </c>
      <c r="E36" s="37" t="s">
        <v>292</v>
      </c>
    </row>
    <row r="37" spans="1:5" ht="102">
      <c r="A37" s="38" t="s">
        <v>59</v>
      </c>
      <c r="E37" s="39" t="s">
        <v>402</v>
      </c>
    </row>
    <row r="38" spans="1:5" ht="293.25">
      <c r="A38" t="s">
        <v>60</v>
      </c>
      <c r="E38" s="37" t="s">
        <v>294</v>
      </c>
    </row>
    <row r="39" spans="1:16" ht="12.75">
      <c r="A39" s="26" t="s">
        <v>52</v>
      </c>
      <c r="B39" s="31" t="s">
        <v>84</v>
      </c>
      <c r="C39" s="31" t="s">
        <v>360</v>
      </c>
      <c r="D39" s="26" t="s">
        <v>54</v>
      </c>
      <c r="E39" s="32" t="s">
        <v>361</v>
      </c>
      <c r="F39" s="33" t="s">
        <v>169</v>
      </c>
      <c r="G39" s="34">
        <v>485.29</v>
      </c>
      <c r="H39" s="35">
        <v>0</v>
      </c>
      <c r="I39" s="35">
        <f>ROUND(ROUND(H39,2)*ROUND(G39,3),2)</f>
        <v>0</v>
      </c>
      <c r="O39">
        <f>(I39*21)/100</f>
        <v>0</v>
      </c>
      <c r="P39" t="s">
        <v>29</v>
      </c>
    </row>
    <row r="40" spans="1:5" ht="12.75">
      <c r="A40" s="36" t="s">
        <v>57</v>
      </c>
      <c r="E40" s="37" t="s">
        <v>54</v>
      </c>
    </row>
    <row r="41" spans="1:5" ht="127.5">
      <c r="A41" s="38" t="s">
        <v>59</v>
      </c>
      <c r="E41" s="39" t="s">
        <v>403</v>
      </c>
    </row>
    <row r="42" spans="1:5" ht="25.5">
      <c r="A42" t="s">
        <v>60</v>
      </c>
      <c r="E42" s="37" t="s">
        <v>363</v>
      </c>
    </row>
    <row r="43" spans="1:16" ht="12.75">
      <c r="A43" s="26" t="s">
        <v>52</v>
      </c>
      <c r="B43" s="31" t="s">
        <v>45</v>
      </c>
      <c r="C43" s="31" t="s">
        <v>404</v>
      </c>
      <c r="D43" s="26" t="s">
        <v>54</v>
      </c>
      <c r="E43" s="32" t="s">
        <v>405</v>
      </c>
      <c r="F43" s="33" t="s">
        <v>169</v>
      </c>
      <c r="G43" s="34">
        <v>4.4</v>
      </c>
      <c r="H43" s="35">
        <v>0</v>
      </c>
      <c r="I43" s="35">
        <f>ROUND(ROUND(H43,2)*ROUND(G43,3),2)</f>
        <v>0</v>
      </c>
      <c r="O43">
        <f>(I43*21)/100</f>
        <v>0</v>
      </c>
      <c r="P43" t="s">
        <v>29</v>
      </c>
    </row>
    <row r="44" spans="1:5" ht="12.75">
      <c r="A44" s="36" t="s">
        <v>57</v>
      </c>
      <c r="E44" s="37" t="s">
        <v>54</v>
      </c>
    </row>
    <row r="45" spans="1:5" ht="25.5">
      <c r="A45" s="38" t="s">
        <v>59</v>
      </c>
      <c r="E45" s="39" t="s">
        <v>406</v>
      </c>
    </row>
    <row r="46" spans="1:5" ht="38.25">
      <c r="A46" t="s">
        <v>60</v>
      </c>
      <c r="E46" s="37" t="s">
        <v>407</v>
      </c>
    </row>
    <row r="47" spans="1:16" ht="12.75">
      <c r="A47" s="26" t="s">
        <v>52</v>
      </c>
      <c r="B47" s="31" t="s">
        <v>47</v>
      </c>
      <c r="C47" s="31" t="s">
        <v>408</v>
      </c>
      <c r="D47" s="26" t="s">
        <v>54</v>
      </c>
      <c r="E47" s="32" t="s">
        <v>409</v>
      </c>
      <c r="F47" s="33" t="s">
        <v>169</v>
      </c>
      <c r="G47" s="34">
        <v>4.4</v>
      </c>
      <c r="H47" s="35">
        <v>0</v>
      </c>
      <c r="I47" s="35">
        <f>ROUND(ROUND(H47,2)*ROUND(G47,3),2)</f>
        <v>0</v>
      </c>
      <c r="O47">
        <f>(I47*21)/100</f>
        <v>0</v>
      </c>
      <c r="P47" t="s">
        <v>29</v>
      </c>
    </row>
    <row r="48" spans="1:5" ht="12.75">
      <c r="A48" s="36" t="s">
        <v>57</v>
      </c>
      <c r="E48" s="37" t="s">
        <v>54</v>
      </c>
    </row>
    <row r="49" spans="1:5" ht="25.5">
      <c r="A49" s="38" t="s">
        <v>59</v>
      </c>
      <c r="E49" s="39" t="s">
        <v>406</v>
      </c>
    </row>
    <row r="50" spans="1:5" ht="25.5">
      <c r="A50" t="s">
        <v>60</v>
      </c>
      <c r="E50" s="37" t="s">
        <v>410</v>
      </c>
    </row>
    <row r="51" spans="1:18" ht="12.75" customHeight="1">
      <c r="A51" s="12" t="s">
        <v>50</v>
      </c>
      <c r="B51" s="12"/>
      <c r="C51" s="41" t="s">
        <v>29</v>
      </c>
      <c r="D51" s="12"/>
      <c r="E51" s="29" t="s">
        <v>364</v>
      </c>
      <c r="F51" s="12"/>
      <c r="G51" s="12"/>
      <c r="H51" s="12"/>
      <c r="I51" s="42">
        <f>0+Q51</f>
        <v>0</v>
      </c>
      <c r="O51">
        <f>0+R51</f>
        <v>0</v>
      </c>
      <c r="Q51">
        <f>0+I52+I56</f>
        <v>0</v>
      </c>
      <c r="R51">
        <f>0+O52+O56</f>
        <v>0</v>
      </c>
    </row>
    <row r="52" spans="1:16" ht="12.75">
      <c r="A52" s="26" t="s">
        <v>52</v>
      </c>
      <c r="B52" s="31" t="s">
        <v>91</v>
      </c>
      <c r="C52" s="31" t="s">
        <v>365</v>
      </c>
      <c r="D52" s="26" t="s">
        <v>54</v>
      </c>
      <c r="E52" s="32" t="s">
        <v>366</v>
      </c>
      <c r="F52" s="33" t="s">
        <v>169</v>
      </c>
      <c r="G52" s="34">
        <v>485.29</v>
      </c>
      <c r="H52" s="35">
        <v>0</v>
      </c>
      <c r="I52" s="35">
        <f>ROUND(ROUND(H52,2)*ROUND(G52,3),2)</f>
        <v>0</v>
      </c>
      <c r="O52">
        <f>(I52*21)/100</f>
        <v>0</v>
      </c>
      <c r="P52" t="s">
        <v>29</v>
      </c>
    </row>
    <row r="53" spans="1:5" ht="12.75">
      <c r="A53" s="36" t="s">
        <v>57</v>
      </c>
      <c r="E53" s="37" t="s">
        <v>54</v>
      </c>
    </row>
    <row r="54" spans="1:5" ht="127.5">
      <c r="A54" s="38" t="s">
        <v>59</v>
      </c>
      <c r="E54" s="39" t="s">
        <v>403</v>
      </c>
    </row>
    <row r="55" spans="1:5" ht="102">
      <c r="A55" t="s">
        <v>60</v>
      </c>
      <c r="E55" s="37" t="s">
        <v>367</v>
      </c>
    </row>
    <row r="56" spans="1:16" ht="12.75">
      <c r="A56" s="26" t="s">
        <v>52</v>
      </c>
      <c r="B56" s="31" t="s">
        <v>97</v>
      </c>
      <c r="C56" s="31" t="s">
        <v>411</v>
      </c>
      <c r="D56" s="26" t="s">
        <v>54</v>
      </c>
      <c r="E56" s="32" t="s">
        <v>412</v>
      </c>
      <c r="F56" s="33" t="s">
        <v>169</v>
      </c>
      <c r="G56" s="34">
        <v>4.4</v>
      </c>
      <c r="H56" s="35">
        <v>0</v>
      </c>
      <c r="I56" s="35">
        <f>ROUND(ROUND(H56,2)*ROUND(G56,3),2)</f>
        <v>0</v>
      </c>
      <c r="O56">
        <f>(I56*21)/100</f>
        <v>0</v>
      </c>
      <c r="P56" t="s">
        <v>29</v>
      </c>
    </row>
    <row r="57" spans="1:5" ht="12.75">
      <c r="A57" s="36" t="s">
        <v>57</v>
      </c>
      <c r="E57" s="37" t="s">
        <v>54</v>
      </c>
    </row>
    <row r="58" spans="1:5" ht="25.5">
      <c r="A58" s="38" t="s">
        <v>59</v>
      </c>
      <c r="E58" s="39" t="s">
        <v>406</v>
      </c>
    </row>
    <row r="59" spans="1:5" ht="102">
      <c r="A59" t="s">
        <v>60</v>
      </c>
      <c r="E59" s="37" t="s">
        <v>413</v>
      </c>
    </row>
    <row r="60" spans="1:18" ht="12.75" customHeight="1">
      <c r="A60" s="12" t="s">
        <v>50</v>
      </c>
      <c r="B60" s="12"/>
      <c r="C60" s="41" t="s">
        <v>40</v>
      </c>
      <c r="D60" s="12"/>
      <c r="E60" s="29" t="s">
        <v>274</v>
      </c>
      <c r="F60" s="12"/>
      <c r="G60" s="12"/>
      <c r="H60" s="12"/>
      <c r="I60" s="42">
        <f>0+Q60</f>
        <v>0</v>
      </c>
      <c r="O60">
        <f>0+R60</f>
        <v>0</v>
      </c>
      <c r="Q60">
        <f>0+I61+I65+I69+I73</f>
        <v>0</v>
      </c>
      <c r="R60">
        <f>0+O61+O65+O69+O73</f>
        <v>0</v>
      </c>
    </row>
    <row r="61" spans="1:16" ht="12.75">
      <c r="A61" s="26" t="s">
        <v>52</v>
      </c>
      <c r="B61" s="31" t="s">
        <v>102</v>
      </c>
      <c r="C61" s="31" t="s">
        <v>414</v>
      </c>
      <c r="D61" s="26" t="s">
        <v>54</v>
      </c>
      <c r="E61" s="32" t="s">
        <v>415</v>
      </c>
      <c r="F61" s="33" t="s">
        <v>180</v>
      </c>
      <c r="G61" s="34">
        <v>1.44</v>
      </c>
      <c r="H61" s="35">
        <v>0</v>
      </c>
      <c r="I61" s="35">
        <f>ROUND(ROUND(H61,2)*ROUND(G61,3),2)</f>
        <v>0</v>
      </c>
      <c r="O61">
        <f>(I61*21)/100</f>
        <v>0</v>
      </c>
      <c r="P61" t="s">
        <v>29</v>
      </c>
    </row>
    <row r="62" spans="1:5" ht="12.75">
      <c r="A62" s="36" t="s">
        <v>57</v>
      </c>
      <c r="E62" s="37" t="s">
        <v>416</v>
      </c>
    </row>
    <row r="63" spans="1:5" ht="25.5">
      <c r="A63" s="38" t="s">
        <v>59</v>
      </c>
      <c r="E63" s="39" t="s">
        <v>417</v>
      </c>
    </row>
    <row r="64" spans="1:5" ht="369.75">
      <c r="A64" t="s">
        <v>60</v>
      </c>
      <c r="E64" s="37" t="s">
        <v>418</v>
      </c>
    </row>
    <row r="65" spans="1:16" ht="12.75">
      <c r="A65" s="26" t="s">
        <v>52</v>
      </c>
      <c r="B65" s="31" t="s">
        <v>107</v>
      </c>
      <c r="C65" s="31" t="s">
        <v>368</v>
      </c>
      <c r="D65" s="26" t="s">
        <v>54</v>
      </c>
      <c r="E65" s="32" t="s">
        <v>369</v>
      </c>
      <c r="F65" s="33" t="s">
        <v>169</v>
      </c>
      <c r="G65" s="34">
        <v>485.29</v>
      </c>
      <c r="H65" s="35">
        <v>0</v>
      </c>
      <c r="I65" s="35">
        <f>ROUND(ROUND(H65,2)*ROUND(G65,3),2)</f>
        <v>0</v>
      </c>
      <c r="O65">
        <f>(I65*21)/100</f>
        <v>0</v>
      </c>
      <c r="P65" t="s">
        <v>29</v>
      </c>
    </row>
    <row r="66" spans="1:5" ht="12.75">
      <c r="A66" s="36" t="s">
        <v>57</v>
      </c>
      <c r="E66" s="37" t="s">
        <v>370</v>
      </c>
    </row>
    <row r="67" spans="1:5" ht="127.5">
      <c r="A67" s="38" t="s">
        <v>59</v>
      </c>
      <c r="E67" s="39" t="s">
        <v>403</v>
      </c>
    </row>
    <row r="68" spans="1:5" ht="127.5">
      <c r="A68" t="s">
        <v>60</v>
      </c>
      <c r="E68" s="37" t="s">
        <v>371</v>
      </c>
    </row>
    <row r="69" spans="1:16" ht="12.75">
      <c r="A69" s="26" t="s">
        <v>52</v>
      </c>
      <c r="B69" s="31" t="s">
        <v>112</v>
      </c>
      <c r="C69" s="31" t="s">
        <v>372</v>
      </c>
      <c r="D69" s="26" t="s">
        <v>54</v>
      </c>
      <c r="E69" s="32" t="s">
        <v>373</v>
      </c>
      <c r="F69" s="33" t="s">
        <v>169</v>
      </c>
      <c r="G69" s="34">
        <v>485.29</v>
      </c>
      <c r="H69" s="35">
        <v>0</v>
      </c>
      <c r="I69" s="35">
        <f>ROUND(ROUND(H69,2)*ROUND(G69,3),2)</f>
        <v>0</v>
      </c>
      <c r="O69">
        <f>(I69*21)/100</f>
        <v>0</v>
      </c>
      <c r="P69" t="s">
        <v>29</v>
      </c>
    </row>
    <row r="70" spans="1:5" ht="12.75">
      <c r="A70" s="36" t="s">
        <v>57</v>
      </c>
      <c r="E70" s="37" t="s">
        <v>374</v>
      </c>
    </row>
    <row r="71" spans="1:5" ht="127.5">
      <c r="A71" s="38" t="s">
        <v>59</v>
      </c>
      <c r="E71" s="39" t="s">
        <v>403</v>
      </c>
    </row>
    <row r="72" spans="1:5" ht="51">
      <c r="A72" t="s">
        <v>60</v>
      </c>
      <c r="E72" s="37" t="s">
        <v>375</v>
      </c>
    </row>
    <row r="73" spans="1:16" ht="12.75">
      <c r="A73" s="26" t="s">
        <v>52</v>
      </c>
      <c r="B73" s="31" t="s">
        <v>115</v>
      </c>
      <c r="C73" s="31" t="s">
        <v>376</v>
      </c>
      <c r="D73" s="26" t="s">
        <v>54</v>
      </c>
      <c r="E73" s="32" t="s">
        <v>377</v>
      </c>
      <c r="F73" s="33" t="s">
        <v>169</v>
      </c>
      <c r="G73" s="34">
        <v>485.29</v>
      </c>
      <c r="H73" s="35">
        <v>0</v>
      </c>
      <c r="I73" s="35">
        <f>ROUND(ROUND(H73,2)*ROUND(G73,3),2)</f>
        <v>0</v>
      </c>
      <c r="O73">
        <f>(I73*21)/100</f>
        <v>0</v>
      </c>
      <c r="P73" t="s">
        <v>29</v>
      </c>
    </row>
    <row r="74" spans="1:5" ht="25.5">
      <c r="A74" s="36" t="s">
        <v>57</v>
      </c>
      <c r="E74" s="37" t="s">
        <v>378</v>
      </c>
    </row>
    <row r="75" spans="1:5" ht="127.5">
      <c r="A75" s="38" t="s">
        <v>59</v>
      </c>
      <c r="E75" s="39" t="s">
        <v>403</v>
      </c>
    </row>
    <row r="76" spans="1:5" ht="165.75">
      <c r="A76" t="s">
        <v>60</v>
      </c>
      <c r="E76" s="37" t="s">
        <v>379</v>
      </c>
    </row>
    <row r="77" spans="1:18" ht="12.75" customHeight="1">
      <c r="A77" s="12" t="s">
        <v>50</v>
      </c>
      <c r="B77" s="12"/>
      <c r="C77" s="41" t="s">
        <v>84</v>
      </c>
      <c r="D77" s="12"/>
      <c r="E77" s="29" t="s">
        <v>221</v>
      </c>
      <c r="F77" s="12"/>
      <c r="G77" s="12"/>
      <c r="H77" s="12"/>
      <c r="I77" s="42">
        <f>0+Q77</f>
        <v>0</v>
      </c>
      <c r="O77">
        <f>0+R77</f>
        <v>0</v>
      </c>
      <c r="Q77">
        <f>0+I78+I82+I86+I90+I94</f>
        <v>0</v>
      </c>
      <c r="R77">
        <f>0+O78+O82+O86+O90+O94</f>
        <v>0</v>
      </c>
    </row>
    <row r="78" spans="1:16" ht="12.75">
      <c r="A78" s="26" t="s">
        <v>52</v>
      </c>
      <c r="B78" s="31" t="s">
        <v>118</v>
      </c>
      <c r="C78" s="31" t="s">
        <v>310</v>
      </c>
      <c r="D78" s="26" t="s">
        <v>54</v>
      </c>
      <c r="E78" s="32" t="s">
        <v>311</v>
      </c>
      <c r="F78" s="33" t="s">
        <v>198</v>
      </c>
      <c r="G78" s="34">
        <v>71</v>
      </c>
      <c r="H78" s="35">
        <v>0</v>
      </c>
      <c r="I78" s="35">
        <f>ROUND(ROUND(H78,2)*ROUND(G78,3),2)</f>
        <v>0</v>
      </c>
      <c r="O78">
        <f>(I78*21)/100</f>
        <v>0</v>
      </c>
      <c r="P78" t="s">
        <v>29</v>
      </c>
    </row>
    <row r="79" spans="1:5" ht="12.75">
      <c r="A79" s="36" t="s">
        <v>57</v>
      </c>
      <c r="E79" s="37" t="s">
        <v>54</v>
      </c>
    </row>
    <row r="80" spans="1:5" ht="38.25">
      <c r="A80" s="38" t="s">
        <v>59</v>
      </c>
      <c r="E80" s="39" t="s">
        <v>419</v>
      </c>
    </row>
    <row r="81" spans="1:5" ht="255">
      <c r="A81" t="s">
        <v>60</v>
      </c>
      <c r="E81" s="37" t="s">
        <v>313</v>
      </c>
    </row>
    <row r="82" spans="1:16" ht="12.75">
      <c r="A82" s="26" t="s">
        <v>52</v>
      </c>
      <c r="B82" s="31" t="s">
        <v>420</v>
      </c>
      <c r="C82" s="31" t="s">
        <v>381</v>
      </c>
      <c r="D82" s="26" t="s">
        <v>54</v>
      </c>
      <c r="E82" s="32" t="s">
        <v>382</v>
      </c>
      <c r="F82" s="33" t="s">
        <v>198</v>
      </c>
      <c r="G82" s="34">
        <v>39</v>
      </c>
      <c r="H82" s="35">
        <v>0</v>
      </c>
      <c r="I82" s="35">
        <f>ROUND(ROUND(H82,2)*ROUND(G82,3),2)</f>
        <v>0</v>
      </c>
      <c r="O82">
        <f>(I82*21)/100</f>
        <v>0</v>
      </c>
      <c r="P82" t="s">
        <v>29</v>
      </c>
    </row>
    <row r="83" spans="1:5" ht="12.75">
      <c r="A83" s="36" t="s">
        <v>57</v>
      </c>
      <c r="E83" s="37" t="s">
        <v>383</v>
      </c>
    </row>
    <row r="84" spans="1:5" ht="12.75">
      <c r="A84" s="38" t="s">
        <v>59</v>
      </c>
      <c r="E84" s="39" t="s">
        <v>421</v>
      </c>
    </row>
    <row r="85" spans="1:5" ht="242.25">
      <c r="A85" t="s">
        <v>60</v>
      </c>
      <c r="E85" s="37" t="s">
        <v>385</v>
      </c>
    </row>
    <row r="86" spans="1:16" ht="12.75">
      <c r="A86" s="26" t="s">
        <v>52</v>
      </c>
      <c r="B86" s="31" t="s">
        <v>422</v>
      </c>
      <c r="C86" s="31" t="s">
        <v>386</v>
      </c>
      <c r="D86" s="26" t="s">
        <v>54</v>
      </c>
      <c r="E86" s="32" t="s">
        <v>387</v>
      </c>
      <c r="F86" s="33" t="s">
        <v>65</v>
      </c>
      <c r="G86" s="34">
        <v>26</v>
      </c>
      <c r="H86" s="35">
        <v>0</v>
      </c>
      <c r="I86" s="35">
        <f>ROUND(ROUND(H86,2)*ROUND(G86,3),2)</f>
        <v>0</v>
      </c>
      <c r="O86">
        <f>(I86*21)/100</f>
        <v>0</v>
      </c>
      <c r="P86" t="s">
        <v>29</v>
      </c>
    </row>
    <row r="87" spans="1:5" ht="12.75">
      <c r="A87" s="36" t="s">
        <v>57</v>
      </c>
      <c r="E87" s="37" t="s">
        <v>54</v>
      </c>
    </row>
    <row r="88" spans="1:5" ht="25.5">
      <c r="A88" s="38" t="s">
        <v>59</v>
      </c>
      <c r="E88" s="39" t="s">
        <v>423</v>
      </c>
    </row>
    <row r="89" spans="1:5" ht="25.5">
      <c r="A89" t="s">
        <v>60</v>
      </c>
      <c r="E89" s="37" t="s">
        <v>389</v>
      </c>
    </row>
    <row r="90" spans="1:16" ht="12.75">
      <c r="A90" s="26" t="s">
        <v>52</v>
      </c>
      <c r="B90" s="31" t="s">
        <v>424</v>
      </c>
      <c r="C90" s="31" t="s">
        <v>425</v>
      </c>
      <c r="D90" s="26" t="s">
        <v>54</v>
      </c>
      <c r="E90" s="32" t="s">
        <v>426</v>
      </c>
      <c r="F90" s="33" t="s">
        <v>180</v>
      </c>
      <c r="G90" s="34">
        <v>2</v>
      </c>
      <c r="H90" s="35">
        <v>0</v>
      </c>
      <c r="I90" s="35">
        <f>ROUND(ROUND(H90,2)*ROUND(G90,3),2)</f>
        <v>0</v>
      </c>
      <c r="O90">
        <f>(I90*21)/100</f>
        <v>0</v>
      </c>
      <c r="P90" t="s">
        <v>29</v>
      </c>
    </row>
    <row r="91" spans="1:5" ht="12.75">
      <c r="A91" s="36" t="s">
        <v>57</v>
      </c>
      <c r="E91" s="37" t="s">
        <v>54</v>
      </c>
    </row>
    <row r="92" spans="1:5" ht="25.5">
      <c r="A92" s="38" t="s">
        <v>59</v>
      </c>
      <c r="E92" s="39" t="s">
        <v>427</v>
      </c>
    </row>
    <row r="93" spans="1:5" ht="369.75">
      <c r="A93" t="s">
        <v>60</v>
      </c>
      <c r="E93" s="37" t="s">
        <v>418</v>
      </c>
    </row>
    <row r="94" spans="1:16" ht="12.75">
      <c r="A94" s="26" t="s">
        <v>52</v>
      </c>
      <c r="B94" s="31" t="s">
        <v>428</v>
      </c>
      <c r="C94" s="31" t="s">
        <v>429</v>
      </c>
      <c r="D94" s="26" t="s">
        <v>54</v>
      </c>
      <c r="E94" s="32" t="s">
        <v>430</v>
      </c>
      <c r="F94" s="33" t="s">
        <v>198</v>
      </c>
      <c r="G94" s="34">
        <v>9</v>
      </c>
      <c r="H94" s="35">
        <v>0</v>
      </c>
      <c r="I94" s="35">
        <f>ROUND(ROUND(H94,2)*ROUND(G94,3),2)</f>
        <v>0</v>
      </c>
      <c r="O94">
        <f>(I94*21)/100</f>
        <v>0</v>
      </c>
      <c r="P94" t="s">
        <v>29</v>
      </c>
    </row>
    <row r="95" spans="1:5" ht="12.75">
      <c r="A95" s="36" t="s">
        <v>57</v>
      </c>
      <c r="E95" s="37" t="s">
        <v>54</v>
      </c>
    </row>
    <row r="96" spans="1:5" ht="25.5">
      <c r="A96" s="38" t="s">
        <v>59</v>
      </c>
      <c r="E96" s="39" t="s">
        <v>431</v>
      </c>
    </row>
    <row r="97" spans="1:5" ht="63.75">
      <c r="A97" t="s">
        <v>60</v>
      </c>
      <c r="E97" s="37" t="s">
        <v>432</v>
      </c>
    </row>
    <row r="98" spans="1:18" ht="12.75" customHeight="1">
      <c r="A98" s="12" t="s">
        <v>50</v>
      </c>
      <c r="B98" s="12"/>
      <c r="C98" s="41" t="s">
        <v>45</v>
      </c>
      <c r="D98" s="12"/>
      <c r="E98" s="29" t="s">
        <v>141</v>
      </c>
      <c r="F98" s="12"/>
      <c r="G98" s="12"/>
      <c r="H98" s="12"/>
      <c r="I98" s="42">
        <f>0+Q98</f>
        <v>0</v>
      </c>
      <c r="O98">
        <f>0+R98</f>
        <v>0</v>
      </c>
      <c r="Q98">
        <f>0+I99+I103</f>
        <v>0</v>
      </c>
      <c r="R98">
        <f>0+O99+O103</f>
        <v>0</v>
      </c>
    </row>
    <row r="99" spans="1:16" ht="12.75">
      <c r="A99" s="26" t="s">
        <v>52</v>
      </c>
      <c r="B99" s="31" t="s">
        <v>433</v>
      </c>
      <c r="C99" s="31" t="s">
        <v>434</v>
      </c>
      <c r="D99" s="26" t="s">
        <v>54</v>
      </c>
      <c r="E99" s="32" t="s">
        <v>435</v>
      </c>
      <c r="F99" s="33" t="s">
        <v>65</v>
      </c>
      <c r="G99" s="34">
        <v>2</v>
      </c>
      <c r="H99" s="35">
        <v>0</v>
      </c>
      <c r="I99" s="35">
        <f>ROUND(ROUND(H99,2)*ROUND(G99,3),2)</f>
        <v>0</v>
      </c>
      <c r="O99">
        <f>(I99*21)/100</f>
        <v>0</v>
      </c>
      <c r="P99" t="s">
        <v>29</v>
      </c>
    </row>
    <row r="100" spans="1:5" ht="25.5">
      <c r="A100" s="36" t="s">
        <v>57</v>
      </c>
      <c r="E100" s="37" t="s">
        <v>436</v>
      </c>
    </row>
    <row r="101" spans="1:5" ht="25.5">
      <c r="A101" s="38" t="s">
        <v>59</v>
      </c>
      <c r="E101" s="39" t="s">
        <v>437</v>
      </c>
    </row>
    <row r="102" spans="1:5" ht="76.5">
      <c r="A102" t="s">
        <v>60</v>
      </c>
      <c r="E102" s="37" t="s">
        <v>438</v>
      </c>
    </row>
    <row r="103" spans="1:16" ht="25.5">
      <c r="A103" s="26" t="s">
        <v>52</v>
      </c>
      <c r="B103" s="31" t="s">
        <v>439</v>
      </c>
      <c r="C103" s="31" t="s">
        <v>390</v>
      </c>
      <c r="D103" s="26" t="s">
        <v>54</v>
      </c>
      <c r="E103" s="32" t="s">
        <v>391</v>
      </c>
      <c r="F103" s="33" t="s">
        <v>198</v>
      </c>
      <c r="G103" s="34">
        <v>103</v>
      </c>
      <c r="H103" s="35">
        <v>0</v>
      </c>
      <c r="I103" s="35">
        <f>ROUND(ROUND(H103,2)*ROUND(G103,3),2)</f>
        <v>0</v>
      </c>
      <c r="O103">
        <f>(I103*21)/100</f>
        <v>0</v>
      </c>
      <c r="P103" t="s">
        <v>29</v>
      </c>
    </row>
    <row r="104" spans="1:5" ht="12.75">
      <c r="A104" s="36" t="s">
        <v>57</v>
      </c>
      <c r="E104" s="37" t="s">
        <v>54</v>
      </c>
    </row>
    <row r="105" spans="1:5" ht="25.5">
      <c r="A105" s="38" t="s">
        <v>59</v>
      </c>
      <c r="E105" s="39" t="s">
        <v>440</v>
      </c>
    </row>
    <row r="106" spans="1:5" ht="76.5">
      <c r="A106" t="s">
        <v>60</v>
      </c>
      <c r="E106" s="37" t="s">
        <v>393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70"/>
  <sheetViews>
    <sheetView tabSelected="1"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0+O10+O15+O44+O49+O62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443</v>
      </c>
      <c r="I3" s="40">
        <f>0+I10+I15+I44+I49+I62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441</v>
      </c>
      <c r="D4" s="7"/>
      <c r="E4" s="18" t="s">
        <v>442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17" t="s">
        <v>18</v>
      </c>
      <c r="C5" s="4" t="s">
        <v>351</v>
      </c>
      <c r="D5" s="7"/>
      <c r="E5" s="18" t="s">
        <v>442</v>
      </c>
      <c r="F5" s="8"/>
      <c r="G5" s="8"/>
      <c r="H5" s="8"/>
      <c r="I5" s="8"/>
      <c r="O5" t="s">
        <v>27</v>
      </c>
      <c r="P5" t="s">
        <v>29</v>
      </c>
    </row>
    <row r="6" spans="1:9" ht="12.75" customHeight="1">
      <c r="A6" t="s">
        <v>23</v>
      </c>
      <c r="B6" s="20" t="s">
        <v>24</v>
      </c>
      <c r="C6" s="3" t="s">
        <v>443</v>
      </c>
      <c r="D6" s="2"/>
      <c r="E6" s="21" t="s">
        <v>442</v>
      </c>
      <c r="F6" s="12"/>
      <c r="G6" s="12"/>
      <c r="H6" s="12"/>
      <c r="I6" s="12"/>
    </row>
    <row r="7" spans="1:9" ht="12.75" customHeight="1">
      <c r="A7" s="1" t="s">
        <v>31</v>
      </c>
      <c r="B7" s="1" t="s">
        <v>33</v>
      </c>
      <c r="C7" s="1" t="s">
        <v>35</v>
      </c>
      <c r="D7" s="1" t="s">
        <v>36</v>
      </c>
      <c r="E7" s="1" t="s">
        <v>37</v>
      </c>
      <c r="F7" s="1" t="s">
        <v>39</v>
      </c>
      <c r="G7" s="1" t="s">
        <v>41</v>
      </c>
      <c r="H7" s="1" t="s">
        <v>43</v>
      </c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9" t="s">
        <v>44</v>
      </c>
      <c r="I8" s="19" t="s">
        <v>46</v>
      </c>
    </row>
    <row r="9" spans="1:9" ht="12.75" customHeight="1">
      <c r="A9" s="19" t="s">
        <v>32</v>
      </c>
      <c r="B9" s="19" t="s">
        <v>34</v>
      </c>
      <c r="C9" s="19" t="s">
        <v>29</v>
      </c>
      <c r="D9" s="19" t="s">
        <v>28</v>
      </c>
      <c r="E9" s="19" t="s">
        <v>38</v>
      </c>
      <c r="F9" s="19" t="s">
        <v>40</v>
      </c>
      <c r="G9" s="19" t="s">
        <v>42</v>
      </c>
      <c r="H9" s="19" t="s">
        <v>45</v>
      </c>
      <c r="I9" s="19" t="s">
        <v>47</v>
      </c>
    </row>
    <row r="10" spans="1:18" ht="12.75" customHeight="1">
      <c r="A10" s="27" t="s">
        <v>50</v>
      </c>
      <c r="B10" s="27"/>
      <c r="C10" s="28" t="s">
        <v>32</v>
      </c>
      <c r="D10" s="27"/>
      <c r="E10" s="29" t="s">
        <v>51</v>
      </c>
      <c r="F10" s="27"/>
      <c r="G10" s="27"/>
      <c r="H10" s="27"/>
      <c r="I10" s="30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6" t="s">
        <v>52</v>
      </c>
      <c r="B11" s="31" t="s">
        <v>34</v>
      </c>
      <c r="C11" s="31" t="s">
        <v>353</v>
      </c>
      <c r="D11" s="26" t="s">
        <v>54</v>
      </c>
      <c r="E11" s="32" t="s">
        <v>163</v>
      </c>
      <c r="F11" s="33" t="s">
        <v>159</v>
      </c>
      <c r="G11" s="34">
        <v>185.944</v>
      </c>
      <c r="H11" s="35">
        <v>0</v>
      </c>
      <c r="I11" s="35">
        <f>ROUND(ROUND(H11,2)*ROUND(G11,3),2)</f>
        <v>0</v>
      </c>
      <c r="O11">
        <f>(I11*21)/100</f>
        <v>0</v>
      </c>
      <c r="P11" t="s">
        <v>29</v>
      </c>
    </row>
    <row r="12" spans="1:5" ht="12.75">
      <c r="A12" s="36" t="s">
        <v>57</v>
      </c>
      <c r="E12" s="37" t="s">
        <v>54</v>
      </c>
    </row>
    <row r="13" spans="1:5" ht="25.5">
      <c r="A13" s="38" t="s">
        <v>59</v>
      </c>
      <c r="E13" s="39" t="s">
        <v>445</v>
      </c>
    </row>
    <row r="14" spans="1:5" ht="25.5">
      <c r="A14" t="s">
        <v>60</v>
      </c>
      <c r="E14" s="37" t="s">
        <v>162</v>
      </c>
    </row>
    <row r="15" spans="1:18" ht="12.75" customHeight="1">
      <c r="A15" s="12" t="s">
        <v>50</v>
      </c>
      <c r="B15" s="12"/>
      <c r="C15" s="41" t="s">
        <v>34</v>
      </c>
      <c r="D15" s="12"/>
      <c r="E15" s="29" t="s">
        <v>166</v>
      </c>
      <c r="F15" s="12"/>
      <c r="G15" s="12"/>
      <c r="H15" s="12"/>
      <c r="I15" s="42">
        <f>0+Q15</f>
        <v>0</v>
      </c>
      <c r="O15">
        <f>0+R15</f>
        <v>0</v>
      </c>
      <c r="Q15">
        <f>0+I16+I20+I24+I28+I32+I36+I40</f>
        <v>0</v>
      </c>
      <c r="R15">
        <f>0+O16+O20+O24+O28+O32+O36+O40</f>
        <v>0</v>
      </c>
    </row>
    <row r="16" spans="1:16" ht="12.75">
      <c r="A16" s="26" t="s">
        <v>52</v>
      </c>
      <c r="B16" s="31" t="s">
        <v>29</v>
      </c>
      <c r="C16" s="31" t="s">
        <v>215</v>
      </c>
      <c r="D16" s="26" t="s">
        <v>54</v>
      </c>
      <c r="E16" s="32" t="s">
        <v>216</v>
      </c>
      <c r="F16" s="33" t="s">
        <v>217</v>
      </c>
      <c r="G16" s="34">
        <v>1005.1</v>
      </c>
      <c r="H16" s="35">
        <v>0</v>
      </c>
      <c r="I16" s="35">
        <f>ROUND(ROUND(H16,2)*ROUND(G16,3),2)</f>
        <v>0</v>
      </c>
      <c r="O16">
        <f>(I16*21)/100</f>
        <v>0</v>
      </c>
      <c r="P16" t="s">
        <v>29</v>
      </c>
    </row>
    <row r="17" spans="1:5" ht="12.75">
      <c r="A17" s="36" t="s">
        <v>57</v>
      </c>
      <c r="E17" s="37" t="s">
        <v>446</v>
      </c>
    </row>
    <row r="18" spans="1:5" ht="25.5">
      <c r="A18" s="38" t="s">
        <v>59</v>
      </c>
      <c r="E18" s="39" t="s">
        <v>447</v>
      </c>
    </row>
    <row r="19" spans="1:5" ht="25.5">
      <c r="A19" t="s">
        <v>60</v>
      </c>
      <c r="E19" s="37" t="s">
        <v>220</v>
      </c>
    </row>
    <row r="20" spans="1:16" ht="12.75">
      <c r="A20" s="26" t="s">
        <v>52</v>
      </c>
      <c r="B20" s="31" t="s">
        <v>28</v>
      </c>
      <c r="C20" s="31" t="s">
        <v>279</v>
      </c>
      <c r="D20" s="26" t="s">
        <v>54</v>
      </c>
      <c r="E20" s="32" t="s">
        <v>280</v>
      </c>
      <c r="F20" s="33" t="s">
        <v>180</v>
      </c>
      <c r="G20" s="34">
        <v>100.51</v>
      </c>
      <c r="H20" s="35">
        <v>0</v>
      </c>
      <c r="I20" s="35">
        <f>ROUND(ROUND(H20,2)*ROUND(G20,3),2)</f>
        <v>0</v>
      </c>
      <c r="O20">
        <f>(I20*21)/100</f>
        <v>0</v>
      </c>
      <c r="P20" t="s">
        <v>29</v>
      </c>
    </row>
    <row r="21" spans="1:5" ht="12.75">
      <c r="A21" s="36" t="s">
        <v>57</v>
      </c>
      <c r="E21" s="37" t="s">
        <v>54</v>
      </c>
    </row>
    <row r="22" spans="1:5" ht="153">
      <c r="A22" s="38" t="s">
        <v>59</v>
      </c>
      <c r="E22" s="39" t="s">
        <v>448</v>
      </c>
    </row>
    <row r="23" spans="1:5" ht="369.75">
      <c r="A23" t="s">
        <v>60</v>
      </c>
      <c r="E23" s="37" t="s">
        <v>258</v>
      </c>
    </row>
    <row r="24" spans="1:16" ht="12.75">
      <c r="A24" s="26" t="s">
        <v>52</v>
      </c>
      <c r="B24" s="31" t="s">
        <v>38</v>
      </c>
      <c r="C24" s="31" t="s">
        <v>360</v>
      </c>
      <c r="D24" s="26" t="s">
        <v>54</v>
      </c>
      <c r="E24" s="32" t="s">
        <v>361</v>
      </c>
      <c r="F24" s="33" t="s">
        <v>169</v>
      </c>
      <c r="G24" s="34">
        <v>287.17</v>
      </c>
      <c r="H24" s="35">
        <v>0</v>
      </c>
      <c r="I24" s="35">
        <f>ROUND(ROUND(H24,2)*ROUND(G24,3),2)</f>
        <v>0</v>
      </c>
      <c r="O24">
        <f>(I24*21)/100</f>
        <v>0</v>
      </c>
      <c r="P24" t="s">
        <v>29</v>
      </c>
    </row>
    <row r="25" spans="1:5" ht="12.75">
      <c r="A25" s="36" t="s">
        <v>57</v>
      </c>
      <c r="E25" s="37" t="s">
        <v>54</v>
      </c>
    </row>
    <row r="26" spans="1:5" ht="140.25">
      <c r="A26" s="38" t="s">
        <v>59</v>
      </c>
      <c r="E26" s="39" t="s">
        <v>449</v>
      </c>
    </row>
    <row r="27" spans="1:5" ht="25.5">
      <c r="A27" t="s">
        <v>60</v>
      </c>
      <c r="E27" s="37" t="s">
        <v>363</v>
      </c>
    </row>
    <row r="28" spans="1:16" ht="12.75">
      <c r="A28" s="26" t="s">
        <v>52</v>
      </c>
      <c r="B28" s="31" t="s">
        <v>40</v>
      </c>
      <c r="C28" s="31" t="s">
        <v>450</v>
      </c>
      <c r="D28" s="26" t="s">
        <v>54</v>
      </c>
      <c r="E28" s="32" t="s">
        <v>451</v>
      </c>
      <c r="F28" s="33" t="s">
        <v>169</v>
      </c>
      <c r="G28" s="34">
        <v>167.98</v>
      </c>
      <c r="H28" s="35">
        <v>0</v>
      </c>
      <c r="I28" s="35">
        <f>ROUND(ROUND(H28,2)*ROUND(G28,3),2)</f>
        <v>0</v>
      </c>
      <c r="O28">
        <f>(I28*21)/100</f>
        <v>0</v>
      </c>
      <c r="P28" t="s">
        <v>29</v>
      </c>
    </row>
    <row r="29" spans="1:5" ht="12.75">
      <c r="A29" s="36" t="s">
        <v>57</v>
      </c>
      <c r="E29" s="37" t="s">
        <v>54</v>
      </c>
    </row>
    <row r="30" spans="1:5" ht="127.5">
      <c r="A30" s="38" t="s">
        <v>59</v>
      </c>
      <c r="E30" s="39" t="s">
        <v>452</v>
      </c>
    </row>
    <row r="31" spans="1:5" ht="12.75">
      <c r="A31" t="s">
        <v>60</v>
      </c>
      <c r="E31" s="37" t="s">
        <v>453</v>
      </c>
    </row>
    <row r="32" spans="1:16" ht="12.75">
      <c r="A32" s="26" t="s">
        <v>52</v>
      </c>
      <c r="B32" s="31" t="s">
        <v>42</v>
      </c>
      <c r="C32" s="31" t="s">
        <v>404</v>
      </c>
      <c r="D32" s="26" t="s">
        <v>63</v>
      </c>
      <c r="E32" s="32" t="s">
        <v>454</v>
      </c>
      <c r="F32" s="33" t="s">
        <v>169</v>
      </c>
      <c r="G32" s="34">
        <v>147.06</v>
      </c>
      <c r="H32" s="35">
        <v>0</v>
      </c>
      <c r="I32" s="35">
        <f>ROUND(ROUND(H32,2)*ROUND(G32,3),2)</f>
        <v>0</v>
      </c>
      <c r="O32">
        <f>(I32*21)/100</f>
        <v>0</v>
      </c>
      <c r="P32" t="s">
        <v>29</v>
      </c>
    </row>
    <row r="33" spans="1:5" ht="12.75">
      <c r="A33" s="36" t="s">
        <v>57</v>
      </c>
      <c r="E33" s="37" t="s">
        <v>54</v>
      </c>
    </row>
    <row r="34" spans="1:5" ht="114.75">
      <c r="A34" s="38" t="s">
        <v>59</v>
      </c>
      <c r="E34" s="39" t="s">
        <v>455</v>
      </c>
    </row>
    <row r="35" spans="1:5" ht="38.25">
      <c r="A35" t="s">
        <v>60</v>
      </c>
      <c r="E35" s="37" t="s">
        <v>407</v>
      </c>
    </row>
    <row r="36" spans="1:16" ht="12.75">
      <c r="A36" s="26" t="s">
        <v>52</v>
      </c>
      <c r="B36" s="31" t="s">
        <v>82</v>
      </c>
      <c r="C36" s="31" t="s">
        <v>404</v>
      </c>
      <c r="D36" s="26" t="s">
        <v>68</v>
      </c>
      <c r="E36" s="32" t="s">
        <v>456</v>
      </c>
      <c r="F36" s="33" t="s">
        <v>180</v>
      </c>
      <c r="G36" s="34">
        <v>2.006</v>
      </c>
      <c r="H36" s="35">
        <v>0</v>
      </c>
      <c r="I36" s="35">
        <f>ROUND(ROUND(H36,2)*ROUND(G36,3),2)</f>
        <v>0</v>
      </c>
      <c r="O36">
        <f>(I36*21)/100</f>
        <v>0</v>
      </c>
      <c r="P36" t="s">
        <v>29</v>
      </c>
    </row>
    <row r="37" spans="1:5" ht="12.75">
      <c r="A37" s="36" t="s">
        <v>57</v>
      </c>
      <c r="E37" s="37" t="s">
        <v>54</v>
      </c>
    </row>
    <row r="38" spans="1:5" ht="63.75">
      <c r="A38" s="38" t="s">
        <v>59</v>
      </c>
      <c r="E38" s="39" t="s">
        <v>457</v>
      </c>
    </row>
    <row r="39" spans="1:5" ht="25.5">
      <c r="A39" t="s">
        <v>60</v>
      </c>
      <c r="E39" s="37" t="s">
        <v>458</v>
      </c>
    </row>
    <row r="40" spans="1:16" ht="12.75">
      <c r="A40" s="26" t="s">
        <v>52</v>
      </c>
      <c r="B40" s="31" t="s">
        <v>84</v>
      </c>
      <c r="C40" s="31" t="s">
        <v>408</v>
      </c>
      <c r="D40" s="26" t="s">
        <v>54</v>
      </c>
      <c r="E40" s="32" t="s">
        <v>409</v>
      </c>
      <c r="F40" s="33" t="s">
        <v>169</v>
      </c>
      <c r="G40" s="34">
        <v>147.06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29</v>
      </c>
    </row>
    <row r="41" spans="1:5" ht="12.75">
      <c r="A41" s="36" t="s">
        <v>57</v>
      </c>
      <c r="E41" s="37" t="s">
        <v>54</v>
      </c>
    </row>
    <row r="42" spans="1:5" ht="89.25">
      <c r="A42" s="38" t="s">
        <v>59</v>
      </c>
      <c r="E42" s="39" t="s">
        <v>459</v>
      </c>
    </row>
    <row r="43" spans="1:5" ht="25.5">
      <c r="A43" t="s">
        <v>60</v>
      </c>
      <c r="E43" s="37" t="s">
        <v>410</v>
      </c>
    </row>
    <row r="44" spans="1:18" ht="12.75" customHeight="1">
      <c r="A44" s="12" t="s">
        <v>50</v>
      </c>
      <c r="B44" s="12"/>
      <c r="C44" s="41" t="s">
        <v>29</v>
      </c>
      <c r="D44" s="12"/>
      <c r="E44" s="29" t="s">
        <v>364</v>
      </c>
      <c r="F44" s="12"/>
      <c r="G44" s="12"/>
      <c r="H44" s="12"/>
      <c r="I44" s="42">
        <f>0+Q44</f>
        <v>0</v>
      </c>
      <c r="O44">
        <f>0+R44</f>
        <v>0</v>
      </c>
      <c r="Q44">
        <f>0+I45</f>
        <v>0</v>
      </c>
      <c r="R44">
        <f>0+O45</f>
        <v>0</v>
      </c>
    </row>
    <row r="45" spans="1:16" ht="12.75">
      <c r="A45" s="26" t="s">
        <v>52</v>
      </c>
      <c r="B45" s="31" t="s">
        <v>45</v>
      </c>
      <c r="C45" s="31" t="s">
        <v>365</v>
      </c>
      <c r="D45" s="26" t="s">
        <v>54</v>
      </c>
      <c r="E45" s="32" t="s">
        <v>366</v>
      </c>
      <c r="F45" s="33" t="s">
        <v>169</v>
      </c>
      <c r="G45" s="34">
        <v>287.17</v>
      </c>
      <c r="H45" s="35">
        <v>0</v>
      </c>
      <c r="I45" s="35">
        <f>ROUND(ROUND(H45,2)*ROUND(G45,3),2)</f>
        <v>0</v>
      </c>
      <c r="O45">
        <f>(I45*21)/100</f>
        <v>0</v>
      </c>
      <c r="P45" t="s">
        <v>29</v>
      </c>
    </row>
    <row r="46" spans="1:5" ht="12.75">
      <c r="A46" s="36" t="s">
        <v>57</v>
      </c>
      <c r="E46" s="37" t="s">
        <v>54</v>
      </c>
    </row>
    <row r="47" spans="1:5" ht="140.25">
      <c r="A47" s="38" t="s">
        <v>59</v>
      </c>
      <c r="E47" s="39" t="s">
        <v>449</v>
      </c>
    </row>
    <row r="48" spans="1:5" ht="102">
      <c r="A48" t="s">
        <v>60</v>
      </c>
      <c r="E48" s="37" t="s">
        <v>460</v>
      </c>
    </row>
    <row r="49" spans="1:18" ht="12.75" customHeight="1">
      <c r="A49" s="12" t="s">
        <v>50</v>
      </c>
      <c r="B49" s="12"/>
      <c r="C49" s="41" t="s">
        <v>40</v>
      </c>
      <c r="D49" s="12"/>
      <c r="E49" s="29" t="s">
        <v>274</v>
      </c>
      <c r="F49" s="12"/>
      <c r="G49" s="12"/>
      <c r="H49" s="12"/>
      <c r="I49" s="42">
        <f>0+Q49</f>
        <v>0</v>
      </c>
      <c r="O49">
        <f>0+R49</f>
        <v>0</v>
      </c>
      <c r="Q49">
        <f>0+I50+I54+I58</f>
        <v>0</v>
      </c>
      <c r="R49">
        <f>0+O50+O54+O58</f>
        <v>0</v>
      </c>
    </row>
    <row r="50" spans="1:16" ht="12.75">
      <c r="A50" s="26" t="s">
        <v>52</v>
      </c>
      <c r="B50" s="31" t="s">
        <v>47</v>
      </c>
      <c r="C50" s="31" t="s">
        <v>461</v>
      </c>
      <c r="D50" s="26" t="s">
        <v>54</v>
      </c>
      <c r="E50" s="32" t="s">
        <v>462</v>
      </c>
      <c r="F50" s="33" t="s">
        <v>169</v>
      </c>
      <c r="G50" s="34">
        <v>287.17</v>
      </c>
      <c r="H50" s="35">
        <v>0</v>
      </c>
      <c r="I50" s="35">
        <f>ROUND(ROUND(H50,2)*ROUND(G50,3),2)</f>
        <v>0</v>
      </c>
      <c r="O50">
        <f>(I50*21)/100</f>
        <v>0</v>
      </c>
      <c r="P50" t="s">
        <v>29</v>
      </c>
    </row>
    <row r="51" spans="1:5" ht="12.75">
      <c r="A51" s="36" t="s">
        <v>57</v>
      </c>
      <c r="E51" s="37" t="s">
        <v>463</v>
      </c>
    </row>
    <row r="52" spans="1:5" ht="140.25">
      <c r="A52" s="38" t="s">
        <v>59</v>
      </c>
      <c r="E52" s="39" t="s">
        <v>449</v>
      </c>
    </row>
    <row r="53" spans="1:5" ht="51">
      <c r="A53" t="s">
        <v>60</v>
      </c>
      <c r="E53" s="37" t="s">
        <v>375</v>
      </c>
    </row>
    <row r="54" spans="1:16" ht="12.75">
      <c r="A54" s="26" t="s">
        <v>52</v>
      </c>
      <c r="B54" s="31" t="s">
        <v>91</v>
      </c>
      <c r="C54" s="31" t="s">
        <v>464</v>
      </c>
      <c r="D54" s="26" t="s">
        <v>54</v>
      </c>
      <c r="E54" s="32" t="s">
        <v>465</v>
      </c>
      <c r="F54" s="33" t="s">
        <v>169</v>
      </c>
      <c r="G54" s="34">
        <v>279.67</v>
      </c>
      <c r="H54" s="35">
        <v>0</v>
      </c>
      <c r="I54" s="35">
        <f>ROUND(ROUND(H54,2)*ROUND(G54,3),2)</f>
        <v>0</v>
      </c>
      <c r="O54">
        <f>(I54*21)/100</f>
        <v>0</v>
      </c>
      <c r="P54" t="s">
        <v>29</v>
      </c>
    </row>
    <row r="55" spans="1:5" ht="25.5">
      <c r="A55" s="36" t="s">
        <v>57</v>
      </c>
      <c r="E55" s="37" t="s">
        <v>466</v>
      </c>
    </row>
    <row r="56" spans="1:5" ht="127.5">
      <c r="A56" s="38" t="s">
        <v>59</v>
      </c>
      <c r="E56" s="39" t="s">
        <v>467</v>
      </c>
    </row>
    <row r="57" spans="1:5" ht="165.75">
      <c r="A57" t="s">
        <v>60</v>
      </c>
      <c r="E57" s="37" t="s">
        <v>379</v>
      </c>
    </row>
    <row r="58" spans="1:16" ht="12.75">
      <c r="A58" s="26" t="s">
        <v>52</v>
      </c>
      <c r="B58" s="31" t="s">
        <v>97</v>
      </c>
      <c r="C58" s="31" t="s">
        <v>468</v>
      </c>
      <c r="D58" s="26" t="s">
        <v>54</v>
      </c>
      <c r="E58" s="32" t="s">
        <v>469</v>
      </c>
      <c r="F58" s="33" t="s">
        <v>169</v>
      </c>
      <c r="G58" s="34">
        <v>7.5</v>
      </c>
      <c r="H58" s="35">
        <v>0</v>
      </c>
      <c r="I58" s="35">
        <f>ROUND(ROUND(H58,2)*ROUND(G58,3),2)</f>
        <v>0</v>
      </c>
      <c r="O58">
        <f>(I58*21)/100</f>
        <v>0</v>
      </c>
      <c r="P58" t="s">
        <v>29</v>
      </c>
    </row>
    <row r="59" spans="1:5" ht="25.5">
      <c r="A59" s="36" t="s">
        <v>57</v>
      </c>
      <c r="E59" s="37" t="s">
        <v>470</v>
      </c>
    </row>
    <row r="60" spans="1:5" ht="51">
      <c r="A60" s="38" t="s">
        <v>59</v>
      </c>
      <c r="E60" s="39" t="s">
        <v>471</v>
      </c>
    </row>
    <row r="61" spans="1:5" ht="165.75">
      <c r="A61" t="s">
        <v>60</v>
      </c>
      <c r="E61" s="37" t="s">
        <v>379</v>
      </c>
    </row>
    <row r="62" spans="1:18" ht="12.75" customHeight="1">
      <c r="A62" s="12" t="s">
        <v>50</v>
      </c>
      <c r="B62" s="12"/>
      <c r="C62" s="41" t="s">
        <v>45</v>
      </c>
      <c r="D62" s="12"/>
      <c r="E62" s="29" t="s">
        <v>141</v>
      </c>
      <c r="F62" s="12"/>
      <c r="G62" s="12"/>
      <c r="H62" s="12"/>
      <c r="I62" s="42">
        <f>0+Q62</f>
        <v>0</v>
      </c>
      <c r="O62">
        <f>0+R62</f>
        <v>0</v>
      </c>
      <c r="Q62">
        <f>0+I63+I67</f>
        <v>0</v>
      </c>
      <c r="R62">
        <f>0+O63+O67</f>
        <v>0</v>
      </c>
    </row>
    <row r="63" spans="1:16" ht="12.75">
      <c r="A63" s="26" t="s">
        <v>52</v>
      </c>
      <c r="B63" s="31" t="s">
        <v>102</v>
      </c>
      <c r="C63" s="31" t="s">
        <v>472</v>
      </c>
      <c r="D63" s="26" t="s">
        <v>54</v>
      </c>
      <c r="E63" s="32" t="s">
        <v>473</v>
      </c>
      <c r="F63" s="33" t="s">
        <v>198</v>
      </c>
      <c r="G63" s="34">
        <v>47.92</v>
      </c>
      <c r="H63" s="35">
        <v>0</v>
      </c>
      <c r="I63" s="35">
        <f>ROUND(ROUND(H63,2)*ROUND(G63,3),2)</f>
        <v>0</v>
      </c>
      <c r="O63">
        <f>(I63*21)/100</f>
        <v>0</v>
      </c>
      <c r="P63" t="s">
        <v>29</v>
      </c>
    </row>
    <row r="64" spans="1:5" ht="12.75">
      <c r="A64" s="36" t="s">
        <v>57</v>
      </c>
      <c r="E64" s="37" t="s">
        <v>54</v>
      </c>
    </row>
    <row r="65" spans="1:5" ht="63.75">
      <c r="A65" s="38" t="s">
        <v>59</v>
      </c>
      <c r="E65" s="39" t="s">
        <v>474</v>
      </c>
    </row>
    <row r="66" spans="1:5" ht="51">
      <c r="A66" t="s">
        <v>60</v>
      </c>
      <c r="E66" s="37" t="s">
        <v>322</v>
      </c>
    </row>
    <row r="67" spans="1:16" ht="12.75">
      <c r="A67" s="26" t="s">
        <v>52</v>
      </c>
      <c r="B67" s="31" t="s">
        <v>107</v>
      </c>
      <c r="C67" s="31" t="s">
        <v>475</v>
      </c>
      <c r="D67" s="26" t="s">
        <v>54</v>
      </c>
      <c r="E67" s="32" t="s">
        <v>476</v>
      </c>
      <c r="F67" s="33" t="s">
        <v>198</v>
      </c>
      <c r="G67" s="34">
        <v>17</v>
      </c>
      <c r="H67" s="35">
        <v>0</v>
      </c>
      <c r="I67" s="35">
        <f>ROUND(ROUND(H67,2)*ROUND(G67,3),2)</f>
        <v>0</v>
      </c>
      <c r="O67">
        <f>(I67*21)/100</f>
        <v>0</v>
      </c>
      <c r="P67" t="s">
        <v>29</v>
      </c>
    </row>
    <row r="68" spans="1:5" ht="12.75">
      <c r="A68" s="36" t="s">
        <v>57</v>
      </c>
      <c r="E68" s="37" t="s">
        <v>477</v>
      </c>
    </row>
    <row r="69" spans="1:5" ht="25.5">
      <c r="A69" s="38" t="s">
        <v>59</v>
      </c>
      <c r="E69" s="39" t="s">
        <v>478</v>
      </c>
    </row>
    <row r="70" spans="1:5" ht="127.5">
      <c r="A70" t="s">
        <v>60</v>
      </c>
      <c r="E70" s="37" t="s">
        <v>479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79"/>
  <sheetViews>
    <sheetView tabSelected="1"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0+O10+O15+O44+O49+O54+O67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480</v>
      </c>
      <c r="I3" s="40">
        <f>0+I10+I15+I44+I49+I54+I67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441</v>
      </c>
      <c r="D4" s="7"/>
      <c r="E4" s="18" t="s">
        <v>442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17" t="s">
        <v>18</v>
      </c>
      <c r="C5" s="4" t="s">
        <v>351</v>
      </c>
      <c r="D5" s="7"/>
      <c r="E5" s="18" t="s">
        <v>442</v>
      </c>
      <c r="F5" s="8"/>
      <c r="G5" s="8"/>
      <c r="H5" s="8"/>
      <c r="I5" s="8"/>
      <c r="O5" t="s">
        <v>27</v>
      </c>
      <c r="P5" t="s">
        <v>29</v>
      </c>
    </row>
    <row r="6" spans="1:9" ht="12.75" customHeight="1">
      <c r="A6" t="s">
        <v>23</v>
      </c>
      <c r="B6" s="20" t="s">
        <v>24</v>
      </c>
      <c r="C6" s="3" t="s">
        <v>480</v>
      </c>
      <c r="D6" s="2"/>
      <c r="E6" s="21" t="s">
        <v>481</v>
      </c>
      <c r="F6" s="12"/>
      <c r="G6" s="12"/>
      <c r="H6" s="12"/>
      <c r="I6" s="12"/>
    </row>
    <row r="7" spans="1:9" ht="12.75" customHeight="1">
      <c r="A7" s="1" t="s">
        <v>31</v>
      </c>
      <c r="B7" s="1" t="s">
        <v>33</v>
      </c>
      <c r="C7" s="1" t="s">
        <v>35</v>
      </c>
      <c r="D7" s="1" t="s">
        <v>36</v>
      </c>
      <c r="E7" s="1" t="s">
        <v>37</v>
      </c>
      <c r="F7" s="1" t="s">
        <v>39</v>
      </c>
      <c r="G7" s="1" t="s">
        <v>41</v>
      </c>
      <c r="H7" s="1" t="s">
        <v>43</v>
      </c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9" t="s">
        <v>44</v>
      </c>
      <c r="I8" s="19" t="s">
        <v>46</v>
      </c>
    </row>
    <row r="9" spans="1:9" ht="12.75" customHeight="1">
      <c r="A9" s="19" t="s">
        <v>32</v>
      </c>
      <c r="B9" s="19" t="s">
        <v>34</v>
      </c>
      <c r="C9" s="19" t="s">
        <v>29</v>
      </c>
      <c r="D9" s="19" t="s">
        <v>28</v>
      </c>
      <c r="E9" s="19" t="s">
        <v>38</v>
      </c>
      <c r="F9" s="19" t="s">
        <v>40</v>
      </c>
      <c r="G9" s="19" t="s">
        <v>42</v>
      </c>
      <c r="H9" s="19" t="s">
        <v>45</v>
      </c>
      <c r="I9" s="19" t="s">
        <v>47</v>
      </c>
    </row>
    <row r="10" spans="1:18" ht="12.75" customHeight="1">
      <c r="A10" s="27" t="s">
        <v>50</v>
      </c>
      <c r="B10" s="27"/>
      <c r="C10" s="28" t="s">
        <v>32</v>
      </c>
      <c r="D10" s="27"/>
      <c r="E10" s="29" t="s">
        <v>51</v>
      </c>
      <c r="F10" s="27"/>
      <c r="G10" s="27"/>
      <c r="H10" s="27"/>
      <c r="I10" s="30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6" t="s">
        <v>52</v>
      </c>
      <c r="B11" s="31" t="s">
        <v>34</v>
      </c>
      <c r="C11" s="31" t="s">
        <v>353</v>
      </c>
      <c r="D11" s="26" t="s">
        <v>54</v>
      </c>
      <c r="E11" s="32" t="s">
        <v>163</v>
      </c>
      <c r="F11" s="33" t="s">
        <v>159</v>
      </c>
      <c r="G11" s="34">
        <v>104.138</v>
      </c>
      <c r="H11" s="35">
        <v>0</v>
      </c>
      <c r="I11" s="35">
        <f>ROUND(ROUND(H11,2)*ROUND(G11,3),2)</f>
        <v>0</v>
      </c>
      <c r="O11">
        <f>(I11*21)/100</f>
        <v>0</v>
      </c>
      <c r="P11" t="s">
        <v>29</v>
      </c>
    </row>
    <row r="12" spans="1:5" ht="12.75">
      <c r="A12" s="36" t="s">
        <v>57</v>
      </c>
      <c r="E12" s="37" t="s">
        <v>54</v>
      </c>
    </row>
    <row r="13" spans="1:5" ht="25.5">
      <c r="A13" s="38" t="s">
        <v>59</v>
      </c>
      <c r="E13" s="39" t="s">
        <v>483</v>
      </c>
    </row>
    <row r="14" spans="1:5" ht="25.5">
      <c r="A14" t="s">
        <v>60</v>
      </c>
      <c r="E14" s="37" t="s">
        <v>162</v>
      </c>
    </row>
    <row r="15" spans="1:18" ht="12.75" customHeight="1">
      <c r="A15" s="12" t="s">
        <v>50</v>
      </c>
      <c r="B15" s="12"/>
      <c r="C15" s="41" t="s">
        <v>34</v>
      </c>
      <c r="D15" s="12"/>
      <c r="E15" s="29" t="s">
        <v>166</v>
      </c>
      <c r="F15" s="12"/>
      <c r="G15" s="12"/>
      <c r="H15" s="12"/>
      <c r="I15" s="42">
        <f>0+Q15</f>
        <v>0</v>
      </c>
      <c r="O15">
        <f>0+R15</f>
        <v>0</v>
      </c>
      <c r="Q15">
        <f>0+I16+I20+I24+I28+I32+I36+I40</f>
        <v>0</v>
      </c>
      <c r="R15">
        <f>0+O16+O20+O24+O28+O32+O36+O40</f>
        <v>0</v>
      </c>
    </row>
    <row r="16" spans="1:16" ht="12.75">
      <c r="A16" s="26" t="s">
        <v>52</v>
      </c>
      <c r="B16" s="31" t="s">
        <v>29</v>
      </c>
      <c r="C16" s="31" t="s">
        <v>215</v>
      </c>
      <c r="D16" s="26" t="s">
        <v>54</v>
      </c>
      <c r="E16" s="32" t="s">
        <v>216</v>
      </c>
      <c r="F16" s="33" t="s">
        <v>217</v>
      </c>
      <c r="G16" s="34">
        <v>562.91</v>
      </c>
      <c r="H16" s="35">
        <v>0</v>
      </c>
      <c r="I16" s="35">
        <f>ROUND(ROUND(H16,2)*ROUND(G16,3),2)</f>
        <v>0</v>
      </c>
      <c r="O16">
        <f>(I16*21)/100</f>
        <v>0</v>
      </c>
      <c r="P16" t="s">
        <v>29</v>
      </c>
    </row>
    <row r="17" spans="1:5" ht="12.75">
      <c r="A17" s="36" t="s">
        <v>57</v>
      </c>
      <c r="E17" s="37" t="s">
        <v>446</v>
      </c>
    </row>
    <row r="18" spans="1:5" ht="25.5">
      <c r="A18" s="38" t="s">
        <v>59</v>
      </c>
      <c r="E18" s="39" t="s">
        <v>484</v>
      </c>
    </row>
    <row r="19" spans="1:5" ht="25.5">
      <c r="A19" t="s">
        <v>60</v>
      </c>
      <c r="E19" s="37" t="s">
        <v>220</v>
      </c>
    </row>
    <row r="20" spans="1:16" ht="12.75">
      <c r="A20" s="26" t="s">
        <v>52</v>
      </c>
      <c r="B20" s="31" t="s">
        <v>28</v>
      </c>
      <c r="C20" s="31" t="s">
        <v>279</v>
      </c>
      <c r="D20" s="26" t="s">
        <v>54</v>
      </c>
      <c r="E20" s="32" t="s">
        <v>280</v>
      </c>
      <c r="F20" s="33" t="s">
        <v>180</v>
      </c>
      <c r="G20" s="34">
        <v>56.291</v>
      </c>
      <c r="H20" s="35">
        <v>0</v>
      </c>
      <c r="I20" s="35">
        <f>ROUND(ROUND(H20,2)*ROUND(G20,3),2)</f>
        <v>0</v>
      </c>
      <c r="O20">
        <f>(I20*21)/100</f>
        <v>0</v>
      </c>
      <c r="P20" t="s">
        <v>29</v>
      </c>
    </row>
    <row r="21" spans="1:5" ht="12.75">
      <c r="A21" s="36" t="s">
        <v>57</v>
      </c>
      <c r="E21" s="37" t="s">
        <v>54</v>
      </c>
    </row>
    <row r="22" spans="1:5" ht="89.25">
      <c r="A22" s="38" t="s">
        <v>59</v>
      </c>
      <c r="E22" s="39" t="s">
        <v>485</v>
      </c>
    </row>
    <row r="23" spans="1:5" ht="369.75">
      <c r="A23" t="s">
        <v>60</v>
      </c>
      <c r="E23" s="37" t="s">
        <v>258</v>
      </c>
    </row>
    <row r="24" spans="1:16" ht="12.75">
      <c r="A24" s="26" t="s">
        <v>52</v>
      </c>
      <c r="B24" s="31" t="s">
        <v>38</v>
      </c>
      <c r="C24" s="31" t="s">
        <v>360</v>
      </c>
      <c r="D24" s="26" t="s">
        <v>54</v>
      </c>
      <c r="E24" s="32" t="s">
        <v>361</v>
      </c>
      <c r="F24" s="33" t="s">
        <v>169</v>
      </c>
      <c r="G24" s="34">
        <v>160.83</v>
      </c>
      <c r="H24" s="35">
        <v>0</v>
      </c>
      <c r="I24" s="35">
        <f>ROUND(ROUND(H24,2)*ROUND(G24,3),2)</f>
        <v>0</v>
      </c>
      <c r="O24">
        <f>(I24*21)/100</f>
        <v>0</v>
      </c>
      <c r="P24" t="s">
        <v>29</v>
      </c>
    </row>
    <row r="25" spans="1:5" ht="12.75">
      <c r="A25" s="36" t="s">
        <v>57</v>
      </c>
      <c r="E25" s="37" t="s">
        <v>54</v>
      </c>
    </row>
    <row r="26" spans="1:5" ht="76.5">
      <c r="A26" s="38" t="s">
        <v>59</v>
      </c>
      <c r="E26" s="39" t="s">
        <v>486</v>
      </c>
    </row>
    <row r="27" spans="1:5" ht="25.5">
      <c r="A27" t="s">
        <v>60</v>
      </c>
      <c r="E27" s="37" t="s">
        <v>363</v>
      </c>
    </row>
    <row r="28" spans="1:16" ht="12.75">
      <c r="A28" s="26" t="s">
        <v>52</v>
      </c>
      <c r="B28" s="31" t="s">
        <v>40</v>
      </c>
      <c r="C28" s="31" t="s">
        <v>450</v>
      </c>
      <c r="D28" s="26" t="s">
        <v>54</v>
      </c>
      <c r="E28" s="32" t="s">
        <v>451</v>
      </c>
      <c r="F28" s="33" t="s">
        <v>169</v>
      </c>
      <c r="G28" s="34">
        <v>316</v>
      </c>
      <c r="H28" s="35">
        <v>0</v>
      </c>
      <c r="I28" s="35">
        <f>ROUND(ROUND(H28,2)*ROUND(G28,3),2)</f>
        <v>0</v>
      </c>
      <c r="O28">
        <f>(I28*21)/100</f>
        <v>0</v>
      </c>
      <c r="P28" t="s">
        <v>29</v>
      </c>
    </row>
    <row r="29" spans="1:5" ht="12.75">
      <c r="A29" s="36" t="s">
        <v>57</v>
      </c>
      <c r="E29" s="37" t="s">
        <v>54</v>
      </c>
    </row>
    <row r="30" spans="1:5" ht="51">
      <c r="A30" s="38" t="s">
        <v>59</v>
      </c>
      <c r="E30" s="39" t="s">
        <v>487</v>
      </c>
    </row>
    <row r="31" spans="1:5" ht="12.75">
      <c r="A31" t="s">
        <v>60</v>
      </c>
      <c r="E31" s="37" t="s">
        <v>453</v>
      </c>
    </row>
    <row r="32" spans="1:16" ht="12.75">
      <c r="A32" s="26" t="s">
        <v>52</v>
      </c>
      <c r="B32" s="31" t="s">
        <v>42</v>
      </c>
      <c r="C32" s="31" t="s">
        <v>404</v>
      </c>
      <c r="D32" s="26" t="s">
        <v>63</v>
      </c>
      <c r="E32" s="32" t="s">
        <v>454</v>
      </c>
      <c r="F32" s="33" t="s">
        <v>169</v>
      </c>
      <c r="G32" s="34">
        <v>316</v>
      </c>
      <c r="H32" s="35">
        <v>0</v>
      </c>
      <c r="I32" s="35">
        <f>ROUND(ROUND(H32,2)*ROUND(G32,3),2)</f>
        <v>0</v>
      </c>
      <c r="O32">
        <f>(I32*21)/100</f>
        <v>0</v>
      </c>
      <c r="P32" t="s">
        <v>29</v>
      </c>
    </row>
    <row r="33" spans="1:5" ht="12.75">
      <c r="A33" s="36" t="s">
        <v>57</v>
      </c>
      <c r="E33" s="37" t="s">
        <v>54</v>
      </c>
    </row>
    <row r="34" spans="1:5" ht="76.5">
      <c r="A34" s="38" t="s">
        <v>59</v>
      </c>
      <c r="E34" s="39" t="s">
        <v>488</v>
      </c>
    </row>
    <row r="35" spans="1:5" ht="38.25">
      <c r="A35" t="s">
        <v>60</v>
      </c>
      <c r="E35" s="37" t="s">
        <v>407</v>
      </c>
    </row>
    <row r="36" spans="1:16" ht="12.75">
      <c r="A36" s="26" t="s">
        <v>52</v>
      </c>
      <c r="B36" s="31" t="s">
        <v>82</v>
      </c>
      <c r="C36" s="31" t="s">
        <v>404</v>
      </c>
      <c r="D36" s="26" t="s">
        <v>68</v>
      </c>
      <c r="E36" s="32" t="s">
        <v>456</v>
      </c>
      <c r="F36" s="33" t="s">
        <v>180</v>
      </c>
      <c r="G36" s="34">
        <v>18.9</v>
      </c>
      <c r="H36" s="35">
        <v>0</v>
      </c>
      <c r="I36" s="35">
        <f>ROUND(ROUND(H36,2)*ROUND(G36,3),2)</f>
        <v>0</v>
      </c>
      <c r="O36">
        <f>(I36*21)/100</f>
        <v>0</v>
      </c>
      <c r="P36" t="s">
        <v>29</v>
      </c>
    </row>
    <row r="37" spans="1:5" ht="12.75">
      <c r="A37" s="36" t="s">
        <v>57</v>
      </c>
      <c r="E37" s="37" t="s">
        <v>54</v>
      </c>
    </row>
    <row r="38" spans="1:5" ht="63.75">
      <c r="A38" s="38" t="s">
        <v>59</v>
      </c>
      <c r="E38" s="39" t="s">
        <v>489</v>
      </c>
    </row>
    <row r="39" spans="1:5" ht="25.5">
      <c r="A39" t="s">
        <v>60</v>
      </c>
      <c r="E39" s="37" t="s">
        <v>458</v>
      </c>
    </row>
    <row r="40" spans="1:16" ht="12.75">
      <c r="A40" s="26" t="s">
        <v>52</v>
      </c>
      <c r="B40" s="31" t="s">
        <v>84</v>
      </c>
      <c r="C40" s="31" t="s">
        <v>408</v>
      </c>
      <c r="D40" s="26" t="s">
        <v>54</v>
      </c>
      <c r="E40" s="32" t="s">
        <v>409</v>
      </c>
      <c r="F40" s="33" t="s">
        <v>169</v>
      </c>
      <c r="G40" s="34">
        <v>316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29</v>
      </c>
    </row>
    <row r="41" spans="1:5" ht="12.75">
      <c r="A41" s="36" t="s">
        <v>57</v>
      </c>
      <c r="E41" s="37" t="s">
        <v>54</v>
      </c>
    </row>
    <row r="42" spans="1:5" ht="51">
      <c r="A42" s="38" t="s">
        <v>59</v>
      </c>
      <c r="E42" s="39" t="s">
        <v>487</v>
      </c>
    </row>
    <row r="43" spans="1:5" ht="25.5">
      <c r="A43" t="s">
        <v>60</v>
      </c>
      <c r="E43" s="37" t="s">
        <v>410</v>
      </c>
    </row>
    <row r="44" spans="1:18" ht="12.75" customHeight="1">
      <c r="A44" s="12" t="s">
        <v>50</v>
      </c>
      <c r="B44" s="12"/>
      <c r="C44" s="41" t="s">
        <v>29</v>
      </c>
      <c r="D44" s="12"/>
      <c r="E44" s="29" t="s">
        <v>364</v>
      </c>
      <c r="F44" s="12"/>
      <c r="G44" s="12"/>
      <c r="H44" s="12"/>
      <c r="I44" s="42">
        <f>0+Q44</f>
        <v>0</v>
      </c>
      <c r="O44">
        <f>0+R44</f>
        <v>0</v>
      </c>
      <c r="Q44">
        <f>0+I45</f>
        <v>0</v>
      </c>
      <c r="R44">
        <f>0+O45</f>
        <v>0</v>
      </c>
    </row>
    <row r="45" spans="1:16" ht="12.75">
      <c r="A45" s="26" t="s">
        <v>52</v>
      </c>
      <c r="B45" s="31" t="s">
        <v>45</v>
      </c>
      <c r="C45" s="31" t="s">
        <v>365</v>
      </c>
      <c r="D45" s="26" t="s">
        <v>54</v>
      </c>
      <c r="E45" s="32" t="s">
        <v>366</v>
      </c>
      <c r="F45" s="33" t="s">
        <v>169</v>
      </c>
      <c r="G45" s="34">
        <v>160.83</v>
      </c>
      <c r="H45" s="35">
        <v>0</v>
      </c>
      <c r="I45" s="35">
        <f>ROUND(ROUND(H45,2)*ROUND(G45,3),2)</f>
        <v>0</v>
      </c>
      <c r="O45">
        <f>(I45*21)/100</f>
        <v>0</v>
      </c>
      <c r="P45" t="s">
        <v>29</v>
      </c>
    </row>
    <row r="46" spans="1:5" ht="12.75">
      <c r="A46" s="36" t="s">
        <v>57</v>
      </c>
      <c r="E46" s="37" t="s">
        <v>54</v>
      </c>
    </row>
    <row r="47" spans="1:5" ht="76.5">
      <c r="A47" s="38" t="s">
        <v>59</v>
      </c>
      <c r="E47" s="39" t="s">
        <v>486</v>
      </c>
    </row>
    <row r="48" spans="1:5" ht="102">
      <c r="A48" t="s">
        <v>60</v>
      </c>
      <c r="E48" s="37" t="s">
        <v>460</v>
      </c>
    </row>
    <row r="49" spans="1:18" ht="12.75" customHeight="1">
      <c r="A49" s="12" t="s">
        <v>50</v>
      </c>
      <c r="B49" s="12"/>
      <c r="C49" s="41" t="s">
        <v>38</v>
      </c>
      <c r="D49" s="12"/>
      <c r="E49" s="29" t="s">
        <v>490</v>
      </c>
      <c r="F49" s="12"/>
      <c r="G49" s="12"/>
      <c r="H49" s="12"/>
      <c r="I49" s="42">
        <f>0+Q49</f>
        <v>0</v>
      </c>
      <c r="O49">
        <f>0+R49</f>
        <v>0</v>
      </c>
      <c r="Q49">
        <f>0+I50</f>
        <v>0</v>
      </c>
      <c r="R49">
        <f>0+O50</f>
        <v>0</v>
      </c>
    </row>
    <row r="50" spans="1:16" ht="12.75">
      <c r="A50" s="26" t="s">
        <v>52</v>
      </c>
      <c r="B50" s="31" t="s">
        <v>47</v>
      </c>
      <c r="C50" s="31" t="s">
        <v>491</v>
      </c>
      <c r="D50" s="26" t="s">
        <v>54</v>
      </c>
      <c r="E50" s="32" t="s">
        <v>492</v>
      </c>
      <c r="F50" s="33" t="s">
        <v>180</v>
      </c>
      <c r="G50" s="34">
        <v>0.18</v>
      </c>
      <c r="H50" s="35">
        <v>0</v>
      </c>
      <c r="I50" s="35">
        <f>ROUND(ROUND(H50,2)*ROUND(G50,3),2)</f>
        <v>0</v>
      </c>
      <c r="O50">
        <f>(I50*21)/100</f>
        <v>0</v>
      </c>
      <c r="P50" t="s">
        <v>29</v>
      </c>
    </row>
    <row r="51" spans="1:5" ht="25.5">
      <c r="A51" s="36" t="s">
        <v>57</v>
      </c>
      <c r="E51" s="37" t="s">
        <v>493</v>
      </c>
    </row>
    <row r="52" spans="1:5" ht="51">
      <c r="A52" s="38" t="s">
        <v>59</v>
      </c>
      <c r="E52" s="39" t="s">
        <v>494</v>
      </c>
    </row>
    <row r="53" spans="1:5" ht="229.5">
      <c r="A53" t="s">
        <v>60</v>
      </c>
      <c r="E53" s="37" t="s">
        <v>495</v>
      </c>
    </row>
    <row r="54" spans="1:18" ht="12.75" customHeight="1">
      <c r="A54" s="12" t="s">
        <v>50</v>
      </c>
      <c r="B54" s="12"/>
      <c r="C54" s="41" t="s">
        <v>40</v>
      </c>
      <c r="D54" s="12"/>
      <c r="E54" s="29" t="s">
        <v>274</v>
      </c>
      <c r="F54" s="12"/>
      <c r="G54" s="12"/>
      <c r="H54" s="12"/>
      <c r="I54" s="42">
        <f>0+Q54</f>
        <v>0</v>
      </c>
      <c r="O54">
        <f>0+R54</f>
        <v>0</v>
      </c>
      <c r="Q54">
        <f>0+I55+I59+I63</f>
        <v>0</v>
      </c>
      <c r="R54">
        <f>0+O55+O59+O63</f>
        <v>0</v>
      </c>
    </row>
    <row r="55" spans="1:16" ht="12.75">
      <c r="A55" s="26" t="s">
        <v>52</v>
      </c>
      <c r="B55" s="31" t="s">
        <v>91</v>
      </c>
      <c r="C55" s="31" t="s">
        <v>461</v>
      </c>
      <c r="D55" s="26" t="s">
        <v>54</v>
      </c>
      <c r="E55" s="32" t="s">
        <v>462</v>
      </c>
      <c r="F55" s="33" t="s">
        <v>169</v>
      </c>
      <c r="G55" s="34">
        <v>160.83</v>
      </c>
      <c r="H55" s="35">
        <v>0</v>
      </c>
      <c r="I55" s="35">
        <f>ROUND(ROUND(H55,2)*ROUND(G55,3),2)</f>
        <v>0</v>
      </c>
      <c r="O55">
        <f>(I55*21)/100</f>
        <v>0</v>
      </c>
      <c r="P55" t="s">
        <v>29</v>
      </c>
    </row>
    <row r="56" spans="1:5" ht="12.75">
      <c r="A56" s="36" t="s">
        <v>57</v>
      </c>
      <c r="E56" s="37" t="s">
        <v>463</v>
      </c>
    </row>
    <row r="57" spans="1:5" ht="76.5">
      <c r="A57" s="38" t="s">
        <v>59</v>
      </c>
      <c r="E57" s="39" t="s">
        <v>486</v>
      </c>
    </row>
    <row r="58" spans="1:5" ht="51">
      <c r="A58" t="s">
        <v>60</v>
      </c>
      <c r="E58" s="37" t="s">
        <v>375</v>
      </c>
    </row>
    <row r="59" spans="1:16" ht="12.75">
      <c r="A59" s="26" t="s">
        <v>52</v>
      </c>
      <c r="B59" s="31" t="s">
        <v>97</v>
      </c>
      <c r="C59" s="31" t="s">
        <v>464</v>
      </c>
      <c r="D59" s="26" t="s">
        <v>54</v>
      </c>
      <c r="E59" s="32" t="s">
        <v>465</v>
      </c>
      <c r="F59" s="33" t="s">
        <v>169</v>
      </c>
      <c r="G59" s="34">
        <v>145.21</v>
      </c>
      <c r="H59" s="35">
        <v>0</v>
      </c>
      <c r="I59" s="35">
        <f>ROUND(ROUND(H59,2)*ROUND(G59,3),2)</f>
        <v>0</v>
      </c>
      <c r="O59">
        <f>(I59*21)/100</f>
        <v>0</v>
      </c>
      <c r="P59" t="s">
        <v>29</v>
      </c>
    </row>
    <row r="60" spans="1:5" ht="25.5">
      <c r="A60" s="36" t="s">
        <v>57</v>
      </c>
      <c r="E60" s="37" t="s">
        <v>466</v>
      </c>
    </row>
    <row r="61" spans="1:5" ht="76.5">
      <c r="A61" s="38" t="s">
        <v>59</v>
      </c>
      <c r="E61" s="39" t="s">
        <v>496</v>
      </c>
    </row>
    <row r="62" spans="1:5" ht="165.75">
      <c r="A62" t="s">
        <v>60</v>
      </c>
      <c r="E62" s="37" t="s">
        <v>379</v>
      </c>
    </row>
    <row r="63" spans="1:16" ht="12.75">
      <c r="A63" s="26" t="s">
        <v>52</v>
      </c>
      <c r="B63" s="31" t="s">
        <v>102</v>
      </c>
      <c r="C63" s="31" t="s">
        <v>468</v>
      </c>
      <c r="D63" s="26" t="s">
        <v>54</v>
      </c>
      <c r="E63" s="32" t="s">
        <v>469</v>
      </c>
      <c r="F63" s="33" t="s">
        <v>169</v>
      </c>
      <c r="G63" s="34">
        <v>15.62</v>
      </c>
      <c r="H63" s="35">
        <v>0</v>
      </c>
      <c r="I63" s="35">
        <f>ROUND(ROUND(H63,2)*ROUND(G63,3),2)</f>
        <v>0</v>
      </c>
      <c r="O63">
        <f>(I63*21)/100</f>
        <v>0</v>
      </c>
      <c r="P63" t="s">
        <v>29</v>
      </c>
    </row>
    <row r="64" spans="1:5" ht="25.5">
      <c r="A64" s="36" t="s">
        <v>57</v>
      </c>
      <c r="E64" s="37" t="s">
        <v>470</v>
      </c>
    </row>
    <row r="65" spans="1:5" ht="25.5">
      <c r="A65" s="38" t="s">
        <v>59</v>
      </c>
      <c r="E65" s="39" t="s">
        <v>497</v>
      </c>
    </row>
    <row r="66" spans="1:5" ht="165.75">
      <c r="A66" t="s">
        <v>60</v>
      </c>
      <c r="E66" s="37" t="s">
        <v>379</v>
      </c>
    </row>
    <row r="67" spans="1:18" ht="12.75" customHeight="1">
      <c r="A67" s="12" t="s">
        <v>50</v>
      </c>
      <c r="B67" s="12"/>
      <c r="C67" s="41" t="s">
        <v>45</v>
      </c>
      <c r="D67" s="12"/>
      <c r="E67" s="29" t="s">
        <v>141</v>
      </c>
      <c r="F67" s="12"/>
      <c r="G67" s="12"/>
      <c r="H67" s="12"/>
      <c r="I67" s="42">
        <f>0+Q67</f>
        <v>0</v>
      </c>
      <c r="O67">
        <f>0+R67</f>
        <v>0</v>
      </c>
      <c r="Q67">
        <f>0+I68+I72+I76</f>
        <v>0</v>
      </c>
      <c r="R67">
        <f>0+O68+O72+O76</f>
        <v>0</v>
      </c>
    </row>
    <row r="68" spans="1:16" ht="12.75">
      <c r="A68" s="26" t="s">
        <v>52</v>
      </c>
      <c r="B68" s="31" t="s">
        <v>107</v>
      </c>
      <c r="C68" s="31" t="s">
        <v>498</v>
      </c>
      <c r="D68" s="26" t="s">
        <v>54</v>
      </c>
      <c r="E68" s="32" t="s">
        <v>499</v>
      </c>
      <c r="F68" s="33" t="s">
        <v>198</v>
      </c>
      <c r="G68" s="34">
        <v>20.5</v>
      </c>
      <c r="H68" s="35">
        <v>0</v>
      </c>
      <c r="I68" s="35">
        <f>ROUND(ROUND(H68,2)*ROUND(G68,3),2)</f>
        <v>0</v>
      </c>
      <c r="O68">
        <f>(I68*21)/100</f>
        <v>0</v>
      </c>
      <c r="P68" t="s">
        <v>29</v>
      </c>
    </row>
    <row r="69" spans="1:5" ht="12.75">
      <c r="A69" s="36" t="s">
        <v>57</v>
      </c>
      <c r="E69" s="37" t="s">
        <v>500</v>
      </c>
    </row>
    <row r="70" spans="1:5" ht="76.5">
      <c r="A70" s="38" t="s">
        <v>59</v>
      </c>
      <c r="E70" s="39" t="s">
        <v>501</v>
      </c>
    </row>
    <row r="71" spans="1:5" ht="12.75">
      <c r="A71" t="s">
        <v>60</v>
      </c>
      <c r="E71" s="37" t="s">
        <v>54</v>
      </c>
    </row>
    <row r="72" spans="1:16" ht="12.75">
      <c r="A72" s="26" t="s">
        <v>52</v>
      </c>
      <c r="B72" s="31" t="s">
        <v>112</v>
      </c>
      <c r="C72" s="31" t="s">
        <v>472</v>
      </c>
      <c r="D72" s="26" t="s">
        <v>54</v>
      </c>
      <c r="E72" s="32" t="s">
        <v>473</v>
      </c>
      <c r="F72" s="33" t="s">
        <v>198</v>
      </c>
      <c r="G72" s="34">
        <v>107.37</v>
      </c>
      <c r="H72" s="35">
        <v>0</v>
      </c>
      <c r="I72" s="35">
        <f>ROUND(ROUND(H72,2)*ROUND(G72,3),2)</f>
        <v>0</v>
      </c>
      <c r="O72">
        <f>(I72*21)/100</f>
        <v>0</v>
      </c>
      <c r="P72" t="s">
        <v>29</v>
      </c>
    </row>
    <row r="73" spans="1:5" ht="12.75">
      <c r="A73" s="36" t="s">
        <v>57</v>
      </c>
      <c r="E73" s="37" t="s">
        <v>54</v>
      </c>
    </row>
    <row r="74" spans="1:5" ht="38.25">
      <c r="A74" s="38" t="s">
        <v>59</v>
      </c>
      <c r="E74" s="39" t="s">
        <v>502</v>
      </c>
    </row>
    <row r="75" spans="1:5" ht="51">
      <c r="A75" t="s">
        <v>60</v>
      </c>
      <c r="E75" s="37" t="s">
        <v>322</v>
      </c>
    </row>
    <row r="76" spans="1:16" ht="12.75">
      <c r="A76" s="26" t="s">
        <v>52</v>
      </c>
      <c r="B76" s="31" t="s">
        <v>115</v>
      </c>
      <c r="C76" s="31" t="s">
        <v>323</v>
      </c>
      <c r="D76" s="26" t="s">
        <v>54</v>
      </c>
      <c r="E76" s="32" t="s">
        <v>503</v>
      </c>
      <c r="F76" s="33" t="s">
        <v>180</v>
      </c>
      <c r="G76" s="34">
        <v>4.184</v>
      </c>
      <c r="H76" s="35">
        <v>0</v>
      </c>
      <c r="I76" s="35">
        <f>ROUND(ROUND(H76,2)*ROUND(G76,3),2)</f>
        <v>0</v>
      </c>
      <c r="O76">
        <f>(I76*21)/100</f>
        <v>0</v>
      </c>
      <c r="P76" t="s">
        <v>29</v>
      </c>
    </row>
    <row r="77" spans="1:5" ht="12.75">
      <c r="A77" s="36" t="s">
        <v>57</v>
      </c>
      <c r="E77" s="37" t="s">
        <v>504</v>
      </c>
    </row>
    <row r="78" spans="1:5" ht="38.25">
      <c r="A78" s="38" t="s">
        <v>59</v>
      </c>
      <c r="E78" s="39" t="s">
        <v>505</v>
      </c>
    </row>
    <row r="79" spans="1:5" ht="12.75">
      <c r="A79" t="s">
        <v>60</v>
      </c>
      <c r="E79" s="37" t="s">
        <v>54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80"/>
  <sheetViews>
    <sheetView tabSelected="1"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0+O10+O15+O48+O53+O58+O63+O76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506</v>
      </c>
      <c r="I3" s="40">
        <f>0+I10+I15+I48+I53+I58+I63+I76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441</v>
      </c>
      <c r="D4" s="7"/>
      <c r="E4" s="18" t="s">
        <v>442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17" t="s">
        <v>18</v>
      </c>
      <c r="C5" s="4" t="s">
        <v>351</v>
      </c>
      <c r="D5" s="7"/>
      <c r="E5" s="18" t="s">
        <v>442</v>
      </c>
      <c r="F5" s="8"/>
      <c r="G5" s="8"/>
      <c r="H5" s="8"/>
      <c r="I5" s="8"/>
      <c r="O5" t="s">
        <v>27</v>
      </c>
      <c r="P5" t="s">
        <v>29</v>
      </c>
    </row>
    <row r="6" spans="1:9" ht="12.75" customHeight="1">
      <c r="A6" t="s">
        <v>23</v>
      </c>
      <c r="B6" s="20" t="s">
        <v>24</v>
      </c>
      <c r="C6" s="3" t="s">
        <v>506</v>
      </c>
      <c r="D6" s="2"/>
      <c r="E6" s="21" t="s">
        <v>442</v>
      </c>
      <c r="F6" s="12"/>
      <c r="G6" s="12"/>
      <c r="H6" s="12"/>
      <c r="I6" s="12"/>
    </row>
    <row r="7" spans="1:9" ht="12.75" customHeight="1">
      <c r="A7" s="1" t="s">
        <v>31</v>
      </c>
      <c r="B7" s="1" t="s">
        <v>33</v>
      </c>
      <c r="C7" s="1" t="s">
        <v>35</v>
      </c>
      <c r="D7" s="1" t="s">
        <v>36</v>
      </c>
      <c r="E7" s="1" t="s">
        <v>37</v>
      </c>
      <c r="F7" s="1" t="s">
        <v>39</v>
      </c>
      <c r="G7" s="1" t="s">
        <v>41</v>
      </c>
      <c r="H7" s="1" t="s">
        <v>43</v>
      </c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9" t="s">
        <v>44</v>
      </c>
      <c r="I8" s="19" t="s">
        <v>46</v>
      </c>
    </row>
    <row r="9" spans="1:9" ht="12.75" customHeight="1">
      <c r="A9" s="19" t="s">
        <v>32</v>
      </c>
      <c r="B9" s="19" t="s">
        <v>34</v>
      </c>
      <c r="C9" s="19" t="s">
        <v>29</v>
      </c>
      <c r="D9" s="19" t="s">
        <v>28</v>
      </c>
      <c r="E9" s="19" t="s">
        <v>38</v>
      </c>
      <c r="F9" s="19" t="s">
        <v>40</v>
      </c>
      <c r="G9" s="19" t="s">
        <v>42</v>
      </c>
      <c r="H9" s="19" t="s">
        <v>45</v>
      </c>
      <c r="I9" s="19" t="s">
        <v>47</v>
      </c>
    </row>
    <row r="10" spans="1:18" ht="12.75" customHeight="1">
      <c r="A10" s="27" t="s">
        <v>50</v>
      </c>
      <c r="B10" s="27"/>
      <c r="C10" s="28" t="s">
        <v>32</v>
      </c>
      <c r="D10" s="27"/>
      <c r="E10" s="29" t="s">
        <v>51</v>
      </c>
      <c r="F10" s="27"/>
      <c r="G10" s="27"/>
      <c r="H10" s="27"/>
      <c r="I10" s="30">
        <f>0+Q10</f>
        <v>0</v>
      </c>
      <c r="O10">
        <f>0+R10</f>
        <v>0</v>
      </c>
      <c r="Q10">
        <f>0+I11</f>
        <v>0</v>
      </c>
      <c r="R10">
        <f>0+O11</f>
        <v>0</v>
      </c>
    </row>
    <row r="11" spans="1:16" ht="12.75">
      <c r="A11" s="26" t="s">
        <v>52</v>
      </c>
      <c r="B11" s="31" t="s">
        <v>34</v>
      </c>
      <c r="C11" s="31" t="s">
        <v>353</v>
      </c>
      <c r="D11" s="26" t="s">
        <v>54</v>
      </c>
      <c r="E11" s="32" t="s">
        <v>163</v>
      </c>
      <c r="F11" s="33" t="s">
        <v>159</v>
      </c>
      <c r="G11" s="34">
        <v>145.915</v>
      </c>
      <c r="H11" s="35">
        <v>0</v>
      </c>
      <c r="I11" s="35">
        <f>ROUND(ROUND(H11,2)*ROUND(G11,3),2)</f>
        <v>0</v>
      </c>
      <c r="O11">
        <f>(I11*21)/100</f>
        <v>0</v>
      </c>
      <c r="P11" t="s">
        <v>29</v>
      </c>
    </row>
    <row r="12" spans="1:5" ht="12.75">
      <c r="A12" s="36" t="s">
        <v>57</v>
      </c>
      <c r="E12" s="37" t="s">
        <v>54</v>
      </c>
    </row>
    <row r="13" spans="1:5" ht="25.5">
      <c r="A13" s="38" t="s">
        <v>59</v>
      </c>
      <c r="E13" s="39" t="s">
        <v>508</v>
      </c>
    </row>
    <row r="14" spans="1:5" ht="25.5">
      <c r="A14" t="s">
        <v>60</v>
      </c>
      <c r="E14" s="37" t="s">
        <v>162</v>
      </c>
    </row>
    <row r="15" spans="1:18" ht="12.75" customHeight="1">
      <c r="A15" s="12" t="s">
        <v>50</v>
      </c>
      <c r="B15" s="12"/>
      <c r="C15" s="41" t="s">
        <v>34</v>
      </c>
      <c r="D15" s="12"/>
      <c r="E15" s="29" t="s">
        <v>166</v>
      </c>
      <c r="F15" s="12"/>
      <c r="G15" s="12"/>
      <c r="H15" s="12"/>
      <c r="I15" s="42">
        <f>0+Q15</f>
        <v>0</v>
      </c>
      <c r="O15">
        <f>0+R15</f>
        <v>0</v>
      </c>
      <c r="Q15">
        <f>0+I16+I20+I24+I28+I32+I36+I40+I44</f>
        <v>0</v>
      </c>
      <c r="R15">
        <f>0+O16+O20+O24+O28+O32+O36+O40+O44</f>
        <v>0</v>
      </c>
    </row>
    <row r="16" spans="1:16" ht="12.75">
      <c r="A16" s="26" t="s">
        <v>52</v>
      </c>
      <c r="B16" s="31" t="s">
        <v>29</v>
      </c>
      <c r="C16" s="31" t="s">
        <v>215</v>
      </c>
      <c r="D16" s="26" t="s">
        <v>54</v>
      </c>
      <c r="E16" s="32" t="s">
        <v>216</v>
      </c>
      <c r="F16" s="33" t="s">
        <v>217</v>
      </c>
      <c r="G16" s="34">
        <v>788.73</v>
      </c>
      <c r="H16" s="35">
        <v>0</v>
      </c>
      <c r="I16" s="35">
        <f>ROUND(ROUND(H16,2)*ROUND(G16,3),2)</f>
        <v>0</v>
      </c>
      <c r="O16">
        <f>(I16*21)/100</f>
        <v>0</v>
      </c>
      <c r="P16" t="s">
        <v>29</v>
      </c>
    </row>
    <row r="17" spans="1:5" ht="12.75">
      <c r="A17" s="36" t="s">
        <v>57</v>
      </c>
      <c r="E17" s="37" t="s">
        <v>446</v>
      </c>
    </row>
    <row r="18" spans="1:5" ht="25.5">
      <c r="A18" s="38" t="s">
        <v>59</v>
      </c>
      <c r="E18" s="39" t="s">
        <v>509</v>
      </c>
    </row>
    <row r="19" spans="1:5" ht="25.5">
      <c r="A19" t="s">
        <v>60</v>
      </c>
      <c r="E19" s="37" t="s">
        <v>220</v>
      </c>
    </row>
    <row r="20" spans="1:16" ht="12.75">
      <c r="A20" s="26" t="s">
        <v>52</v>
      </c>
      <c r="B20" s="31" t="s">
        <v>28</v>
      </c>
      <c r="C20" s="31" t="s">
        <v>279</v>
      </c>
      <c r="D20" s="26" t="s">
        <v>54</v>
      </c>
      <c r="E20" s="32" t="s">
        <v>280</v>
      </c>
      <c r="F20" s="33" t="s">
        <v>180</v>
      </c>
      <c r="G20" s="34">
        <v>78.873</v>
      </c>
      <c r="H20" s="35">
        <v>0</v>
      </c>
      <c r="I20" s="35">
        <f>ROUND(ROUND(H20,2)*ROUND(G20,3),2)</f>
        <v>0</v>
      </c>
      <c r="O20">
        <f>(I20*21)/100</f>
        <v>0</v>
      </c>
      <c r="P20" t="s">
        <v>29</v>
      </c>
    </row>
    <row r="21" spans="1:5" ht="12.75">
      <c r="A21" s="36" t="s">
        <v>57</v>
      </c>
      <c r="E21" s="37" t="s">
        <v>54</v>
      </c>
    </row>
    <row r="22" spans="1:5" ht="38.25">
      <c r="A22" s="38" t="s">
        <v>59</v>
      </c>
      <c r="E22" s="39" t="s">
        <v>510</v>
      </c>
    </row>
    <row r="23" spans="1:5" ht="369.75">
      <c r="A23" t="s">
        <v>60</v>
      </c>
      <c r="E23" s="37" t="s">
        <v>258</v>
      </c>
    </row>
    <row r="24" spans="1:16" ht="12.75">
      <c r="A24" s="26" t="s">
        <v>52</v>
      </c>
      <c r="B24" s="31" t="s">
        <v>38</v>
      </c>
      <c r="C24" s="31" t="s">
        <v>360</v>
      </c>
      <c r="D24" s="26" t="s">
        <v>54</v>
      </c>
      <c r="E24" s="32" t="s">
        <v>361</v>
      </c>
      <c r="F24" s="33" t="s">
        <v>169</v>
      </c>
      <c r="G24" s="34">
        <v>225.35</v>
      </c>
      <c r="H24" s="35">
        <v>0</v>
      </c>
      <c r="I24" s="35">
        <f>ROUND(ROUND(H24,2)*ROUND(G24,3),2)</f>
        <v>0</v>
      </c>
      <c r="O24">
        <f>(I24*21)/100</f>
        <v>0</v>
      </c>
      <c r="P24" t="s">
        <v>29</v>
      </c>
    </row>
    <row r="25" spans="1:5" ht="12.75">
      <c r="A25" s="36" t="s">
        <v>57</v>
      </c>
      <c r="E25" s="37" t="s">
        <v>54</v>
      </c>
    </row>
    <row r="26" spans="1:5" ht="25.5">
      <c r="A26" s="38" t="s">
        <v>59</v>
      </c>
      <c r="E26" s="39" t="s">
        <v>511</v>
      </c>
    </row>
    <row r="27" spans="1:5" ht="25.5">
      <c r="A27" t="s">
        <v>60</v>
      </c>
      <c r="E27" s="37" t="s">
        <v>363</v>
      </c>
    </row>
    <row r="28" spans="1:16" ht="12.75">
      <c r="A28" s="26" t="s">
        <v>52</v>
      </c>
      <c r="B28" s="31" t="s">
        <v>40</v>
      </c>
      <c r="C28" s="31" t="s">
        <v>450</v>
      </c>
      <c r="D28" s="26" t="s">
        <v>54</v>
      </c>
      <c r="E28" s="32" t="s">
        <v>451</v>
      </c>
      <c r="F28" s="33" t="s">
        <v>169</v>
      </c>
      <c r="G28" s="34">
        <v>398.89</v>
      </c>
      <c r="H28" s="35">
        <v>0</v>
      </c>
      <c r="I28" s="35">
        <f>ROUND(ROUND(H28,2)*ROUND(G28,3),2)</f>
        <v>0</v>
      </c>
      <c r="O28">
        <f>(I28*21)/100</f>
        <v>0</v>
      </c>
      <c r="P28" t="s">
        <v>29</v>
      </c>
    </row>
    <row r="29" spans="1:5" ht="12.75">
      <c r="A29" s="36" t="s">
        <v>57</v>
      </c>
      <c r="E29" s="37" t="s">
        <v>54</v>
      </c>
    </row>
    <row r="30" spans="1:5" ht="89.25">
      <c r="A30" s="38" t="s">
        <v>59</v>
      </c>
      <c r="E30" s="39" t="s">
        <v>512</v>
      </c>
    </row>
    <row r="31" spans="1:5" ht="12.75">
      <c r="A31" t="s">
        <v>60</v>
      </c>
      <c r="E31" s="37" t="s">
        <v>453</v>
      </c>
    </row>
    <row r="32" spans="1:16" ht="12.75">
      <c r="A32" s="26" t="s">
        <v>52</v>
      </c>
      <c r="B32" s="31" t="s">
        <v>42</v>
      </c>
      <c r="C32" s="31" t="s">
        <v>404</v>
      </c>
      <c r="D32" s="26" t="s">
        <v>63</v>
      </c>
      <c r="E32" s="32" t="s">
        <v>454</v>
      </c>
      <c r="F32" s="33" t="s">
        <v>169</v>
      </c>
      <c r="G32" s="34">
        <v>382.07</v>
      </c>
      <c r="H32" s="35">
        <v>0</v>
      </c>
      <c r="I32" s="35">
        <f>ROUND(ROUND(H32,2)*ROUND(G32,3),2)</f>
        <v>0</v>
      </c>
      <c r="O32">
        <f>(I32*21)/100</f>
        <v>0</v>
      </c>
      <c r="P32" t="s">
        <v>29</v>
      </c>
    </row>
    <row r="33" spans="1:5" ht="12.75">
      <c r="A33" s="36" t="s">
        <v>57</v>
      </c>
      <c r="E33" s="37" t="s">
        <v>54</v>
      </c>
    </row>
    <row r="34" spans="1:5" ht="63.75">
      <c r="A34" s="38" t="s">
        <v>59</v>
      </c>
      <c r="E34" s="39" t="s">
        <v>513</v>
      </c>
    </row>
    <row r="35" spans="1:5" ht="38.25">
      <c r="A35" t="s">
        <v>60</v>
      </c>
      <c r="E35" s="37" t="s">
        <v>407</v>
      </c>
    </row>
    <row r="36" spans="1:16" ht="12.75">
      <c r="A36" s="26" t="s">
        <v>52</v>
      </c>
      <c r="B36" s="31" t="s">
        <v>82</v>
      </c>
      <c r="C36" s="31" t="s">
        <v>404</v>
      </c>
      <c r="D36" s="26" t="s">
        <v>68</v>
      </c>
      <c r="E36" s="32" t="s">
        <v>456</v>
      </c>
      <c r="F36" s="33" t="s">
        <v>180</v>
      </c>
      <c r="G36" s="34">
        <v>13.674</v>
      </c>
      <c r="H36" s="35">
        <v>0</v>
      </c>
      <c r="I36" s="35">
        <f>ROUND(ROUND(H36,2)*ROUND(G36,3),2)</f>
        <v>0</v>
      </c>
      <c r="O36">
        <f>(I36*21)/100</f>
        <v>0</v>
      </c>
      <c r="P36" t="s">
        <v>29</v>
      </c>
    </row>
    <row r="37" spans="1:5" ht="12.75">
      <c r="A37" s="36" t="s">
        <v>57</v>
      </c>
      <c r="E37" s="37" t="s">
        <v>54</v>
      </c>
    </row>
    <row r="38" spans="1:5" ht="51">
      <c r="A38" s="38" t="s">
        <v>59</v>
      </c>
      <c r="E38" s="39" t="s">
        <v>514</v>
      </c>
    </row>
    <row r="39" spans="1:5" ht="25.5">
      <c r="A39" t="s">
        <v>60</v>
      </c>
      <c r="E39" s="37" t="s">
        <v>458</v>
      </c>
    </row>
    <row r="40" spans="1:16" ht="12.75">
      <c r="A40" s="26" t="s">
        <v>52</v>
      </c>
      <c r="B40" s="31" t="s">
        <v>84</v>
      </c>
      <c r="C40" s="31" t="s">
        <v>408</v>
      </c>
      <c r="D40" s="26" t="s">
        <v>54</v>
      </c>
      <c r="E40" s="32" t="s">
        <v>409</v>
      </c>
      <c r="F40" s="33" t="s">
        <v>169</v>
      </c>
      <c r="G40" s="34">
        <v>382.07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29</v>
      </c>
    </row>
    <row r="41" spans="1:5" ht="12.75">
      <c r="A41" s="36" t="s">
        <v>57</v>
      </c>
      <c r="E41" s="37" t="s">
        <v>54</v>
      </c>
    </row>
    <row r="42" spans="1:5" ht="38.25">
      <c r="A42" s="38" t="s">
        <v>59</v>
      </c>
      <c r="E42" s="39" t="s">
        <v>515</v>
      </c>
    </row>
    <row r="43" spans="1:5" ht="25.5">
      <c r="A43" t="s">
        <v>60</v>
      </c>
      <c r="E43" s="37" t="s">
        <v>410</v>
      </c>
    </row>
    <row r="44" spans="1:16" ht="12.75">
      <c r="A44" s="26" t="s">
        <v>52</v>
      </c>
      <c r="B44" s="31" t="s">
        <v>45</v>
      </c>
      <c r="C44" s="31" t="s">
        <v>516</v>
      </c>
      <c r="D44" s="26" t="s">
        <v>54</v>
      </c>
      <c r="E44" s="32" t="s">
        <v>517</v>
      </c>
      <c r="F44" s="33" t="s">
        <v>169</v>
      </c>
      <c r="G44" s="34">
        <v>16.82</v>
      </c>
      <c r="H44" s="35">
        <v>0</v>
      </c>
      <c r="I44" s="35">
        <f>ROUND(ROUND(H44,2)*ROUND(G44,3),2)</f>
        <v>0</v>
      </c>
      <c r="O44">
        <f>(I44*21)/100</f>
        <v>0</v>
      </c>
      <c r="P44" t="s">
        <v>29</v>
      </c>
    </row>
    <row r="45" spans="1:5" ht="12.75">
      <c r="A45" s="36" t="s">
        <v>57</v>
      </c>
      <c r="E45" s="37" t="s">
        <v>54</v>
      </c>
    </row>
    <row r="46" spans="1:5" ht="38.25">
      <c r="A46" s="38" t="s">
        <v>59</v>
      </c>
      <c r="E46" s="39" t="s">
        <v>518</v>
      </c>
    </row>
    <row r="47" spans="1:5" ht="38.25">
      <c r="A47" t="s">
        <v>60</v>
      </c>
      <c r="E47" s="37" t="s">
        <v>519</v>
      </c>
    </row>
    <row r="48" spans="1:18" ht="12.75" customHeight="1">
      <c r="A48" s="12" t="s">
        <v>50</v>
      </c>
      <c r="B48" s="12"/>
      <c r="C48" s="41" t="s">
        <v>29</v>
      </c>
      <c r="D48" s="12"/>
      <c r="E48" s="29" t="s">
        <v>364</v>
      </c>
      <c r="F48" s="12"/>
      <c r="G48" s="12"/>
      <c r="H48" s="12"/>
      <c r="I48" s="42">
        <f>0+Q48</f>
        <v>0</v>
      </c>
      <c r="O48">
        <f>0+R48</f>
        <v>0</v>
      </c>
      <c r="Q48">
        <f>0+I49</f>
        <v>0</v>
      </c>
      <c r="R48">
        <f>0+O49</f>
        <v>0</v>
      </c>
    </row>
    <row r="49" spans="1:16" ht="12.75">
      <c r="A49" s="26" t="s">
        <v>52</v>
      </c>
      <c r="B49" s="31" t="s">
        <v>47</v>
      </c>
      <c r="C49" s="31" t="s">
        <v>365</v>
      </c>
      <c r="D49" s="26" t="s">
        <v>54</v>
      </c>
      <c r="E49" s="32" t="s">
        <v>366</v>
      </c>
      <c r="F49" s="33" t="s">
        <v>169</v>
      </c>
      <c r="G49" s="34">
        <v>225.35</v>
      </c>
      <c r="H49" s="35">
        <v>0</v>
      </c>
      <c r="I49" s="35">
        <f>ROUND(ROUND(H49,2)*ROUND(G49,3),2)</f>
        <v>0</v>
      </c>
      <c r="O49">
        <f>(I49*21)/100</f>
        <v>0</v>
      </c>
      <c r="P49" t="s">
        <v>29</v>
      </c>
    </row>
    <row r="50" spans="1:5" ht="12.75">
      <c r="A50" s="36" t="s">
        <v>57</v>
      </c>
      <c r="E50" s="37" t="s">
        <v>54</v>
      </c>
    </row>
    <row r="51" spans="1:5" ht="25.5">
      <c r="A51" s="38" t="s">
        <v>59</v>
      </c>
      <c r="E51" s="39" t="s">
        <v>511</v>
      </c>
    </row>
    <row r="52" spans="1:5" ht="102">
      <c r="A52" t="s">
        <v>60</v>
      </c>
      <c r="E52" s="37" t="s">
        <v>460</v>
      </c>
    </row>
    <row r="53" spans="1:18" ht="12.75" customHeight="1">
      <c r="A53" s="12" t="s">
        <v>50</v>
      </c>
      <c r="B53" s="12"/>
      <c r="C53" s="41" t="s">
        <v>28</v>
      </c>
      <c r="D53" s="12"/>
      <c r="E53" s="29" t="s">
        <v>520</v>
      </c>
      <c r="F53" s="12"/>
      <c r="G53" s="12"/>
      <c r="H53" s="12"/>
      <c r="I53" s="42">
        <f>0+Q53</f>
        <v>0</v>
      </c>
      <c r="O53">
        <f>0+R53</f>
        <v>0</v>
      </c>
      <c r="Q53">
        <f>0+I54</f>
        <v>0</v>
      </c>
      <c r="R53">
        <f>0+O54</f>
        <v>0</v>
      </c>
    </row>
    <row r="54" spans="1:16" ht="12.75">
      <c r="A54" s="26" t="s">
        <v>52</v>
      </c>
      <c r="B54" s="31" t="s">
        <v>91</v>
      </c>
      <c r="C54" s="31" t="s">
        <v>521</v>
      </c>
      <c r="D54" s="26" t="s">
        <v>54</v>
      </c>
      <c r="E54" s="32" t="s">
        <v>522</v>
      </c>
      <c r="F54" s="33" t="s">
        <v>523</v>
      </c>
      <c r="G54" s="34">
        <v>87.5</v>
      </c>
      <c r="H54" s="35">
        <v>0</v>
      </c>
      <c r="I54" s="35">
        <f>ROUND(ROUND(H54,2)*ROUND(G54,3),2)</f>
        <v>0</v>
      </c>
      <c r="O54">
        <f>(I54*21)/100</f>
        <v>0</v>
      </c>
      <c r="P54" t="s">
        <v>29</v>
      </c>
    </row>
    <row r="55" spans="1:5" ht="12.75">
      <c r="A55" s="36" t="s">
        <v>57</v>
      </c>
      <c r="E55" s="37" t="s">
        <v>524</v>
      </c>
    </row>
    <row r="56" spans="1:5" ht="25.5">
      <c r="A56" s="38" t="s">
        <v>59</v>
      </c>
      <c r="E56" s="39" t="s">
        <v>525</v>
      </c>
    </row>
    <row r="57" spans="1:5" ht="293.25">
      <c r="A57" t="s">
        <v>60</v>
      </c>
      <c r="E57" s="37" t="s">
        <v>526</v>
      </c>
    </row>
    <row r="58" spans="1:18" ht="12.75" customHeight="1">
      <c r="A58" s="12" t="s">
        <v>50</v>
      </c>
      <c r="B58" s="12"/>
      <c r="C58" s="41" t="s">
        <v>38</v>
      </c>
      <c r="D58" s="12"/>
      <c r="E58" s="29" t="s">
        <v>490</v>
      </c>
      <c r="F58" s="12"/>
      <c r="G58" s="12"/>
      <c r="H58" s="12"/>
      <c r="I58" s="42">
        <f>0+Q58</f>
        <v>0</v>
      </c>
      <c r="O58">
        <f>0+R58</f>
        <v>0</v>
      </c>
      <c r="Q58">
        <f>0+I59</f>
        <v>0</v>
      </c>
      <c r="R58">
        <f>0+O59</f>
        <v>0</v>
      </c>
    </row>
    <row r="59" spans="1:16" ht="12.75">
      <c r="A59" s="26" t="s">
        <v>52</v>
      </c>
      <c r="B59" s="31" t="s">
        <v>97</v>
      </c>
      <c r="C59" s="31" t="s">
        <v>491</v>
      </c>
      <c r="D59" s="26" t="s">
        <v>54</v>
      </c>
      <c r="E59" s="32" t="s">
        <v>492</v>
      </c>
      <c r="F59" s="33" t="s">
        <v>180</v>
      </c>
      <c r="G59" s="34">
        <v>0.563</v>
      </c>
      <c r="H59" s="35">
        <v>0</v>
      </c>
      <c r="I59" s="35">
        <f>ROUND(ROUND(H59,2)*ROUND(G59,3),2)</f>
        <v>0</v>
      </c>
      <c r="O59">
        <f>(I59*21)/100</f>
        <v>0</v>
      </c>
      <c r="P59" t="s">
        <v>29</v>
      </c>
    </row>
    <row r="60" spans="1:5" ht="25.5">
      <c r="A60" s="36" t="s">
        <v>57</v>
      </c>
      <c r="E60" s="37" t="s">
        <v>527</v>
      </c>
    </row>
    <row r="61" spans="1:5" ht="51">
      <c r="A61" s="38" t="s">
        <v>59</v>
      </c>
      <c r="E61" s="39" t="s">
        <v>528</v>
      </c>
    </row>
    <row r="62" spans="1:5" ht="229.5">
      <c r="A62" t="s">
        <v>60</v>
      </c>
      <c r="E62" s="37" t="s">
        <v>495</v>
      </c>
    </row>
    <row r="63" spans="1:18" ht="12.75" customHeight="1">
      <c r="A63" s="12" t="s">
        <v>50</v>
      </c>
      <c r="B63" s="12"/>
      <c r="C63" s="41" t="s">
        <v>40</v>
      </c>
      <c r="D63" s="12"/>
      <c r="E63" s="29" t="s">
        <v>274</v>
      </c>
      <c r="F63" s="12"/>
      <c r="G63" s="12"/>
      <c r="H63" s="12"/>
      <c r="I63" s="42">
        <f>0+Q63</f>
        <v>0</v>
      </c>
      <c r="O63">
        <f>0+R63</f>
        <v>0</v>
      </c>
      <c r="Q63">
        <f>0+I64+I68+I72</f>
        <v>0</v>
      </c>
      <c r="R63">
        <f>0+O64+O68+O72</f>
        <v>0</v>
      </c>
    </row>
    <row r="64" spans="1:16" ht="12.75">
      <c r="A64" s="26" t="s">
        <v>52</v>
      </c>
      <c r="B64" s="31" t="s">
        <v>102</v>
      </c>
      <c r="C64" s="31" t="s">
        <v>461</v>
      </c>
      <c r="D64" s="26" t="s">
        <v>54</v>
      </c>
      <c r="E64" s="32" t="s">
        <v>462</v>
      </c>
      <c r="F64" s="33" t="s">
        <v>169</v>
      </c>
      <c r="G64" s="34">
        <v>225.35</v>
      </c>
      <c r="H64" s="35">
        <v>0</v>
      </c>
      <c r="I64" s="35">
        <f>ROUND(ROUND(H64,2)*ROUND(G64,3),2)</f>
        <v>0</v>
      </c>
      <c r="O64">
        <f>(I64*21)/100</f>
        <v>0</v>
      </c>
      <c r="P64" t="s">
        <v>29</v>
      </c>
    </row>
    <row r="65" spans="1:5" ht="12.75">
      <c r="A65" s="36" t="s">
        <v>57</v>
      </c>
      <c r="E65" s="37" t="s">
        <v>463</v>
      </c>
    </row>
    <row r="66" spans="1:5" ht="25.5">
      <c r="A66" s="38" t="s">
        <v>59</v>
      </c>
      <c r="E66" s="39" t="s">
        <v>511</v>
      </c>
    </row>
    <row r="67" spans="1:5" ht="51">
      <c r="A67" t="s">
        <v>60</v>
      </c>
      <c r="E67" s="37" t="s">
        <v>375</v>
      </c>
    </row>
    <row r="68" spans="1:16" ht="12.75">
      <c r="A68" s="26" t="s">
        <v>52</v>
      </c>
      <c r="B68" s="31" t="s">
        <v>107</v>
      </c>
      <c r="C68" s="31" t="s">
        <v>464</v>
      </c>
      <c r="D68" s="26" t="s">
        <v>54</v>
      </c>
      <c r="E68" s="32" t="s">
        <v>465</v>
      </c>
      <c r="F68" s="33" t="s">
        <v>169</v>
      </c>
      <c r="G68" s="34">
        <v>210</v>
      </c>
      <c r="H68" s="35">
        <v>0</v>
      </c>
      <c r="I68" s="35">
        <f>ROUND(ROUND(H68,2)*ROUND(G68,3),2)</f>
        <v>0</v>
      </c>
      <c r="O68">
        <f>(I68*21)/100</f>
        <v>0</v>
      </c>
      <c r="P68" t="s">
        <v>29</v>
      </c>
    </row>
    <row r="69" spans="1:5" ht="25.5">
      <c r="A69" s="36" t="s">
        <v>57</v>
      </c>
      <c r="E69" s="37" t="s">
        <v>466</v>
      </c>
    </row>
    <row r="70" spans="1:5" ht="25.5">
      <c r="A70" s="38" t="s">
        <v>59</v>
      </c>
      <c r="E70" s="39" t="s">
        <v>529</v>
      </c>
    </row>
    <row r="71" spans="1:5" ht="165.75">
      <c r="A71" t="s">
        <v>60</v>
      </c>
      <c r="E71" s="37" t="s">
        <v>379</v>
      </c>
    </row>
    <row r="72" spans="1:16" ht="12.75">
      <c r="A72" s="26" t="s">
        <v>52</v>
      </c>
      <c r="B72" s="31" t="s">
        <v>112</v>
      </c>
      <c r="C72" s="31" t="s">
        <v>468</v>
      </c>
      <c r="D72" s="26" t="s">
        <v>54</v>
      </c>
      <c r="E72" s="32" t="s">
        <v>469</v>
      </c>
      <c r="F72" s="33" t="s">
        <v>169</v>
      </c>
      <c r="G72" s="34">
        <v>15.35</v>
      </c>
      <c r="H72" s="35">
        <v>0</v>
      </c>
      <c r="I72" s="35">
        <f>ROUND(ROUND(H72,2)*ROUND(G72,3),2)</f>
        <v>0</v>
      </c>
      <c r="O72">
        <f>(I72*21)/100</f>
        <v>0</v>
      </c>
      <c r="P72" t="s">
        <v>29</v>
      </c>
    </row>
    <row r="73" spans="1:5" ht="25.5">
      <c r="A73" s="36" t="s">
        <v>57</v>
      </c>
      <c r="E73" s="37" t="s">
        <v>470</v>
      </c>
    </row>
    <row r="74" spans="1:5" ht="25.5">
      <c r="A74" s="38" t="s">
        <v>59</v>
      </c>
      <c r="E74" s="39" t="s">
        <v>530</v>
      </c>
    </row>
    <row r="75" spans="1:5" ht="165.75">
      <c r="A75" t="s">
        <v>60</v>
      </c>
      <c r="E75" s="37" t="s">
        <v>379</v>
      </c>
    </row>
    <row r="76" spans="1:18" ht="12.75" customHeight="1">
      <c r="A76" s="12" t="s">
        <v>50</v>
      </c>
      <c r="B76" s="12"/>
      <c r="C76" s="41" t="s">
        <v>45</v>
      </c>
      <c r="D76" s="12"/>
      <c r="E76" s="29" t="s">
        <v>141</v>
      </c>
      <c r="F76" s="12"/>
      <c r="G76" s="12"/>
      <c r="H76" s="12"/>
      <c r="I76" s="42">
        <f>0+Q76</f>
        <v>0</v>
      </c>
      <c r="O76">
        <f>0+R76</f>
        <v>0</v>
      </c>
      <c r="Q76">
        <f>0+I77</f>
        <v>0</v>
      </c>
      <c r="R76">
        <f>0+O77</f>
        <v>0</v>
      </c>
    </row>
    <row r="77" spans="1:16" ht="12.75">
      <c r="A77" s="26" t="s">
        <v>52</v>
      </c>
      <c r="B77" s="31" t="s">
        <v>115</v>
      </c>
      <c r="C77" s="31" t="s">
        <v>472</v>
      </c>
      <c r="D77" s="26" t="s">
        <v>54</v>
      </c>
      <c r="E77" s="32" t="s">
        <v>473</v>
      </c>
      <c r="F77" s="33" t="s">
        <v>198</v>
      </c>
      <c r="G77" s="34">
        <v>67.25</v>
      </c>
      <c r="H77" s="35">
        <v>0</v>
      </c>
      <c r="I77" s="35">
        <f>ROUND(ROUND(H77,2)*ROUND(G77,3),2)</f>
        <v>0</v>
      </c>
      <c r="O77">
        <f>(I77*21)/100</f>
        <v>0</v>
      </c>
      <c r="P77" t="s">
        <v>29</v>
      </c>
    </row>
    <row r="78" spans="1:5" ht="12.75">
      <c r="A78" s="36" t="s">
        <v>57</v>
      </c>
      <c r="E78" s="37" t="s">
        <v>54</v>
      </c>
    </row>
    <row r="79" spans="1:5" ht="38.25">
      <c r="A79" s="38" t="s">
        <v>59</v>
      </c>
      <c r="E79" s="39" t="s">
        <v>531</v>
      </c>
    </row>
    <row r="80" spans="1:5" ht="51">
      <c r="A80" t="s">
        <v>60</v>
      </c>
      <c r="E80" s="37" t="s">
        <v>322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61"/>
  <sheetViews>
    <sheetView tabSelected="1"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0+O9+O14+O39+O44+O57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532</v>
      </c>
      <c r="I3" s="40">
        <f>0+I9+I14+I39+I44+I57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441</v>
      </c>
      <c r="D4" s="7"/>
      <c r="E4" s="18" t="s">
        <v>442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20" t="s">
        <v>24</v>
      </c>
      <c r="C5" s="3" t="s">
        <v>532</v>
      </c>
      <c r="D5" s="2"/>
      <c r="E5" s="21" t="s">
        <v>533</v>
      </c>
      <c r="F5" s="12"/>
      <c r="G5" s="12"/>
      <c r="H5" s="12"/>
      <c r="I5" s="12"/>
      <c r="O5" t="s">
        <v>27</v>
      </c>
      <c r="P5" t="s">
        <v>29</v>
      </c>
    </row>
    <row r="6" spans="1:9" ht="12.75" customHeight="1">
      <c r="A6" s="1" t="s">
        <v>31</v>
      </c>
      <c r="B6" s="1" t="s">
        <v>33</v>
      </c>
      <c r="C6" s="1" t="s">
        <v>35</v>
      </c>
      <c r="D6" s="1" t="s">
        <v>36</v>
      </c>
      <c r="E6" s="1" t="s">
        <v>37</v>
      </c>
      <c r="F6" s="1" t="s">
        <v>39</v>
      </c>
      <c r="G6" s="1" t="s">
        <v>41</v>
      </c>
      <c r="H6" s="1" t="s">
        <v>43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44</v>
      </c>
      <c r="I7" s="19" t="s">
        <v>46</v>
      </c>
    </row>
    <row r="8" spans="1:9" ht="12.75" customHeight="1">
      <c r="A8" s="19" t="s">
        <v>32</v>
      </c>
      <c r="B8" s="19" t="s">
        <v>34</v>
      </c>
      <c r="C8" s="19" t="s">
        <v>29</v>
      </c>
      <c r="D8" s="19" t="s">
        <v>28</v>
      </c>
      <c r="E8" s="19" t="s">
        <v>38</v>
      </c>
      <c r="F8" s="19" t="s">
        <v>40</v>
      </c>
      <c r="G8" s="19" t="s">
        <v>42</v>
      </c>
      <c r="H8" s="19" t="s">
        <v>45</v>
      </c>
      <c r="I8" s="19" t="s">
        <v>47</v>
      </c>
    </row>
    <row r="9" spans="1:18" ht="12.75" customHeight="1">
      <c r="A9" s="27" t="s">
        <v>50</v>
      </c>
      <c r="B9" s="27"/>
      <c r="C9" s="28" t="s">
        <v>32</v>
      </c>
      <c r="D9" s="27"/>
      <c r="E9" s="29" t="s">
        <v>51</v>
      </c>
      <c r="F9" s="27"/>
      <c r="G9" s="27"/>
      <c r="H9" s="27"/>
      <c r="I9" s="30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6" t="s">
        <v>52</v>
      </c>
      <c r="B10" s="31" t="s">
        <v>34</v>
      </c>
      <c r="C10" s="31" t="s">
        <v>353</v>
      </c>
      <c r="D10" s="26" t="s">
        <v>54</v>
      </c>
      <c r="E10" s="32" t="s">
        <v>163</v>
      </c>
      <c r="F10" s="33" t="s">
        <v>159</v>
      </c>
      <c r="G10" s="34">
        <v>189.834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29</v>
      </c>
    </row>
    <row r="11" spans="1:5" ht="12.75">
      <c r="A11" s="36" t="s">
        <v>57</v>
      </c>
      <c r="E11" s="37" t="s">
        <v>54</v>
      </c>
    </row>
    <row r="12" spans="1:5" ht="25.5">
      <c r="A12" s="38" t="s">
        <v>59</v>
      </c>
      <c r="E12" s="39" t="s">
        <v>535</v>
      </c>
    </row>
    <row r="13" spans="1:5" ht="25.5">
      <c r="A13" t="s">
        <v>60</v>
      </c>
      <c r="E13" s="37" t="s">
        <v>162</v>
      </c>
    </row>
    <row r="14" spans="1:18" ht="12.75" customHeight="1">
      <c r="A14" s="12" t="s">
        <v>50</v>
      </c>
      <c r="B14" s="12"/>
      <c r="C14" s="41" t="s">
        <v>34</v>
      </c>
      <c r="D14" s="12"/>
      <c r="E14" s="29" t="s">
        <v>166</v>
      </c>
      <c r="F14" s="12"/>
      <c r="G14" s="12"/>
      <c r="H14" s="12"/>
      <c r="I14" s="42">
        <f>0+Q14</f>
        <v>0</v>
      </c>
      <c r="O14">
        <f>0+R14</f>
        <v>0</v>
      </c>
      <c r="Q14">
        <f>0+I15+I19+I23+I27+I31+I35</f>
        <v>0</v>
      </c>
      <c r="R14">
        <f>0+O15+O19+O23+O27+O31+O35</f>
        <v>0</v>
      </c>
    </row>
    <row r="15" spans="1:16" ht="12.75">
      <c r="A15" s="26" t="s">
        <v>52</v>
      </c>
      <c r="B15" s="31" t="s">
        <v>29</v>
      </c>
      <c r="C15" s="31" t="s">
        <v>215</v>
      </c>
      <c r="D15" s="26" t="s">
        <v>54</v>
      </c>
      <c r="E15" s="32" t="s">
        <v>216</v>
      </c>
      <c r="F15" s="33" t="s">
        <v>217</v>
      </c>
      <c r="G15" s="34">
        <v>1026.13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12.75">
      <c r="A16" s="36" t="s">
        <v>57</v>
      </c>
      <c r="E16" s="37" t="s">
        <v>446</v>
      </c>
    </row>
    <row r="17" spans="1:5" ht="25.5">
      <c r="A17" s="38" t="s">
        <v>59</v>
      </c>
      <c r="E17" s="39" t="s">
        <v>536</v>
      </c>
    </row>
    <row r="18" spans="1:5" ht="25.5">
      <c r="A18" t="s">
        <v>60</v>
      </c>
      <c r="E18" s="37" t="s">
        <v>220</v>
      </c>
    </row>
    <row r="19" spans="1:16" ht="12.75">
      <c r="A19" s="26" t="s">
        <v>52</v>
      </c>
      <c r="B19" s="31" t="s">
        <v>28</v>
      </c>
      <c r="C19" s="31" t="s">
        <v>279</v>
      </c>
      <c r="D19" s="26" t="s">
        <v>54</v>
      </c>
      <c r="E19" s="32" t="s">
        <v>280</v>
      </c>
      <c r="F19" s="33" t="s">
        <v>180</v>
      </c>
      <c r="G19" s="34">
        <v>102.613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29</v>
      </c>
    </row>
    <row r="20" spans="1:5" ht="12.75">
      <c r="A20" s="36" t="s">
        <v>57</v>
      </c>
      <c r="E20" s="37" t="s">
        <v>54</v>
      </c>
    </row>
    <row r="21" spans="1:5" ht="89.25">
      <c r="A21" s="38" t="s">
        <v>59</v>
      </c>
      <c r="E21" s="39" t="s">
        <v>537</v>
      </c>
    </row>
    <row r="22" spans="1:5" ht="369.75">
      <c r="A22" t="s">
        <v>60</v>
      </c>
      <c r="E22" s="37" t="s">
        <v>258</v>
      </c>
    </row>
    <row r="23" spans="1:16" ht="12.75">
      <c r="A23" s="26" t="s">
        <v>52</v>
      </c>
      <c r="B23" s="31" t="s">
        <v>38</v>
      </c>
      <c r="C23" s="31" t="s">
        <v>360</v>
      </c>
      <c r="D23" s="26" t="s">
        <v>54</v>
      </c>
      <c r="E23" s="32" t="s">
        <v>361</v>
      </c>
      <c r="F23" s="33" t="s">
        <v>169</v>
      </c>
      <c r="G23" s="34">
        <v>293.18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29</v>
      </c>
    </row>
    <row r="24" spans="1:5" ht="12.75">
      <c r="A24" s="36" t="s">
        <v>57</v>
      </c>
      <c r="E24" s="37" t="s">
        <v>54</v>
      </c>
    </row>
    <row r="25" spans="1:5" ht="76.5">
      <c r="A25" s="38" t="s">
        <v>59</v>
      </c>
      <c r="E25" s="39" t="s">
        <v>538</v>
      </c>
    </row>
    <row r="26" spans="1:5" ht="25.5">
      <c r="A26" t="s">
        <v>60</v>
      </c>
      <c r="E26" s="37" t="s">
        <v>363</v>
      </c>
    </row>
    <row r="27" spans="1:16" ht="12.75">
      <c r="A27" s="26" t="s">
        <v>52</v>
      </c>
      <c r="B27" s="31" t="s">
        <v>40</v>
      </c>
      <c r="C27" s="31" t="s">
        <v>450</v>
      </c>
      <c r="D27" s="26" t="s">
        <v>54</v>
      </c>
      <c r="E27" s="32" t="s">
        <v>451</v>
      </c>
      <c r="F27" s="33" t="s">
        <v>169</v>
      </c>
      <c r="G27" s="34">
        <v>265.92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29</v>
      </c>
    </row>
    <row r="28" spans="1:5" ht="12.75">
      <c r="A28" s="36" t="s">
        <v>57</v>
      </c>
      <c r="E28" s="37" t="s">
        <v>54</v>
      </c>
    </row>
    <row r="29" spans="1:5" ht="38.25">
      <c r="A29" s="38" t="s">
        <v>59</v>
      </c>
      <c r="E29" s="39" t="s">
        <v>539</v>
      </c>
    </row>
    <row r="30" spans="1:5" ht="12.75">
      <c r="A30" t="s">
        <v>60</v>
      </c>
      <c r="E30" s="37" t="s">
        <v>453</v>
      </c>
    </row>
    <row r="31" spans="1:16" ht="12.75">
      <c r="A31" s="26" t="s">
        <v>52</v>
      </c>
      <c r="B31" s="31" t="s">
        <v>42</v>
      </c>
      <c r="C31" s="31" t="s">
        <v>404</v>
      </c>
      <c r="D31" s="26" t="s">
        <v>63</v>
      </c>
      <c r="E31" s="32" t="s">
        <v>454</v>
      </c>
      <c r="F31" s="33" t="s">
        <v>169</v>
      </c>
      <c r="G31" s="34">
        <v>265.92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29</v>
      </c>
    </row>
    <row r="32" spans="1:5" ht="12.75">
      <c r="A32" s="36" t="s">
        <v>57</v>
      </c>
      <c r="E32" s="37" t="s">
        <v>54</v>
      </c>
    </row>
    <row r="33" spans="1:5" ht="63.75">
      <c r="A33" s="38" t="s">
        <v>59</v>
      </c>
      <c r="E33" s="39" t="s">
        <v>540</v>
      </c>
    </row>
    <row r="34" spans="1:5" ht="38.25">
      <c r="A34" t="s">
        <v>60</v>
      </c>
      <c r="E34" s="37" t="s">
        <v>407</v>
      </c>
    </row>
    <row r="35" spans="1:16" ht="12.75">
      <c r="A35" s="26" t="s">
        <v>52</v>
      </c>
      <c r="B35" s="31" t="s">
        <v>82</v>
      </c>
      <c r="C35" s="31" t="s">
        <v>408</v>
      </c>
      <c r="D35" s="26" t="s">
        <v>54</v>
      </c>
      <c r="E35" s="32" t="s">
        <v>409</v>
      </c>
      <c r="F35" s="33" t="s">
        <v>169</v>
      </c>
      <c r="G35" s="34">
        <v>265.92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29</v>
      </c>
    </row>
    <row r="36" spans="1:5" ht="12.75">
      <c r="A36" s="36" t="s">
        <v>57</v>
      </c>
      <c r="E36" s="37" t="s">
        <v>54</v>
      </c>
    </row>
    <row r="37" spans="1:5" ht="38.25">
      <c r="A37" s="38" t="s">
        <v>59</v>
      </c>
      <c r="E37" s="39" t="s">
        <v>539</v>
      </c>
    </row>
    <row r="38" spans="1:5" ht="25.5">
      <c r="A38" t="s">
        <v>60</v>
      </c>
      <c r="E38" s="37" t="s">
        <v>410</v>
      </c>
    </row>
    <row r="39" spans="1:18" ht="12.75" customHeight="1">
      <c r="A39" s="12" t="s">
        <v>50</v>
      </c>
      <c r="B39" s="12"/>
      <c r="C39" s="41" t="s">
        <v>29</v>
      </c>
      <c r="D39" s="12"/>
      <c r="E39" s="29" t="s">
        <v>364</v>
      </c>
      <c r="F39" s="12"/>
      <c r="G39" s="12"/>
      <c r="H39" s="12"/>
      <c r="I39" s="42">
        <f>0+Q39</f>
        <v>0</v>
      </c>
      <c r="O39">
        <f>0+R39</f>
        <v>0</v>
      </c>
      <c r="Q39">
        <f>0+I40</f>
        <v>0</v>
      </c>
      <c r="R39">
        <f>0+O40</f>
        <v>0</v>
      </c>
    </row>
    <row r="40" spans="1:16" ht="12.75">
      <c r="A40" s="26" t="s">
        <v>52</v>
      </c>
      <c r="B40" s="31" t="s">
        <v>84</v>
      </c>
      <c r="C40" s="31" t="s">
        <v>365</v>
      </c>
      <c r="D40" s="26" t="s">
        <v>54</v>
      </c>
      <c r="E40" s="32" t="s">
        <v>366</v>
      </c>
      <c r="F40" s="33" t="s">
        <v>169</v>
      </c>
      <c r="G40" s="34">
        <v>293.18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29</v>
      </c>
    </row>
    <row r="41" spans="1:5" ht="12.75">
      <c r="A41" s="36" t="s">
        <v>57</v>
      </c>
      <c r="E41" s="37" t="s">
        <v>54</v>
      </c>
    </row>
    <row r="42" spans="1:5" ht="76.5">
      <c r="A42" s="38" t="s">
        <v>59</v>
      </c>
      <c r="E42" s="39" t="s">
        <v>538</v>
      </c>
    </row>
    <row r="43" spans="1:5" ht="102">
      <c r="A43" t="s">
        <v>60</v>
      </c>
      <c r="E43" s="37" t="s">
        <v>460</v>
      </c>
    </row>
    <row r="44" spans="1:18" ht="12.75" customHeight="1">
      <c r="A44" s="12" t="s">
        <v>50</v>
      </c>
      <c r="B44" s="12"/>
      <c r="C44" s="41" t="s">
        <v>40</v>
      </c>
      <c r="D44" s="12"/>
      <c r="E44" s="29" t="s">
        <v>274</v>
      </c>
      <c r="F44" s="12"/>
      <c r="G44" s="12"/>
      <c r="H44" s="12"/>
      <c r="I44" s="42">
        <f>0+Q44</f>
        <v>0</v>
      </c>
      <c r="O44">
        <f>0+R44</f>
        <v>0</v>
      </c>
      <c r="Q44">
        <f>0+I45+I49+I53</f>
        <v>0</v>
      </c>
      <c r="R44">
        <f>0+O45+O49+O53</f>
        <v>0</v>
      </c>
    </row>
    <row r="45" spans="1:16" ht="12.75">
      <c r="A45" s="26" t="s">
        <v>52</v>
      </c>
      <c r="B45" s="31" t="s">
        <v>45</v>
      </c>
      <c r="C45" s="31" t="s">
        <v>461</v>
      </c>
      <c r="D45" s="26" t="s">
        <v>54</v>
      </c>
      <c r="E45" s="32" t="s">
        <v>462</v>
      </c>
      <c r="F45" s="33" t="s">
        <v>169</v>
      </c>
      <c r="G45" s="34">
        <v>293.18</v>
      </c>
      <c r="H45" s="35">
        <v>0</v>
      </c>
      <c r="I45" s="35">
        <f>ROUND(ROUND(H45,2)*ROUND(G45,3),2)</f>
        <v>0</v>
      </c>
      <c r="O45">
        <f>(I45*21)/100</f>
        <v>0</v>
      </c>
      <c r="P45" t="s">
        <v>29</v>
      </c>
    </row>
    <row r="46" spans="1:5" ht="12.75">
      <c r="A46" s="36" t="s">
        <v>57</v>
      </c>
      <c r="E46" s="37" t="s">
        <v>463</v>
      </c>
    </row>
    <row r="47" spans="1:5" ht="76.5">
      <c r="A47" s="38" t="s">
        <v>59</v>
      </c>
      <c r="E47" s="39" t="s">
        <v>538</v>
      </c>
    </row>
    <row r="48" spans="1:5" ht="51">
      <c r="A48" t="s">
        <v>60</v>
      </c>
      <c r="E48" s="37" t="s">
        <v>375</v>
      </c>
    </row>
    <row r="49" spans="1:16" ht="12.75">
      <c r="A49" s="26" t="s">
        <v>52</v>
      </c>
      <c r="B49" s="31" t="s">
        <v>47</v>
      </c>
      <c r="C49" s="31" t="s">
        <v>464</v>
      </c>
      <c r="D49" s="26" t="s">
        <v>54</v>
      </c>
      <c r="E49" s="32" t="s">
        <v>465</v>
      </c>
      <c r="F49" s="33" t="s">
        <v>169</v>
      </c>
      <c r="G49" s="34">
        <v>281.2</v>
      </c>
      <c r="H49" s="35">
        <v>0</v>
      </c>
      <c r="I49" s="35">
        <f>ROUND(ROUND(H49,2)*ROUND(G49,3),2)</f>
        <v>0</v>
      </c>
      <c r="O49">
        <f>(I49*21)/100</f>
        <v>0</v>
      </c>
      <c r="P49" t="s">
        <v>29</v>
      </c>
    </row>
    <row r="50" spans="1:5" ht="25.5">
      <c r="A50" s="36" t="s">
        <v>57</v>
      </c>
      <c r="E50" s="37" t="s">
        <v>466</v>
      </c>
    </row>
    <row r="51" spans="1:5" ht="76.5">
      <c r="A51" s="38" t="s">
        <v>59</v>
      </c>
      <c r="E51" s="39" t="s">
        <v>541</v>
      </c>
    </row>
    <row r="52" spans="1:5" ht="165.75">
      <c r="A52" t="s">
        <v>60</v>
      </c>
      <c r="E52" s="37" t="s">
        <v>379</v>
      </c>
    </row>
    <row r="53" spans="1:16" ht="12.75">
      <c r="A53" s="26" t="s">
        <v>52</v>
      </c>
      <c r="B53" s="31" t="s">
        <v>91</v>
      </c>
      <c r="C53" s="31" t="s">
        <v>468</v>
      </c>
      <c r="D53" s="26" t="s">
        <v>54</v>
      </c>
      <c r="E53" s="32" t="s">
        <v>469</v>
      </c>
      <c r="F53" s="33" t="s">
        <v>169</v>
      </c>
      <c r="G53" s="34">
        <v>11.98</v>
      </c>
      <c r="H53" s="35">
        <v>0</v>
      </c>
      <c r="I53" s="35">
        <f>ROUND(ROUND(H53,2)*ROUND(G53,3),2)</f>
        <v>0</v>
      </c>
      <c r="O53">
        <f>(I53*21)/100</f>
        <v>0</v>
      </c>
      <c r="P53" t="s">
        <v>29</v>
      </c>
    </row>
    <row r="54" spans="1:5" ht="25.5">
      <c r="A54" s="36" t="s">
        <v>57</v>
      </c>
      <c r="E54" s="37" t="s">
        <v>470</v>
      </c>
    </row>
    <row r="55" spans="1:5" ht="25.5">
      <c r="A55" s="38" t="s">
        <v>59</v>
      </c>
      <c r="E55" s="39" t="s">
        <v>542</v>
      </c>
    </row>
    <row r="56" spans="1:5" ht="165.75">
      <c r="A56" t="s">
        <v>60</v>
      </c>
      <c r="E56" s="37" t="s">
        <v>379</v>
      </c>
    </row>
    <row r="57" spans="1:18" ht="12.75" customHeight="1">
      <c r="A57" s="12" t="s">
        <v>50</v>
      </c>
      <c r="B57" s="12"/>
      <c r="C57" s="41" t="s">
        <v>45</v>
      </c>
      <c r="D57" s="12"/>
      <c r="E57" s="29" t="s">
        <v>141</v>
      </c>
      <c r="F57" s="12"/>
      <c r="G57" s="12"/>
      <c r="H57" s="12"/>
      <c r="I57" s="42">
        <f>0+Q57</f>
        <v>0</v>
      </c>
      <c r="O57">
        <f>0+R57</f>
        <v>0</v>
      </c>
      <c r="Q57">
        <f>0+I58</f>
        <v>0</v>
      </c>
      <c r="R57">
        <f>0+O58</f>
        <v>0</v>
      </c>
    </row>
    <row r="58" spans="1:16" ht="12.75">
      <c r="A58" s="26" t="s">
        <v>52</v>
      </c>
      <c r="B58" s="31" t="s">
        <v>97</v>
      </c>
      <c r="C58" s="31" t="s">
        <v>472</v>
      </c>
      <c r="D58" s="26" t="s">
        <v>54</v>
      </c>
      <c r="E58" s="32" t="s">
        <v>473</v>
      </c>
      <c r="F58" s="33" t="s">
        <v>198</v>
      </c>
      <c r="G58" s="34">
        <v>275.14</v>
      </c>
      <c r="H58" s="35">
        <v>0</v>
      </c>
      <c r="I58" s="35">
        <f>ROUND(ROUND(H58,2)*ROUND(G58,3),2)</f>
        <v>0</v>
      </c>
      <c r="O58">
        <f>(I58*21)/100</f>
        <v>0</v>
      </c>
      <c r="P58" t="s">
        <v>29</v>
      </c>
    </row>
    <row r="59" spans="1:5" ht="12.75">
      <c r="A59" s="36" t="s">
        <v>57</v>
      </c>
      <c r="E59" s="37" t="s">
        <v>54</v>
      </c>
    </row>
    <row r="60" spans="1:5" ht="51">
      <c r="A60" s="38" t="s">
        <v>59</v>
      </c>
      <c r="E60" s="39" t="s">
        <v>543</v>
      </c>
    </row>
    <row r="61" spans="1:5" ht="51">
      <c r="A61" t="s">
        <v>60</v>
      </c>
      <c r="E61" s="37" t="s">
        <v>322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123"/>
  <sheetViews>
    <sheetView tabSelected="1"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0+O9+O14+O63+O72+O81+O94+O111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544</v>
      </c>
      <c r="I3" s="40">
        <f>0+I9+I14+I63+I72+I81+I94+I111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441</v>
      </c>
      <c r="D4" s="7"/>
      <c r="E4" s="18" t="s">
        <v>442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20" t="s">
        <v>24</v>
      </c>
      <c r="C5" s="3" t="s">
        <v>544</v>
      </c>
      <c r="D5" s="2"/>
      <c r="E5" s="21" t="s">
        <v>442</v>
      </c>
      <c r="F5" s="12"/>
      <c r="G5" s="12"/>
      <c r="H5" s="12"/>
      <c r="I5" s="12"/>
      <c r="O5" t="s">
        <v>27</v>
      </c>
      <c r="P5" t="s">
        <v>29</v>
      </c>
    </row>
    <row r="6" spans="1:9" ht="12.75" customHeight="1">
      <c r="A6" s="1" t="s">
        <v>31</v>
      </c>
      <c r="B6" s="1" t="s">
        <v>33</v>
      </c>
      <c r="C6" s="1" t="s">
        <v>35</v>
      </c>
      <c r="D6" s="1" t="s">
        <v>36</v>
      </c>
      <c r="E6" s="1" t="s">
        <v>37</v>
      </c>
      <c r="F6" s="1" t="s">
        <v>39</v>
      </c>
      <c r="G6" s="1" t="s">
        <v>41</v>
      </c>
      <c r="H6" s="1" t="s">
        <v>43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44</v>
      </c>
      <c r="I7" s="19" t="s">
        <v>46</v>
      </c>
    </row>
    <row r="8" spans="1:9" ht="12.75" customHeight="1">
      <c r="A8" s="19" t="s">
        <v>32</v>
      </c>
      <c r="B8" s="19" t="s">
        <v>34</v>
      </c>
      <c r="C8" s="19" t="s">
        <v>29</v>
      </c>
      <c r="D8" s="19" t="s">
        <v>28</v>
      </c>
      <c r="E8" s="19" t="s">
        <v>38</v>
      </c>
      <c r="F8" s="19" t="s">
        <v>40</v>
      </c>
      <c r="G8" s="19" t="s">
        <v>42</v>
      </c>
      <c r="H8" s="19" t="s">
        <v>45</v>
      </c>
      <c r="I8" s="19" t="s">
        <v>47</v>
      </c>
    </row>
    <row r="9" spans="1:18" ht="12.75" customHeight="1">
      <c r="A9" s="27" t="s">
        <v>50</v>
      </c>
      <c r="B9" s="27"/>
      <c r="C9" s="28" t="s">
        <v>32</v>
      </c>
      <c r="D9" s="27"/>
      <c r="E9" s="29" t="s">
        <v>51</v>
      </c>
      <c r="F9" s="27"/>
      <c r="G9" s="27"/>
      <c r="H9" s="27"/>
      <c r="I9" s="30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26" t="s">
        <v>52</v>
      </c>
      <c r="B10" s="31" t="s">
        <v>34</v>
      </c>
      <c r="C10" s="31" t="s">
        <v>353</v>
      </c>
      <c r="D10" s="26" t="s">
        <v>54</v>
      </c>
      <c r="E10" s="32" t="s">
        <v>163</v>
      </c>
      <c r="F10" s="33" t="s">
        <v>159</v>
      </c>
      <c r="G10" s="34">
        <v>1143.396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29</v>
      </c>
    </row>
    <row r="11" spans="1:5" ht="12.75">
      <c r="A11" s="36" t="s">
        <v>57</v>
      </c>
      <c r="E11" s="37" t="s">
        <v>54</v>
      </c>
    </row>
    <row r="12" spans="1:5" ht="25.5">
      <c r="A12" s="38" t="s">
        <v>59</v>
      </c>
      <c r="E12" s="39" t="s">
        <v>546</v>
      </c>
    </row>
    <row r="13" spans="1:5" ht="25.5">
      <c r="A13" t="s">
        <v>60</v>
      </c>
      <c r="E13" s="37" t="s">
        <v>162</v>
      </c>
    </row>
    <row r="14" spans="1:18" ht="12.75" customHeight="1">
      <c r="A14" s="12" t="s">
        <v>50</v>
      </c>
      <c r="B14" s="12"/>
      <c r="C14" s="41" t="s">
        <v>34</v>
      </c>
      <c r="D14" s="12"/>
      <c r="E14" s="29" t="s">
        <v>166</v>
      </c>
      <c r="F14" s="12"/>
      <c r="G14" s="12"/>
      <c r="H14" s="12"/>
      <c r="I14" s="42">
        <f>0+Q14</f>
        <v>0</v>
      </c>
      <c r="O14">
        <f>0+R14</f>
        <v>0</v>
      </c>
      <c r="Q14">
        <f>0+I15+I19+I23+I27+I31+I35+I39+I43+I47+I51+I55+I59</f>
        <v>0</v>
      </c>
      <c r="R14">
        <f>0+O15+O19+O23+O27+O31+O35+O39+O43+O47+O51+O55+O59</f>
        <v>0</v>
      </c>
    </row>
    <row r="15" spans="1:16" ht="12.75">
      <c r="A15" s="26" t="s">
        <v>52</v>
      </c>
      <c r="B15" s="31" t="s">
        <v>29</v>
      </c>
      <c r="C15" s="31" t="s">
        <v>215</v>
      </c>
      <c r="D15" s="26" t="s">
        <v>54</v>
      </c>
      <c r="E15" s="32" t="s">
        <v>216</v>
      </c>
      <c r="F15" s="33" t="s">
        <v>217</v>
      </c>
      <c r="G15" s="34">
        <v>6180.52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12.75">
      <c r="A16" s="36" t="s">
        <v>57</v>
      </c>
      <c r="E16" s="37" t="s">
        <v>446</v>
      </c>
    </row>
    <row r="17" spans="1:5" ht="25.5">
      <c r="A17" s="38" t="s">
        <v>59</v>
      </c>
      <c r="E17" s="39" t="s">
        <v>547</v>
      </c>
    </row>
    <row r="18" spans="1:5" ht="25.5">
      <c r="A18" t="s">
        <v>60</v>
      </c>
      <c r="E18" s="37" t="s">
        <v>220</v>
      </c>
    </row>
    <row r="19" spans="1:16" ht="12.75">
      <c r="A19" s="26" t="s">
        <v>52</v>
      </c>
      <c r="B19" s="31" t="s">
        <v>28</v>
      </c>
      <c r="C19" s="31" t="s">
        <v>279</v>
      </c>
      <c r="D19" s="26" t="s">
        <v>54</v>
      </c>
      <c r="E19" s="32" t="s">
        <v>280</v>
      </c>
      <c r="F19" s="33" t="s">
        <v>180</v>
      </c>
      <c r="G19" s="34">
        <v>328.166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29</v>
      </c>
    </row>
    <row r="20" spans="1:5" ht="12.75">
      <c r="A20" s="36" t="s">
        <v>57</v>
      </c>
      <c r="E20" s="37" t="s">
        <v>54</v>
      </c>
    </row>
    <row r="21" spans="1:5" ht="165.75">
      <c r="A21" s="38" t="s">
        <v>59</v>
      </c>
      <c r="E21" s="39" t="s">
        <v>548</v>
      </c>
    </row>
    <row r="22" spans="1:5" ht="369.75">
      <c r="A22" t="s">
        <v>60</v>
      </c>
      <c r="E22" s="37" t="s">
        <v>258</v>
      </c>
    </row>
    <row r="23" spans="1:16" ht="12.75">
      <c r="A23" s="26" t="s">
        <v>52</v>
      </c>
      <c r="B23" s="31" t="s">
        <v>38</v>
      </c>
      <c r="C23" s="31" t="s">
        <v>282</v>
      </c>
      <c r="D23" s="26" t="s">
        <v>54</v>
      </c>
      <c r="E23" s="32" t="s">
        <v>283</v>
      </c>
      <c r="F23" s="33" t="s">
        <v>180</v>
      </c>
      <c r="G23" s="34">
        <v>214.2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29</v>
      </c>
    </row>
    <row r="24" spans="1:5" ht="12.75">
      <c r="A24" s="36" t="s">
        <v>57</v>
      </c>
      <c r="E24" s="37" t="s">
        <v>54</v>
      </c>
    </row>
    <row r="25" spans="1:5" ht="25.5">
      <c r="A25" s="38" t="s">
        <v>59</v>
      </c>
      <c r="E25" s="39" t="s">
        <v>549</v>
      </c>
    </row>
    <row r="26" spans="1:5" ht="318.75">
      <c r="A26" t="s">
        <v>60</v>
      </c>
      <c r="E26" s="37" t="s">
        <v>285</v>
      </c>
    </row>
    <row r="27" spans="1:16" ht="12.75">
      <c r="A27" s="26" t="s">
        <v>52</v>
      </c>
      <c r="B27" s="31" t="s">
        <v>40</v>
      </c>
      <c r="C27" s="31" t="s">
        <v>550</v>
      </c>
      <c r="D27" s="26" t="s">
        <v>54</v>
      </c>
      <c r="E27" s="32" t="s">
        <v>551</v>
      </c>
      <c r="F27" s="33" t="s">
        <v>180</v>
      </c>
      <c r="G27" s="34">
        <v>75.686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29</v>
      </c>
    </row>
    <row r="28" spans="1:5" ht="12.75">
      <c r="A28" s="36" t="s">
        <v>57</v>
      </c>
      <c r="E28" s="37" t="s">
        <v>54</v>
      </c>
    </row>
    <row r="29" spans="1:5" ht="25.5">
      <c r="A29" s="38" t="s">
        <v>59</v>
      </c>
      <c r="E29" s="39" t="s">
        <v>552</v>
      </c>
    </row>
    <row r="30" spans="1:5" ht="318.75">
      <c r="A30" t="s">
        <v>60</v>
      </c>
      <c r="E30" s="37" t="s">
        <v>285</v>
      </c>
    </row>
    <row r="31" spans="1:16" ht="12.75">
      <c r="A31" s="26" t="s">
        <v>52</v>
      </c>
      <c r="B31" s="31" t="s">
        <v>42</v>
      </c>
      <c r="C31" s="31" t="s">
        <v>553</v>
      </c>
      <c r="D31" s="26" t="s">
        <v>54</v>
      </c>
      <c r="E31" s="32" t="s">
        <v>554</v>
      </c>
      <c r="F31" s="33" t="s">
        <v>180</v>
      </c>
      <c r="G31" s="34">
        <v>24.494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29</v>
      </c>
    </row>
    <row r="32" spans="1:5" ht="12.75">
      <c r="A32" s="36" t="s">
        <v>57</v>
      </c>
      <c r="E32" s="37" t="s">
        <v>54</v>
      </c>
    </row>
    <row r="33" spans="1:5" ht="76.5">
      <c r="A33" s="38" t="s">
        <v>59</v>
      </c>
      <c r="E33" s="39" t="s">
        <v>555</v>
      </c>
    </row>
    <row r="34" spans="1:5" ht="242.25">
      <c r="A34" t="s">
        <v>60</v>
      </c>
      <c r="E34" s="37" t="s">
        <v>556</v>
      </c>
    </row>
    <row r="35" spans="1:16" ht="12.75">
      <c r="A35" s="26" t="s">
        <v>52</v>
      </c>
      <c r="B35" s="31" t="s">
        <v>82</v>
      </c>
      <c r="C35" s="31" t="s">
        <v>286</v>
      </c>
      <c r="D35" s="26" t="s">
        <v>54</v>
      </c>
      <c r="E35" s="32" t="s">
        <v>287</v>
      </c>
      <c r="F35" s="33" t="s">
        <v>180</v>
      </c>
      <c r="G35" s="34">
        <v>498.048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29</v>
      </c>
    </row>
    <row r="36" spans="1:5" ht="12.75">
      <c r="A36" s="36" t="s">
        <v>57</v>
      </c>
      <c r="E36" s="37" t="s">
        <v>54</v>
      </c>
    </row>
    <row r="37" spans="1:5" ht="178.5">
      <c r="A37" s="38" t="s">
        <v>59</v>
      </c>
      <c r="E37" s="39" t="s">
        <v>557</v>
      </c>
    </row>
    <row r="38" spans="1:5" ht="229.5">
      <c r="A38" t="s">
        <v>60</v>
      </c>
      <c r="E38" s="37" t="s">
        <v>289</v>
      </c>
    </row>
    <row r="39" spans="1:16" ht="12.75">
      <c r="A39" s="26" t="s">
        <v>52</v>
      </c>
      <c r="B39" s="31" t="s">
        <v>84</v>
      </c>
      <c r="C39" s="31" t="s">
        <v>290</v>
      </c>
      <c r="D39" s="26" t="s">
        <v>54</v>
      </c>
      <c r="E39" s="32" t="s">
        <v>291</v>
      </c>
      <c r="F39" s="33" t="s">
        <v>180</v>
      </c>
      <c r="G39" s="34">
        <v>71.4</v>
      </c>
      <c r="H39" s="35">
        <v>0</v>
      </c>
      <c r="I39" s="35">
        <f>ROUND(ROUND(H39,2)*ROUND(G39,3),2)</f>
        <v>0</v>
      </c>
      <c r="O39">
        <f>(I39*21)/100</f>
        <v>0</v>
      </c>
      <c r="P39" t="s">
        <v>29</v>
      </c>
    </row>
    <row r="40" spans="1:5" ht="12.75">
      <c r="A40" s="36" t="s">
        <v>57</v>
      </c>
      <c r="E40" s="37" t="s">
        <v>292</v>
      </c>
    </row>
    <row r="41" spans="1:5" ht="25.5">
      <c r="A41" s="38" t="s">
        <v>59</v>
      </c>
      <c r="E41" s="39" t="s">
        <v>558</v>
      </c>
    </row>
    <row r="42" spans="1:5" ht="293.25">
      <c r="A42" t="s">
        <v>60</v>
      </c>
      <c r="E42" s="37" t="s">
        <v>294</v>
      </c>
    </row>
    <row r="43" spans="1:16" ht="12.75">
      <c r="A43" s="26" t="s">
        <v>52</v>
      </c>
      <c r="B43" s="31" t="s">
        <v>45</v>
      </c>
      <c r="C43" s="31" t="s">
        <v>360</v>
      </c>
      <c r="D43" s="26" t="s">
        <v>54</v>
      </c>
      <c r="E43" s="32" t="s">
        <v>361</v>
      </c>
      <c r="F43" s="33" t="s">
        <v>169</v>
      </c>
      <c r="G43" s="34">
        <v>714.76</v>
      </c>
      <c r="H43" s="35">
        <v>0</v>
      </c>
      <c r="I43" s="35">
        <f>ROUND(ROUND(H43,2)*ROUND(G43,3),2)</f>
        <v>0</v>
      </c>
      <c r="O43">
        <f>(I43*21)/100</f>
        <v>0</v>
      </c>
      <c r="P43" t="s">
        <v>29</v>
      </c>
    </row>
    <row r="44" spans="1:5" ht="12.75">
      <c r="A44" s="36" t="s">
        <v>57</v>
      </c>
      <c r="E44" s="37" t="s">
        <v>54</v>
      </c>
    </row>
    <row r="45" spans="1:5" ht="114.75">
      <c r="A45" s="38" t="s">
        <v>59</v>
      </c>
      <c r="E45" s="39" t="s">
        <v>559</v>
      </c>
    </row>
    <row r="46" spans="1:5" ht="25.5">
      <c r="A46" t="s">
        <v>60</v>
      </c>
      <c r="E46" s="37" t="s">
        <v>363</v>
      </c>
    </row>
    <row r="47" spans="1:16" ht="12.75">
      <c r="A47" s="26" t="s">
        <v>52</v>
      </c>
      <c r="B47" s="31" t="s">
        <v>47</v>
      </c>
      <c r="C47" s="31" t="s">
        <v>450</v>
      </c>
      <c r="D47" s="26" t="s">
        <v>54</v>
      </c>
      <c r="E47" s="32" t="s">
        <v>451</v>
      </c>
      <c r="F47" s="33" t="s">
        <v>169</v>
      </c>
      <c r="G47" s="34">
        <v>874.51</v>
      </c>
      <c r="H47" s="35">
        <v>0</v>
      </c>
      <c r="I47" s="35">
        <f>ROUND(ROUND(H47,2)*ROUND(G47,3),2)</f>
        <v>0</v>
      </c>
      <c r="O47">
        <f>(I47*21)/100</f>
        <v>0</v>
      </c>
      <c r="P47" t="s">
        <v>29</v>
      </c>
    </row>
    <row r="48" spans="1:5" ht="12.75">
      <c r="A48" s="36" t="s">
        <v>57</v>
      </c>
      <c r="E48" s="37" t="s">
        <v>54</v>
      </c>
    </row>
    <row r="49" spans="1:5" ht="89.25">
      <c r="A49" s="38" t="s">
        <v>59</v>
      </c>
      <c r="E49" s="39" t="s">
        <v>560</v>
      </c>
    </row>
    <row r="50" spans="1:5" ht="12.75">
      <c r="A50" t="s">
        <v>60</v>
      </c>
      <c r="E50" s="37" t="s">
        <v>453</v>
      </c>
    </row>
    <row r="51" spans="1:16" ht="12.75">
      <c r="A51" s="26" t="s">
        <v>52</v>
      </c>
      <c r="B51" s="31" t="s">
        <v>91</v>
      </c>
      <c r="C51" s="31" t="s">
        <v>404</v>
      </c>
      <c r="D51" s="26" t="s">
        <v>63</v>
      </c>
      <c r="E51" s="32" t="s">
        <v>454</v>
      </c>
      <c r="F51" s="33" t="s">
        <v>169</v>
      </c>
      <c r="G51" s="34">
        <v>874.51</v>
      </c>
      <c r="H51" s="35">
        <v>0</v>
      </c>
      <c r="I51" s="35">
        <f>ROUND(ROUND(H51,2)*ROUND(G51,3),2)</f>
        <v>0</v>
      </c>
      <c r="O51">
        <f>(I51*21)/100</f>
        <v>0</v>
      </c>
      <c r="P51" t="s">
        <v>29</v>
      </c>
    </row>
    <row r="52" spans="1:5" ht="12.75">
      <c r="A52" s="36" t="s">
        <v>57</v>
      </c>
      <c r="E52" s="37" t="s">
        <v>54</v>
      </c>
    </row>
    <row r="53" spans="1:5" ht="114.75">
      <c r="A53" s="38" t="s">
        <v>59</v>
      </c>
      <c r="E53" s="39" t="s">
        <v>561</v>
      </c>
    </row>
    <row r="54" spans="1:5" ht="38.25">
      <c r="A54" t="s">
        <v>60</v>
      </c>
      <c r="E54" s="37" t="s">
        <v>407</v>
      </c>
    </row>
    <row r="55" spans="1:16" ht="12.75">
      <c r="A55" s="26" t="s">
        <v>52</v>
      </c>
      <c r="B55" s="31" t="s">
        <v>97</v>
      </c>
      <c r="C55" s="31" t="s">
        <v>404</v>
      </c>
      <c r="D55" s="26" t="s">
        <v>68</v>
      </c>
      <c r="E55" s="32" t="s">
        <v>456</v>
      </c>
      <c r="F55" s="33" t="s">
        <v>180</v>
      </c>
      <c r="G55" s="34">
        <v>33.176</v>
      </c>
      <c r="H55" s="35">
        <v>0</v>
      </c>
      <c r="I55" s="35">
        <f>ROUND(ROUND(H55,2)*ROUND(G55,3),2)</f>
        <v>0</v>
      </c>
      <c r="O55">
        <f>(I55*21)/100</f>
        <v>0</v>
      </c>
      <c r="P55" t="s">
        <v>29</v>
      </c>
    </row>
    <row r="56" spans="1:5" ht="12.75">
      <c r="A56" s="36" t="s">
        <v>57</v>
      </c>
      <c r="E56" s="37" t="s">
        <v>54</v>
      </c>
    </row>
    <row r="57" spans="1:5" ht="63.75">
      <c r="A57" s="38" t="s">
        <v>59</v>
      </c>
      <c r="E57" s="39" t="s">
        <v>562</v>
      </c>
    </row>
    <row r="58" spans="1:5" ht="25.5">
      <c r="A58" t="s">
        <v>60</v>
      </c>
      <c r="E58" s="37" t="s">
        <v>458</v>
      </c>
    </row>
    <row r="59" spans="1:16" ht="12.75">
      <c r="A59" s="26" t="s">
        <v>52</v>
      </c>
      <c r="B59" s="31" t="s">
        <v>102</v>
      </c>
      <c r="C59" s="31" t="s">
        <v>408</v>
      </c>
      <c r="D59" s="26" t="s">
        <v>54</v>
      </c>
      <c r="E59" s="32" t="s">
        <v>409</v>
      </c>
      <c r="F59" s="33" t="s">
        <v>169</v>
      </c>
      <c r="G59" s="34">
        <v>874.51</v>
      </c>
      <c r="H59" s="35">
        <v>0</v>
      </c>
      <c r="I59" s="35">
        <f>ROUND(ROUND(H59,2)*ROUND(G59,3),2)</f>
        <v>0</v>
      </c>
      <c r="O59">
        <f>(I59*21)/100</f>
        <v>0</v>
      </c>
      <c r="P59" t="s">
        <v>29</v>
      </c>
    </row>
    <row r="60" spans="1:5" ht="12.75">
      <c r="A60" s="36" t="s">
        <v>57</v>
      </c>
      <c r="E60" s="37" t="s">
        <v>54</v>
      </c>
    </row>
    <row r="61" spans="1:5" ht="89.25">
      <c r="A61" s="38" t="s">
        <v>59</v>
      </c>
      <c r="E61" s="39" t="s">
        <v>560</v>
      </c>
    </row>
    <row r="62" spans="1:5" ht="25.5">
      <c r="A62" t="s">
        <v>60</v>
      </c>
      <c r="E62" s="37" t="s">
        <v>410</v>
      </c>
    </row>
    <row r="63" spans="1:18" ht="12.75" customHeight="1">
      <c r="A63" s="12" t="s">
        <v>50</v>
      </c>
      <c r="B63" s="12"/>
      <c r="C63" s="41" t="s">
        <v>29</v>
      </c>
      <c r="D63" s="12"/>
      <c r="E63" s="29" t="s">
        <v>364</v>
      </c>
      <c r="F63" s="12"/>
      <c r="G63" s="12"/>
      <c r="H63" s="12"/>
      <c r="I63" s="42">
        <f>0+Q63</f>
        <v>0</v>
      </c>
      <c r="O63">
        <f>0+R63</f>
        <v>0</v>
      </c>
      <c r="Q63">
        <f>0+I64+I68</f>
        <v>0</v>
      </c>
      <c r="R63">
        <f>0+O64+O68</f>
        <v>0</v>
      </c>
    </row>
    <row r="64" spans="1:16" ht="12.75">
      <c r="A64" s="26" t="s">
        <v>52</v>
      </c>
      <c r="B64" s="31" t="s">
        <v>107</v>
      </c>
      <c r="C64" s="31" t="s">
        <v>365</v>
      </c>
      <c r="D64" s="26" t="s">
        <v>54</v>
      </c>
      <c r="E64" s="32" t="s">
        <v>366</v>
      </c>
      <c r="F64" s="33" t="s">
        <v>169</v>
      </c>
      <c r="G64" s="34">
        <v>714.76</v>
      </c>
      <c r="H64" s="35">
        <v>0</v>
      </c>
      <c r="I64" s="35">
        <f>ROUND(ROUND(H64,2)*ROUND(G64,3),2)</f>
        <v>0</v>
      </c>
      <c r="O64">
        <f>(I64*21)/100</f>
        <v>0</v>
      </c>
      <c r="P64" t="s">
        <v>29</v>
      </c>
    </row>
    <row r="65" spans="1:5" ht="12.75">
      <c r="A65" s="36" t="s">
        <v>57</v>
      </c>
      <c r="E65" s="37" t="s">
        <v>54</v>
      </c>
    </row>
    <row r="66" spans="1:5" ht="114.75">
      <c r="A66" s="38" t="s">
        <v>59</v>
      </c>
      <c r="E66" s="39" t="s">
        <v>559</v>
      </c>
    </row>
    <row r="67" spans="1:5" ht="102">
      <c r="A67" t="s">
        <v>60</v>
      </c>
      <c r="E67" s="37" t="s">
        <v>460</v>
      </c>
    </row>
    <row r="68" spans="1:16" ht="12.75">
      <c r="A68" s="26" t="s">
        <v>52</v>
      </c>
      <c r="B68" s="31" t="s">
        <v>112</v>
      </c>
      <c r="C68" s="31" t="s">
        <v>563</v>
      </c>
      <c r="D68" s="26" t="s">
        <v>54</v>
      </c>
      <c r="E68" s="32" t="s">
        <v>564</v>
      </c>
      <c r="F68" s="33" t="s">
        <v>169</v>
      </c>
      <c r="G68" s="34">
        <v>42.9</v>
      </c>
      <c r="H68" s="35">
        <v>0</v>
      </c>
      <c r="I68" s="35">
        <f>ROUND(ROUND(H68,2)*ROUND(G68,3),2)</f>
        <v>0</v>
      </c>
      <c r="O68">
        <f>(I68*21)/100</f>
        <v>0</v>
      </c>
      <c r="P68" t="s">
        <v>29</v>
      </c>
    </row>
    <row r="69" spans="1:5" ht="25.5">
      <c r="A69" s="36" t="s">
        <v>57</v>
      </c>
      <c r="E69" s="37" t="s">
        <v>565</v>
      </c>
    </row>
    <row r="70" spans="1:5" ht="25.5">
      <c r="A70" s="38" t="s">
        <v>59</v>
      </c>
      <c r="E70" s="39" t="s">
        <v>566</v>
      </c>
    </row>
    <row r="71" spans="1:5" ht="102">
      <c r="A71" t="s">
        <v>60</v>
      </c>
      <c r="E71" s="37" t="s">
        <v>567</v>
      </c>
    </row>
    <row r="72" spans="1:18" ht="12.75" customHeight="1">
      <c r="A72" s="12" t="s">
        <v>50</v>
      </c>
      <c r="B72" s="12"/>
      <c r="C72" s="41" t="s">
        <v>28</v>
      </c>
      <c r="D72" s="12"/>
      <c r="E72" s="29" t="s">
        <v>520</v>
      </c>
      <c r="F72" s="12"/>
      <c r="G72" s="12"/>
      <c r="H72" s="12"/>
      <c r="I72" s="42">
        <f>0+Q72</f>
        <v>0</v>
      </c>
      <c r="O72">
        <f>0+R72</f>
        <v>0</v>
      </c>
      <c r="Q72">
        <f>0+I73+I77</f>
        <v>0</v>
      </c>
      <c r="R72">
        <f>0+O73+O77</f>
        <v>0</v>
      </c>
    </row>
    <row r="73" spans="1:16" ht="12.75">
      <c r="A73" s="26" t="s">
        <v>52</v>
      </c>
      <c r="B73" s="31" t="s">
        <v>115</v>
      </c>
      <c r="C73" s="31" t="s">
        <v>568</v>
      </c>
      <c r="D73" s="26" t="s">
        <v>54</v>
      </c>
      <c r="E73" s="32" t="s">
        <v>569</v>
      </c>
      <c r="F73" s="33" t="s">
        <v>180</v>
      </c>
      <c r="G73" s="34">
        <v>4.993</v>
      </c>
      <c r="H73" s="35">
        <v>0</v>
      </c>
      <c r="I73" s="35">
        <f>ROUND(ROUND(H73,2)*ROUND(G73,3),2)</f>
        <v>0</v>
      </c>
      <c r="O73">
        <f>(I73*21)/100</f>
        <v>0</v>
      </c>
      <c r="P73" t="s">
        <v>29</v>
      </c>
    </row>
    <row r="74" spans="1:5" ht="12.75">
      <c r="A74" s="36" t="s">
        <v>57</v>
      </c>
      <c r="E74" s="37" t="s">
        <v>570</v>
      </c>
    </row>
    <row r="75" spans="1:5" ht="51">
      <c r="A75" s="38" t="s">
        <v>59</v>
      </c>
      <c r="E75" s="39" t="s">
        <v>571</v>
      </c>
    </row>
    <row r="76" spans="1:5" ht="229.5">
      <c r="A76" t="s">
        <v>60</v>
      </c>
      <c r="E76" s="37" t="s">
        <v>572</v>
      </c>
    </row>
    <row r="77" spans="1:16" ht="12.75">
      <c r="A77" s="26" t="s">
        <v>52</v>
      </c>
      <c r="B77" s="31" t="s">
        <v>118</v>
      </c>
      <c r="C77" s="31" t="s">
        <v>521</v>
      </c>
      <c r="D77" s="26" t="s">
        <v>54</v>
      </c>
      <c r="E77" s="32" t="s">
        <v>522</v>
      </c>
      <c r="F77" s="33" t="s">
        <v>523</v>
      </c>
      <c r="G77" s="34">
        <v>4130</v>
      </c>
      <c r="H77" s="35">
        <v>0</v>
      </c>
      <c r="I77" s="35">
        <f>ROUND(ROUND(H77,2)*ROUND(G77,3),2)</f>
        <v>0</v>
      </c>
      <c r="O77">
        <f>(I77*21)/100</f>
        <v>0</v>
      </c>
      <c r="P77" t="s">
        <v>29</v>
      </c>
    </row>
    <row r="78" spans="1:5" ht="25.5">
      <c r="A78" s="36" t="s">
        <v>57</v>
      </c>
      <c r="E78" s="37" t="s">
        <v>573</v>
      </c>
    </row>
    <row r="79" spans="1:5" ht="38.25">
      <c r="A79" s="38" t="s">
        <v>59</v>
      </c>
      <c r="E79" s="39" t="s">
        <v>574</v>
      </c>
    </row>
    <row r="80" spans="1:5" ht="293.25">
      <c r="A80" t="s">
        <v>60</v>
      </c>
      <c r="E80" s="37" t="s">
        <v>526</v>
      </c>
    </row>
    <row r="81" spans="1:18" ht="12.75" customHeight="1">
      <c r="A81" s="12" t="s">
        <v>50</v>
      </c>
      <c r="B81" s="12"/>
      <c r="C81" s="41" t="s">
        <v>40</v>
      </c>
      <c r="D81" s="12"/>
      <c r="E81" s="29" t="s">
        <v>274</v>
      </c>
      <c r="F81" s="12"/>
      <c r="G81" s="12"/>
      <c r="H81" s="12"/>
      <c r="I81" s="42">
        <f>0+Q81</f>
        <v>0</v>
      </c>
      <c r="O81">
        <f>0+R81</f>
        <v>0</v>
      </c>
      <c r="Q81">
        <f>0+I82+I86+I90</f>
        <v>0</v>
      </c>
      <c r="R81">
        <f>0+O82+O86+O90</f>
        <v>0</v>
      </c>
    </row>
    <row r="82" spans="1:16" ht="12.75">
      <c r="A82" s="26" t="s">
        <v>52</v>
      </c>
      <c r="B82" s="31" t="s">
        <v>420</v>
      </c>
      <c r="C82" s="31" t="s">
        <v>461</v>
      </c>
      <c r="D82" s="26" t="s">
        <v>54</v>
      </c>
      <c r="E82" s="32" t="s">
        <v>462</v>
      </c>
      <c r="F82" s="33" t="s">
        <v>169</v>
      </c>
      <c r="G82" s="34">
        <v>714.76</v>
      </c>
      <c r="H82" s="35">
        <v>0</v>
      </c>
      <c r="I82" s="35">
        <f>ROUND(ROUND(H82,2)*ROUND(G82,3),2)</f>
        <v>0</v>
      </c>
      <c r="O82">
        <f>(I82*21)/100</f>
        <v>0</v>
      </c>
      <c r="P82" t="s">
        <v>29</v>
      </c>
    </row>
    <row r="83" spans="1:5" ht="12.75">
      <c r="A83" s="36" t="s">
        <v>57</v>
      </c>
      <c r="E83" s="37" t="s">
        <v>463</v>
      </c>
    </row>
    <row r="84" spans="1:5" ht="114.75">
      <c r="A84" s="38" t="s">
        <v>59</v>
      </c>
      <c r="E84" s="39" t="s">
        <v>559</v>
      </c>
    </row>
    <row r="85" spans="1:5" ht="51">
      <c r="A85" t="s">
        <v>60</v>
      </c>
      <c r="E85" s="37" t="s">
        <v>375</v>
      </c>
    </row>
    <row r="86" spans="1:16" ht="12.75">
      <c r="A86" s="26" t="s">
        <v>52</v>
      </c>
      <c r="B86" s="31" t="s">
        <v>422</v>
      </c>
      <c r="C86" s="31" t="s">
        <v>464</v>
      </c>
      <c r="D86" s="26" t="s">
        <v>54</v>
      </c>
      <c r="E86" s="32" t="s">
        <v>465</v>
      </c>
      <c r="F86" s="33" t="s">
        <v>169</v>
      </c>
      <c r="G86" s="34">
        <v>703.54</v>
      </c>
      <c r="H86" s="35">
        <v>0</v>
      </c>
      <c r="I86" s="35">
        <f>ROUND(ROUND(H86,2)*ROUND(G86,3),2)</f>
        <v>0</v>
      </c>
      <c r="O86">
        <f>(I86*21)/100</f>
        <v>0</v>
      </c>
      <c r="P86" t="s">
        <v>29</v>
      </c>
    </row>
    <row r="87" spans="1:5" ht="25.5">
      <c r="A87" s="36" t="s">
        <v>57</v>
      </c>
      <c r="E87" s="37" t="s">
        <v>466</v>
      </c>
    </row>
    <row r="88" spans="1:5" ht="102">
      <c r="A88" s="38" t="s">
        <v>59</v>
      </c>
      <c r="E88" s="39" t="s">
        <v>575</v>
      </c>
    </row>
    <row r="89" spans="1:5" ht="165.75">
      <c r="A89" t="s">
        <v>60</v>
      </c>
      <c r="E89" s="37" t="s">
        <v>379</v>
      </c>
    </row>
    <row r="90" spans="1:16" ht="12.75">
      <c r="A90" s="26" t="s">
        <v>52</v>
      </c>
      <c r="B90" s="31" t="s">
        <v>424</v>
      </c>
      <c r="C90" s="31" t="s">
        <v>468</v>
      </c>
      <c r="D90" s="26" t="s">
        <v>54</v>
      </c>
      <c r="E90" s="32" t="s">
        <v>469</v>
      </c>
      <c r="F90" s="33" t="s">
        <v>169</v>
      </c>
      <c r="G90" s="34">
        <v>11.22</v>
      </c>
      <c r="H90" s="35">
        <v>0</v>
      </c>
      <c r="I90" s="35">
        <f>ROUND(ROUND(H90,2)*ROUND(G90,3),2)</f>
        <v>0</v>
      </c>
      <c r="O90">
        <f>(I90*21)/100</f>
        <v>0</v>
      </c>
      <c r="P90" t="s">
        <v>29</v>
      </c>
    </row>
    <row r="91" spans="1:5" ht="25.5">
      <c r="A91" s="36" t="s">
        <v>57</v>
      </c>
      <c r="E91" s="37" t="s">
        <v>470</v>
      </c>
    </row>
    <row r="92" spans="1:5" ht="51">
      <c r="A92" s="38" t="s">
        <v>59</v>
      </c>
      <c r="E92" s="39" t="s">
        <v>576</v>
      </c>
    </row>
    <row r="93" spans="1:5" ht="165.75">
      <c r="A93" t="s">
        <v>60</v>
      </c>
      <c r="E93" s="37" t="s">
        <v>379</v>
      </c>
    </row>
    <row r="94" spans="1:18" ht="12.75" customHeight="1">
      <c r="A94" s="12" t="s">
        <v>50</v>
      </c>
      <c r="B94" s="12"/>
      <c r="C94" s="41" t="s">
        <v>84</v>
      </c>
      <c r="D94" s="12"/>
      <c r="E94" s="29" t="s">
        <v>221</v>
      </c>
      <c r="F94" s="12"/>
      <c r="G94" s="12"/>
      <c r="H94" s="12"/>
      <c r="I94" s="42">
        <f>0+Q94</f>
        <v>0</v>
      </c>
      <c r="O94">
        <f>0+R94</f>
        <v>0</v>
      </c>
      <c r="Q94">
        <f>0+I95+I99+I103+I107</f>
        <v>0</v>
      </c>
      <c r="R94">
        <f>0+O95+O99+O103+O107</f>
        <v>0</v>
      </c>
    </row>
    <row r="95" spans="1:16" ht="12.75">
      <c r="A95" s="26" t="s">
        <v>52</v>
      </c>
      <c r="B95" s="31" t="s">
        <v>428</v>
      </c>
      <c r="C95" s="31" t="s">
        <v>577</v>
      </c>
      <c r="D95" s="26" t="s">
        <v>54</v>
      </c>
      <c r="E95" s="32" t="s">
        <v>578</v>
      </c>
      <c r="F95" s="33" t="s">
        <v>198</v>
      </c>
      <c r="G95" s="34">
        <v>119</v>
      </c>
      <c r="H95" s="35">
        <v>0</v>
      </c>
      <c r="I95" s="35">
        <f>ROUND(ROUND(H95,2)*ROUND(G95,3),2)</f>
        <v>0</v>
      </c>
      <c r="O95">
        <f>(I95*21)/100</f>
        <v>0</v>
      </c>
      <c r="P95" t="s">
        <v>29</v>
      </c>
    </row>
    <row r="96" spans="1:5" ht="12.75">
      <c r="A96" s="36" t="s">
        <v>57</v>
      </c>
      <c r="E96" s="37" t="s">
        <v>54</v>
      </c>
    </row>
    <row r="97" spans="1:5" ht="25.5">
      <c r="A97" s="38" t="s">
        <v>59</v>
      </c>
      <c r="E97" s="39" t="s">
        <v>579</v>
      </c>
    </row>
    <row r="98" spans="1:5" ht="255">
      <c r="A98" t="s">
        <v>60</v>
      </c>
      <c r="E98" s="37" t="s">
        <v>580</v>
      </c>
    </row>
    <row r="99" spans="1:16" ht="12.75">
      <c r="A99" s="26" t="s">
        <v>52</v>
      </c>
      <c r="B99" s="31" t="s">
        <v>433</v>
      </c>
      <c r="C99" s="31" t="s">
        <v>581</v>
      </c>
      <c r="D99" s="26" t="s">
        <v>54</v>
      </c>
      <c r="E99" s="32" t="s">
        <v>582</v>
      </c>
      <c r="F99" s="33" t="s">
        <v>198</v>
      </c>
      <c r="G99" s="34">
        <v>20</v>
      </c>
      <c r="H99" s="35">
        <v>0</v>
      </c>
      <c r="I99" s="35">
        <f>ROUND(ROUND(H99,2)*ROUND(G99,3),2)</f>
        <v>0</v>
      </c>
      <c r="O99">
        <f>(I99*21)/100</f>
        <v>0</v>
      </c>
      <c r="P99" t="s">
        <v>29</v>
      </c>
    </row>
    <row r="100" spans="1:5" ht="12.75">
      <c r="A100" s="36" t="s">
        <v>57</v>
      </c>
      <c r="E100" s="37" t="s">
        <v>54</v>
      </c>
    </row>
    <row r="101" spans="1:5" ht="38.25">
      <c r="A101" s="38" t="s">
        <v>59</v>
      </c>
      <c r="E101" s="39" t="s">
        <v>583</v>
      </c>
    </row>
    <row r="102" spans="1:5" ht="242.25">
      <c r="A102" t="s">
        <v>60</v>
      </c>
      <c r="E102" s="37" t="s">
        <v>584</v>
      </c>
    </row>
    <row r="103" spans="1:16" ht="12.75">
      <c r="A103" s="26" t="s">
        <v>52</v>
      </c>
      <c r="B103" s="31" t="s">
        <v>439</v>
      </c>
      <c r="C103" s="31" t="s">
        <v>585</v>
      </c>
      <c r="D103" s="26" t="s">
        <v>54</v>
      </c>
      <c r="E103" s="32" t="s">
        <v>586</v>
      </c>
      <c r="F103" s="33" t="s">
        <v>65</v>
      </c>
      <c r="G103" s="34">
        <v>9</v>
      </c>
      <c r="H103" s="35">
        <v>0</v>
      </c>
      <c r="I103" s="35">
        <f>ROUND(ROUND(H103,2)*ROUND(G103,3),2)</f>
        <v>0</v>
      </c>
      <c r="O103">
        <f>(I103*21)/100</f>
        <v>0</v>
      </c>
      <c r="P103" t="s">
        <v>29</v>
      </c>
    </row>
    <row r="104" spans="1:5" ht="12.75">
      <c r="A104" s="36" t="s">
        <v>57</v>
      </c>
      <c r="E104" s="37" t="s">
        <v>54</v>
      </c>
    </row>
    <row r="105" spans="1:5" ht="38.25">
      <c r="A105" s="38" t="s">
        <v>59</v>
      </c>
      <c r="E105" s="39" t="s">
        <v>587</v>
      </c>
    </row>
    <row r="106" spans="1:5" ht="242.25">
      <c r="A106" t="s">
        <v>60</v>
      </c>
      <c r="E106" s="37" t="s">
        <v>588</v>
      </c>
    </row>
    <row r="107" spans="1:16" ht="12.75">
      <c r="A107" s="26" t="s">
        <v>52</v>
      </c>
      <c r="B107" s="31" t="s">
        <v>589</v>
      </c>
      <c r="C107" s="31" t="s">
        <v>590</v>
      </c>
      <c r="D107" s="26" t="s">
        <v>54</v>
      </c>
      <c r="E107" s="32" t="s">
        <v>591</v>
      </c>
      <c r="F107" s="33" t="s">
        <v>65</v>
      </c>
      <c r="G107" s="34">
        <v>5</v>
      </c>
      <c r="H107" s="35">
        <v>0</v>
      </c>
      <c r="I107" s="35">
        <f>ROUND(ROUND(H107,2)*ROUND(G107,3),2)</f>
        <v>0</v>
      </c>
      <c r="O107">
        <f>(I107*21)/100</f>
        <v>0</v>
      </c>
      <c r="P107" t="s">
        <v>29</v>
      </c>
    </row>
    <row r="108" spans="1:5" ht="12.75">
      <c r="A108" s="36" t="s">
        <v>57</v>
      </c>
      <c r="E108" s="37" t="s">
        <v>54</v>
      </c>
    </row>
    <row r="109" spans="1:5" ht="38.25">
      <c r="A109" s="38" t="s">
        <v>59</v>
      </c>
      <c r="E109" s="39" t="s">
        <v>592</v>
      </c>
    </row>
    <row r="110" spans="1:5" ht="89.25">
      <c r="A110" t="s">
        <v>60</v>
      </c>
      <c r="E110" s="37" t="s">
        <v>593</v>
      </c>
    </row>
    <row r="111" spans="1:18" ht="12.75" customHeight="1">
      <c r="A111" s="12" t="s">
        <v>50</v>
      </c>
      <c r="B111" s="12"/>
      <c r="C111" s="41" t="s">
        <v>45</v>
      </c>
      <c r="D111" s="12"/>
      <c r="E111" s="29" t="s">
        <v>141</v>
      </c>
      <c r="F111" s="12"/>
      <c r="G111" s="12"/>
      <c r="H111" s="12"/>
      <c r="I111" s="42">
        <f>0+Q111</f>
        <v>0</v>
      </c>
      <c r="O111">
        <f>0+R111</f>
        <v>0</v>
      </c>
      <c r="Q111">
        <f>0+I112+I116+I120</f>
        <v>0</v>
      </c>
      <c r="R111">
        <f>0+O112+O116+O120</f>
        <v>0</v>
      </c>
    </row>
    <row r="112" spans="1:16" ht="25.5">
      <c r="A112" s="26" t="s">
        <v>52</v>
      </c>
      <c r="B112" s="31" t="s">
        <v>594</v>
      </c>
      <c r="C112" s="31" t="s">
        <v>595</v>
      </c>
      <c r="D112" s="26" t="s">
        <v>54</v>
      </c>
      <c r="E112" s="32" t="s">
        <v>596</v>
      </c>
      <c r="F112" s="33" t="s">
        <v>198</v>
      </c>
      <c r="G112" s="34">
        <v>105</v>
      </c>
      <c r="H112" s="35">
        <v>0</v>
      </c>
      <c r="I112" s="35">
        <f>ROUND(ROUND(H112,2)*ROUND(G112,3),2)</f>
        <v>0</v>
      </c>
      <c r="O112">
        <f>(I112*21)/100</f>
        <v>0</v>
      </c>
      <c r="P112" t="s">
        <v>29</v>
      </c>
    </row>
    <row r="113" spans="1:5" ht="12.75">
      <c r="A113" s="36" t="s">
        <v>57</v>
      </c>
      <c r="E113" s="37" t="s">
        <v>597</v>
      </c>
    </row>
    <row r="114" spans="1:5" ht="25.5">
      <c r="A114" s="38" t="s">
        <v>59</v>
      </c>
      <c r="E114" s="39" t="s">
        <v>598</v>
      </c>
    </row>
    <row r="115" spans="1:5" ht="38.25">
      <c r="A115" t="s">
        <v>60</v>
      </c>
      <c r="E115" s="37" t="s">
        <v>599</v>
      </c>
    </row>
    <row r="116" spans="1:16" ht="12.75">
      <c r="A116" s="26" t="s">
        <v>52</v>
      </c>
      <c r="B116" s="31" t="s">
        <v>600</v>
      </c>
      <c r="C116" s="31" t="s">
        <v>601</v>
      </c>
      <c r="D116" s="26" t="s">
        <v>54</v>
      </c>
      <c r="E116" s="32" t="s">
        <v>602</v>
      </c>
      <c r="F116" s="33" t="s">
        <v>180</v>
      </c>
      <c r="G116" s="34">
        <v>0.676</v>
      </c>
      <c r="H116" s="35">
        <v>0</v>
      </c>
      <c r="I116" s="35">
        <f>ROUND(ROUND(H116,2)*ROUND(G116,3),2)</f>
        <v>0</v>
      </c>
      <c r="O116">
        <f>(I116*21)/100</f>
        <v>0</v>
      </c>
      <c r="P116" t="s">
        <v>29</v>
      </c>
    </row>
    <row r="117" spans="1:5" ht="12.75">
      <c r="A117" s="36" t="s">
        <v>57</v>
      </c>
      <c r="E117" s="37" t="s">
        <v>603</v>
      </c>
    </row>
    <row r="118" spans="1:5" ht="25.5">
      <c r="A118" s="38" t="s">
        <v>59</v>
      </c>
      <c r="E118" s="39" t="s">
        <v>604</v>
      </c>
    </row>
    <row r="119" spans="1:5" ht="51">
      <c r="A119" t="s">
        <v>60</v>
      </c>
      <c r="E119" s="37" t="s">
        <v>605</v>
      </c>
    </row>
    <row r="120" spans="1:16" ht="12.75">
      <c r="A120" s="26" t="s">
        <v>52</v>
      </c>
      <c r="B120" s="31" t="s">
        <v>606</v>
      </c>
      <c r="C120" s="31" t="s">
        <v>472</v>
      </c>
      <c r="D120" s="26" t="s">
        <v>54</v>
      </c>
      <c r="E120" s="32" t="s">
        <v>473</v>
      </c>
      <c r="F120" s="33" t="s">
        <v>198</v>
      </c>
      <c r="G120" s="34">
        <v>762.2</v>
      </c>
      <c r="H120" s="35">
        <v>0</v>
      </c>
      <c r="I120" s="35">
        <f>ROUND(ROUND(H120,2)*ROUND(G120,3),2)</f>
        <v>0</v>
      </c>
      <c r="O120">
        <f>(I120*21)/100</f>
        <v>0</v>
      </c>
      <c r="P120" t="s">
        <v>29</v>
      </c>
    </row>
    <row r="121" spans="1:5" ht="12.75">
      <c r="A121" s="36" t="s">
        <v>57</v>
      </c>
      <c r="E121" s="37" t="s">
        <v>54</v>
      </c>
    </row>
    <row r="122" spans="1:5" ht="153">
      <c r="A122" s="38" t="s">
        <v>59</v>
      </c>
      <c r="E122" s="39" t="s">
        <v>607</v>
      </c>
    </row>
    <row r="123" spans="1:5" ht="51">
      <c r="A123" t="s">
        <v>60</v>
      </c>
      <c r="E123" s="37" t="s">
        <v>322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77"/>
  <sheetViews>
    <sheetView tabSelected="1" workbookViewId="0" topLeftCell="A1">
      <pane ySplit="7" topLeftCell="A8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0+O8+O13+O38+O43+O52+O57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608</v>
      </c>
      <c r="I3" s="40">
        <f>0+I8+I13+I38+I43+I52+I57</f>
        <v>0</v>
      </c>
      <c r="O3" t="s">
        <v>25</v>
      </c>
      <c r="P3" t="s">
        <v>29</v>
      </c>
    </row>
    <row r="4" spans="1:16" ht="15" customHeight="1">
      <c r="A4" t="s">
        <v>17</v>
      </c>
      <c r="B4" s="20" t="s">
        <v>24</v>
      </c>
      <c r="C4" s="3" t="s">
        <v>608</v>
      </c>
      <c r="D4" s="2"/>
      <c r="E4" s="21" t="s">
        <v>609</v>
      </c>
      <c r="F4" s="12"/>
      <c r="G4" s="12"/>
      <c r="H4" s="27"/>
      <c r="I4" s="27"/>
      <c r="O4" t="s">
        <v>26</v>
      </c>
      <c r="P4" t="s">
        <v>29</v>
      </c>
    </row>
    <row r="5" spans="1:16" ht="12.75" customHeight="1">
      <c r="A5" s="1" t="s">
        <v>31</v>
      </c>
      <c r="B5" s="1" t="s">
        <v>33</v>
      </c>
      <c r="C5" s="1" t="s">
        <v>35</v>
      </c>
      <c r="D5" s="1" t="s">
        <v>36</v>
      </c>
      <c r="E5" s="1" t="s">
        <v>37</v>
      </c>
      <c r="F5" s="1" t="s">
        <v>39</v>
      </c>
      <c r="G5" s="1" t="s">
        <v>41</v>
      </c>
      <c r="H5" s="1" t="s">
        <v>43</v>
      </c>
      <c r="I5" s="1"/>
      <c r="O5" t="s">
        <v>27</v>
      </c>
      <c r="P5" t="s">
        <v>29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44</v>
      </c>
      <c r="I6" s="19" t="s">
        <v>46</v>
      </c>
    </row>
    <row r="7" spans="1:9" ht="12.75" customHeight="1">
      <c r="A7" s="19" t="s">
        <v>32</v>
      </c>
      <c r="B7" s="19" t="s">
        <v>34</v>
      </c>
      <c r="C7" s="19" t="s">
        <v>29</v>
      </c>
      <c r="D7" s="19" t="s">
        <v>28</v>
      </c>
      <c r="E7" s="19" t="s">
        <v>38</v>
      </c>
      <c r="F7" s="19" t="s">
        <v>40</v>
      </c>
      <c r="G7" s="19" t="s">
        <v>42</v>
      </c>
      <c r="H7" s="19" t="s">
        <v>45</v>
      </c>
      <c r="I7" s="19" t="s">
        <v>47</v>
      </c>
    </row>
    <row r="8" spans="1:18" ht="12.75" customHeight="1">
      <c r="A8" s="27" t="s">
        <v>50</v>
      </c>
      <c r="B8" s="27"/>
      <c r="C8" s="28" t="s">
        <v>32</v>
      </c>
      <c r="D8" s="27"/>
      <c r="E8" s="29" t="s">
        <v>51</v>
      </c>
      <c r="F8" s="27"/>
      <c r="G8" s="27"/>
      <c r="H8" s="27"/>
      <c r="I8" s="3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26" t="s">
        <v>52</v>
      </c>
      <c r="B9" s="31" t="s">
        <v>34</v>
      </c>
      <c r="C9" s="31" t="s">
        <v>157</v>
      </c>
      <c r="D9" s="26" t="s">
        <v>63</v>
      </c>
      <c r="E9" s="32" t="s">
        <v>163</v>
      </c>
      <c r="F9" s="33" t="s">
        <v>159</v>
      </c>
      <c r="G9" s="34">
        <v>69.934</v>
      </c>
      <c r="H9" s="35">
        <v>0</v>
      </c>
      <c r="I9" s="35">
        <f>ROUND(ROUND(H9,2)*ROUND(G9,3),2)</f>
        <v>0</v>
      </c>
      <c r="O9">
        <f>(I9*21)/100</f>
        <v>0</v>
      </c>
      <c r="P9" t="s">
        <v>29</v>
      </c>
    </row>
    <row r="10" spans="1:5" ht="12.75">
      <c r="A10" s="36" t="s">
        <v>57</v>
      </c>
      <c r="E10" s="37" t="s">
        <v>54</v>
      </c>
    </row>
    <row r="11" spans="1:5" ht="25.5">
      <c r="A11" s="38" t="s">
        <v>59</v>
      </c>
      <c r="E11" s="39" t="s">
        <v>610</v>
      </c>
    </row>
    <row r="12" spans="1:5" ht="25.5">
      <c r="A12" t="s">
        <v>60</v>
      </c>
      <c r="E12" s="37" t="s">
        <v>162</v>
      </c>
    </row>
    <row r="13" spans="1:18" ht="12.75" customHeight="1">
      <c r="A13" s="12" t="s">
        <v>50</v>
      </c>
      <c r="B13" s="12"/>
      <c r="C13" s="41" t="s">
        <v>34</v>
      </c>
      <c r="D13" s="12"/>
      <c r="E13" s="29" t="s">
        <v>166</v>
      </c>
      <c r="F13" s="12"/>
      <c r="G13" s="12"/>
      <c r="H13" s="12"/>
      <c r="I13" s="42">
        <f>0+Q13</f>
        <v>0</v>
      </c>
      <c r="O13">
        <f>0+R13</f>
        <v>0</v>
      </c>
      <c r="Q13">
        <f>0+I14+I18+I22+I26+I30+I34</f>
        <v>0</v>
      </c>
      <c r="R13">
        <f>0+O14+O18+O22+O26+O30+O34</f>
        <v>0</v>
      </c>
    </row>
    <row r="14" spans="1:16" ht="12.75">
      <c r="A14" s="26" t="s">
        <v>52</v>
      </c>
      <c r="B14" s="31" t="s">
        <v>29</v>
      </c>
      <c r="C14" s="31" t="s">
        <v>255</v>
      </c>
      <c r="D14" s="26" t="s">
        <v>54</v>
      </c>
      <c r="E14" s="32" t="s">
        <v>256</v>
      </c>
      <c r="F14" s="33" t="s">
        <v>180</v>
      </c>
      <c r="G14" s="34">
        <v>37.802</v>
      </c>
      <c r="H14" s="35">
        <v>0</v>
      </c>
      <c r="I14" s="35">
        <f>ROUND(ROUND(H14,2)*ROUND(G14,3),2)</f>
        <v>0</v>
      </c>
      <c r="O14">
        <f>(I14*21)/100</f>
        <v>0</v>
      </c>
      <c r="P14" t="s">
        <v>29</v>
      </c>
    </row>
    <row r="15" spans="1:5" ht="12.75">
      <c r="A15" s="36" t="s">
        <v>57</v>
      </c>
      <c r="E15" s="37" t="s">
        <v>54</v>
      </c>
    </row>
    <row r="16" spans="1:5" ht="76.5">
      <c r="A16" s="38" t="s">
        <v>59</v>
      </c>
      <c r="E16" s="39" t="s">
        <v>611</v>
      </c>
    </row>
    <row r="17" spans="1:5" ht="369.75">
      <c r="A17" t="s">
        <v>60</v>
      </c>
      <c r="E17" s="37" t="s">
        <v>258</v>
      </c>
    </row>
    <row r="18" spans="1:16" ht="12.75">
      <c r="A18" s="26" t="s">
        <v>52</v>
      </c>
      <c r="B18" s="31" t="s">
        <v>28</v>
      </c>
      <c r="C18" s="31" t="s">
        <v>215</v>
      </c>
      <c r="D18" s="26" t="s">
        <v>54</v>
      </c>
      <c r="E18" s="32" t="s">
        <v>216</v>
      </c>
      <c r="F18" s="33" t="s">
        <v>217</v>
      </c>
      <c r="G18" s="34">
        <v>378.02</v>
      </c>
      <c r="H18" s="35">
        <v>0</v>
      </c>
      <c r="I18" s="35">
        <f>ROUND(ROUND(H18,2)*ROUND(G18,3),2)</f>
        <v>0</v>
      </c>
      <c r="O18">
        <f>(I18*21)/100</f>
        <v>0</v>
      </c>
      <c r="P18" t="s">
        <v>29</v>
      </c>
    </row>
    <row r="19" spans="1:5" ht="12.75">
      <c r="A19" s="36" t="s">
        <v>57</v>
      </c>
      <c r="E19" s="37" t="s">
        <v>612</v>
      </c>
    </row>
    <row r="20" spans="1:5" ht="25.5">
      <c r="A20" s="38" t="s">
        <v>59</v>
      </c>
      <c r="E20" s="39" t="s">
        <v>613</v>
      </c>
    </row>
    <row r="21" spans="1:5" ht="25.5">
      <c r="A21" t="s">
        <v>60</v>
      </c>
      <c r="E21" s="37" t="s">
        <v>220</v>
      </c>
    </row>
    <row r="22" spans="1:16" ht="12.75">
      <c r="A22" s="26" t="s">
        <v>52</v>
      </c>
      <c r="B22" s="31" t="s">
        <v>38</v>
      </c>
      <c r="C22" s="31" t="s">
        <v>286</v>
      </c>
      <c r="D22" s="26" t="s">
        <v>54</v>
      </c>
      <c r="E22" s="32" t="s">
        <v>287</v>
      </c>
      <c r="F22" s="33" t="s">
        <v>180</v>
      </c>
      <c r="G22" s="34">
        <v>16.18</v>
      </c>
      <c r="H22" s="35">
        <v>0</v>
      </c>
      <c r="I22" s="35">
        <f>ROUND(ROUND(H22,2)*ROUND(G22,3),2)</f>
        <v>0</v>
      </c>
      <c r="O22">
        <f>(I22*21)/100</f>
        <v>0</v>
      </c>
      <c r="P22" t="s">
        <v>29</v>
      </c>
    </row>
    <row r="23" spans="1:5" ht="25.5">
      <c r="A23" s="36" t="s">
        <v>57</v>
      </c>
      <c r="E23" s="37" t="s">
        <v>614</v>
      </c>
    </row>
    <row r="24" spans="1:5" ht="127.5">
      <c r="A24" s="38" t="s">
        <v>59</v>
      </c>
      <c r="E24" s="39" t="s">
        <v>615</v>
      </c>
    </row>
    <row r="25" spans="1:5" ht="229.5">
      <c r="A25" t="s">
        <v>60</v>
      </c>
      <c r="E25" s="37" t="s">
        <v>289</v>
      </c>
    </row>
    <row r="26" spans="1:16" ht="12.75">
      <c r="A26" s="26" t="s">
        <v>52</v>
      </c>
      <c r="B26" s="31" t="s">
        <v>40</v>
      </c>
      <c r="C26" s="31" t="s">
        <v>290</v>
      </c>
      <c r="D26" s="26" t="s">
        <v>54</v>
      </c>
      <c r="E26" s="32" t="s">
        <v>291</v>
      </c>
      <c r="F26" s="33" t="s">
        <v>180</v>
      </c>
      <c r="G26" s="34">
        <v>2.241</v>
      </c>
      <c r="H26" s="35">
        <v>0</v>
      </c>
      <c r="I26" s="35">
        <f>ROUND(ROUND(H26,2)*ROUND(G26,3),2)</f>
        <v>0</v>
      </c>
      <c r="O26">
        <f>(I26*21)/100</f>
        <v>0</v>
      </c>
      <c r="P26" t="s">
        <v>29</v>
      </c>
    </row>
    <row r="27" spans="1:5" ht="12.75">
      <c r="A27" s="36" t="s">
        <v>57</v>
      </c>
      <c r="E27" s="37" t="s">
        <v>616</v>
      </c>
    </row>
    <row r="28" spans="1:5" ht="38.25">
      <c r="A28" s="38" t="s">
        <v>59</v>
      </c>
      <c r="E28" s="39" t="s">
        <v>617</v>
      </c>
    </row>
    <row r="29" spans="1:5" ht="293.25">
      <c r="A29" t="s">
        <v>60</v>
      </c>
      <c r="E29" s="37" t="s">
        <v>294</v>
      </c>
    </row>
    <row r="30" spans="1:16" ht="12.75">
      <c r="A30" s="26" t="s">
        <v>52</v>
      </c>
      <c r="B30" s="31" t="s">
        <v>42</v>
      </c>
      <c r="C30" s="31" t="s">
        <v>404</v>
      </c>
      <c r="D30" s="26" t="s">
        <v>54</v>
      </c>
      <c r="E30" s="32" t="s">
        <v>405</v>
      </c>
      <c r="F30" s="33" t="s">
        <v>169</v>
      </c>
      <c r="G30" s="34">
        <v>11.4</v>
      </c>
      <c r="H30" s="35">
        <v>0</v>
      </c>
      <c r="I30" s="35">
        <f>ROUND(ROUND(H30,2)*ROUND(G30,3),2)</f>
        <v>0</v>
      </c>
      <c r="O30">
        <f>(I30*21)/100</f>
        <v>0</v>
      </c>
      <c r="P30" t="s">
        <v>29</v>
      </c>
    </row>
    <row r="31" spans="1:5" ht="12.75">
      <c r="A31" s="36" t="s">
        <v>57</v>
      </c>
      <c r="E31" s="37" t="s">
        <v>54</v>
      </c>
    </row>
    <row r="32" spans="1:5" ht="38.25">
      <c r="A32" s="38" t="s">
        <v>59</v>
      </c>
      <c r="E32" s="39" t="s">
        <v>618</v>
      </c>
    </row>
    <row r="33" spans="1:5" ht="38.25">
      <c r="A33" t="s">
        <v>60</v>
      </c>
      <c r="E33" s="37" t="s">
        <v>407</v>
      </c>
    </row>
    <row r="34" spans="1:16" ht="12.75">
      <c r="A34" s="26" t="s">
        <v>52</v>
      </c>
      <c r="B34" s="31" t="s">
        <v>82</v>
      </c>
      <c r="C34" s="31" t="s">
        <v>408</v>
      </c>
      <c r="D34" s="26" t="s">
        <v>54</v>
      </c>
      <c r="E34" s="32" t="s">
        <v>409</v>
      </c>
      <c r="F34" s="33" t="s">
        <v>169</v>
      </c>
      <c r="G34" s="34">
        <v>11.4</v>
      </c>
      <c r="H34" s="35">
        <v>0</v>
      </c>
      <c r="I34" s="35">
        <f>ROUND(ROUND(H34,2)*ROUND(G34,3),2)</f>
        <v>0</v>
      </c>
      <c r="O34">
        <f>(I34*21)/100</f>
        <v>0</v>
      </c>
      <c r="P34" t="s">
        <v>29</v>
      </c>
    </row>
    <row r="35" spans="1:5" ht="12.75">
      <c r="A35" s="36" t="s">
        <v>57</v>
      </c>
      <c r="E35" s="37" t="s">
        <v>54</v>
      </c>
    </row>
    <row r="36" spans="1:5" ht="38.25">
      <c r="A36" s="38" t="s">
        <v>59</v>
      </c>
      <c r="E36" s="39" t="s">
        <v>618</v>
      </c>
    </row>
    <row r="37" spans="1:5" ht="25.5">
      <c r="A37" t="s">
        <v>60</v>
      </c>
      <c r="E37" s="37" t="s">
        <v>410</v>
      </c>
    </row>
    <row r="38" spans="1:18" ht="12.75" customHeight="1">
      <c r="A38" s="12" t="s">
        <v>50</v>
      </c>
      <c r="B38" s="12"/>
      <c r="C38" s="41" t="s">
        <v>29</v>
      </c>
      <c r="D38" s="12"/>
      <c r="E38" s="29" t="s">
        <v>364</v>
      </c>
      <c r="F38" s="12"/>
      <c r="G38" s="12"/>
      <c r="H38" s="12"/>
      <c r="I38" s="42">
        <f>0+Q38</f>
        <v>0</v>
      </c>
      <c r="O38">
        <f>0+R38</f>
        <v>0</v>
      </c>
      <c r="Q38">
        <f>0+I39</f>
        <v>0</v>
      </c>
      <c r="R38">
        <f>0+O39</f>
        <v>0</v>
      </c>
    </row>
    <row r="39" spans="1:16" ht="12.75">
      <c r="A39" s="26" t="s">
        <v>52</v>
      </c>
      <c r="B39" s="31" t="s">
        <v>84</v>
      </c>
      <c r="C39" s="31" t="s">
        <v>411</v>
      </c>
      <c r="D39" s="26" t="s">
        <v>54</v>
      </c>
      <c r="E39" s="32" t="s">
        <v>412</v>
      </c>
      <c r="F39" s="33" t="s">
        <v>169</v>
      </c>
      <c r="G39" s="34">
        <v>11.4</v>
      </c>
      <c r="H39" s="35">
        <v>0</v>
      </c>
      <c r="I39" s="35">
        <f>ROUND(ROUND(H39,2)*ROUND(G39,3),2)</f>
        <v>0</v>
      </c>
      <c r="O39">
        <f>(I39*21)/100</f>
        <v>0</v>
      </c>
      <c r="P39" t="s">
        <v>29</v>
      </c>
    </row>
    <row r="40" spans="1:5" ht="12.75">
      <c r="A40" s="36" t="s">
        <v>57</v>
      </c>
      <c r="E40" s="37" t="s">
        <v>54</v>
      </c>
    </row>
    <row r="41" spans="1:5" ht="38.25">
      <c r="A41" s="38" t="s">
        <v>59</v>
      </c>
      <c r="E41" s="39" t="s">
        <v>618</v>
      </c>
    </row>
    <row r="42" spans="1:5" ht="102">
      <c r="A42" t="s">
        <v>60</v>
      </c>
      <c r="E42" s="37" t="s">
        <v>413</v>
      </c>
    </row>
    <row r="43" spans="1:18" ht="12.75" customHeight="1">
      <c r="A43" s="12" t="s">
        <v>50</v>
      </c>
      <c r="B43" s="12"/>
      <c r="C43" s="41" t="s">
        <v>40</v>
      </c>
      <c r="D43" s="12"/>
      <c r="E43" s="29" t="s">
        <v>274</v>
      </c>
      <c r="F43" s="12"/>
      <c r="G43" s="12"/>
      <c r="H43" s="12"/>
      <c r="I43" s="42">
        <f>0+Q43</f>
        <v>0</v>
      </c>
      <c r="O43">
        <f>0+R43</f>
        <v>0</v>
      </c>
      <c r="Q43">
        <f>0+I44+I48</f>
        <v>0</v>
      </c>
      <c r="R43">
        <f>0+O44+O48</f>
        <v>0</v>
      </c>
    </row>
    <row r="44" spans="1:16" ht="12.75">
      <c r="A44" s="26" t="s">
        <v>52</v>
      </c>
      <c r="B44" s="31" t="s">
        <v>45</v>
      </c>
      <c r="C44" s="31" t="s">
        <v>414</v>
      </c>
      <c r="D44" s="26" t="s">
        <v>54</v>
      </c>
      <c r="E44" s="32" t="s">
        <v>415</v>
      </c>
      <c r="F44" s="33" t="s">
        <v>180</v>
      </c>
      <c r="G44" s="34">
        <v>2.133</v>
      </c>
      <c r="H44" s="35">
        <v>0</v>
      </c>
      <c r="I44" s="35">
        <f>ROUND(ROUND(H44,2)*ROUND(G44,3),2)</f>
        <v>0</v>
      </c>
      <c r="O44">
        <f>(I44*21)/100</f>
        <v>0</v>
      </c>
      <c r="P44" t="s">
        <v>29</v>
      </c>
    </row>
    <row r="45" spans="1:5" ht="12.75">
      <c r="A45" s="36" t="s">
        <v>57</v>
      </c>
      <c r="E45" s="37" t="s">
        <v>619</v>
      </c>
    </row>
    <row r="46" spans="1:5" ht="38.25">
      <c r="A46" s="38" t="s">
        <v>59</v>
      </c>
      <c r="E46" s="39" t="s">
        <v>620</v>
      </c>
    </row>
    <row r="47" spans="1:5" ht="369.75">
      <c r="A47" t="s">
        <v>60</v>
      </c>
      <c r="E47" s="37" t="s">
        <v>418</v>
      </c>
    </row>
    <row r="48" spans="1:16" ht="12.75">
      <c r="A48" s="26" t="s">
        <v>52</v>
      </c>
      <c r="B48" s="31" t="s">
        <v>47</v>
      </c>
      <c r="C48" s="31" t="s">
        <v>621</v>
      </c>
      <c r="D48" s="26" t="s">
        <v>54</v>
      </c>
      <c r="E48" s="32" t="s">
        <v>622</v>
      </c>
      <c r="F48" s="33" t="s">
        <v>169</v>
      </c>
      <c r="G48" s="34">
        <v>8.736</v>
      </c>
      <c r="H48" s="35">
        <v>0</v>
      </c>
      <c r="I48" s="35">
        <f>ROUND(ROUND(H48,2)*ROUND(G48,3),2)</f>
        <v>0</v>
      </c>
      <c r="O48">
        <f>(I48*21)/100</f>
        <v>0</v>
      </c>
      <c r="P48" t="s">
        <v>29</v>
      </c>
    </row>
    <row r="49" spans="1:5" ht="12.75">
      <c r="A49" s="36" t="s">
        <v>57</v>
      </c>
      <c r="E49" s="37" t="s">
        <v>54</v>
      </c>
    </row>
    <row r="50" spans="1:5" ht="38.25">
      <c r="A50" s="38" t="s">
        <v>59</v>
      </c>
      <c r="E50" s="39" t="s">
        <v>623</v>
      </c>
    </row>
    <row r="51" spans="1:5" ht="51">
      <c r="A51" t="s">
        <v>60</v>
      </c>
      <c r="E51" s="37" t="s">
        <v>624</v>
      </c>
    </row>
    <row r="52" spans="1:18" ht="12.75" customHeight="1">
      <c r="A52" s="12" t="s">
        <v>50</v>
      </c>
      <c r="B52" s="12"/>
      <c r="C52" s="41" t="s">
        <v>84</v>
      </c>
      <c r="D52" s="12"/>
      <c r="E52" s="29" t="s">
        <v>221</v>
      </c>
      <c r="F52" s="12"/>
      <c r="G52" s="12"/>
      <c r="H52" s="12"/>
      <c r="I52" s="42">
        <f>0+Q52</f>
        <v>0</v>
      </c>
      <c r="O52">
        <f>0+R52</f>
        <v>0</v>
      </c>
      <c r="Q52">
        <f>0+I53</f>
        <v>0</v>
      </c>
      <c r="R52">
        <f>0+O53</f>
        <v>0</v>
      </c>
    </row>
    <row r="53" spans="1:16" ht="12.75">
      <c r="A53" s="26" t="s">
        <v>52</v>
      </c>
      <c r="B53" s="31" t="s">
        <v>91</v>
      </c>
      <c r="C53" s="31" t="s">
        <v>425</v>
      </c>
      <c r="D53" s="26" t="s">
        <v>54</v>
      </c>
      <c r="E53" s="32" t="s">
        <v>426</v>
      </c>
      <c r="F53" s="33" t="s">
        <v>180</v>
      </c>
      <c r="G53" s="34">
        <v>8.139</v>
      </c>
      <c r="H53" s="35">
        <v>0</v>
      </c>
      <c r="I53" s="35">
        <f>ROUND(ROUND(H53,2)*ROUND(G53,3),2)</f>
        <v>0</v>
      </c>
      <c r="O53">
        <f>(I53*21)/100</f>
        <v>0</v>
      </c>
      <c r="P53" t="s">
        <v>29</v>
      </c>
    </row>
    <row r="54" spans="1:5" ht="12.75">
      <c r="A54" s="36" t="s">
        <v>57</v>
      </c>
      <c r="E54" s="37" t="s">
        <v>625</v>
      </c>
    </row>
    <row r="55" spans="1:5" ht="89.25">
      <c r="A55" s="38" t="s">
        <v>59</v>
      </c>
      <c r="E55" s="39" t="s">
        <v>626</v>
      </c>
    </row>
    <row r="56" spans="1:5" ht="369.75">
      <c r="A56" t="s">
        <v>60</v>
      </c>
      <c r="E56" s="37" t="s">
        <v>418</v>
      </c>
    </row>
    <row r="57" spans="1:18" ht="12.75" customHeight="1">
      <c r="A57" s="12" t="s">
        <v>50</v>
      </c>
      <c r="B57" s="12"/>
      <c r="C57" s="41" t="s">
        <v>45</v>
      </c>
      <c r="D57" s="12"/>
      <c r="E57" s="29" t="s">
        <v>141</v>
      </c>
      <c r="F57" s="12"/>
      <c r="G57" s="12"/>
      <c r="H57" s="12"/>
      <c r="I57" s="42">
        <f>0+Q57</f>
        <v>0</v>
      </c>
      <c r="O57">
        <f>0+R57</f>
        <v>0</v>
      </c>
      <c r="Q57">
        <f>0+I58+I62+I66+I70+I74</f>
        <v>0</v>
      </c>
      <c r="R57">
        <f>0+O58+O62+O66+O70+O74</f>
        <v>0</v>
      </c>
    </row>
    <row r="58" spans="1:16" ht="12.75">
      <c r="A58" s="26" t="s">
        <v>52</v>
      </c>
      <c r="B58" s="31" t="s">
        <v>97</v>
      </c>
      <c r="C58" s="31" t="s">
        <v>627</v>
      </c>
      <c r="D58" s="26" t="s">
        <v>54</v>
      </c>
      <c r="E58" s="32" t="s">
        <v>628</v>
      </c>
      <c r="F58" s="33" t="s">
        <v>198</v>
      </c>
      <c r="G58" s="34">
        <v>5</v>
      </c>
      <c r="H58" s="35">
        <v>0</v>
      </c>
      <c r="I58" s="35">
        <f>ROUND(ROUND(H58,2)*ROUND(G58,3),2)</f>
        <v>0</v>
      </c>
      <c r="O58">
        <f>(I58*21)/100</f>
        <v>0</v>
      </c>
      <c r="P58" t="s">
        <v>29</v>
      </c>
    </row>
    <row r="59" spans="1:5" ht="12.75">
      <c r="A59" s="36" t="s">
        <v>57</v>
      </c>
      <c r="E59" s="37" t="s">
        <v>54</v>
      </c>
    </row>
    <row r="60" spans="1:5" ht="25.5">
      <c r="A60" s="38" t="s">
        <v>59</v>
      </c>
      <c r="E60" s="39" t="s">
        <v>629</v>
      </c>
    </row>
    <row r="61" spans="1:5" ht="38.25">
      <c r="A61" t="s">
        <v>60</v>
      </c>
      <c r="E61" s="37" t="s">
        <v>599</v>
      </c>
    </row>
    <row r="62" spans="1:16" ht="12.75">
      <c r="A62" s="26" t="s">
        <v>52</v>
      </c>
      <c r="B62" s="31" t="s">
        <v>102</v>
      </c>
      <c r="C62" s="31" t="s">
        <v>630</v>
      </c>
      <c r="D62" s="26" t="s">
        <v>54</v>
      </c>
      <c r="E62" s="32" t="s">
        <v>631</v>
      </c>
      <c r="F62" s="33" t="s">
        <v>523</v>
      </c>
      <c r="G62" s="34">
        <v>175</v>
      </c>
      <c r="H62" s="35">
        <v>0</v>
      </c>
      <c r="I62" s="35">
        <f>ROUND(ROUND(H62,2)*ROUND(G62,3),2)</f>
        <v>0</v>
      </c>
      <c r="O62">
        <f>(I62*21)/100</f>
        <v>0</v>
      </c>
      <c r="P62" t="s">
        <v>29</v>
      </c>
    </row>
    <row r="63" spans="1:5" ht="12.75">
      <c r="A63" s="36" t="s">
        <v>57</v>
      </c>
      <c r="E63" s="37" t="s">
        <v>54</v>
      </c>
    </row>
    <row r="64" spans="1:5" ht="38.25">
      <c r="A64" s="38" t="s">
        <v>59</v>
      </c>
      <c r="E64" s="39" t="s">
        <v>632</v>
      </c>
    </row>
    <row r="65" spans="1:5" ht="12.75">
      <c r="A65" t="s">
        <v>60</v>
      </c>
      <c r="E65" s="37" t="s">
        <v>54</v>
      </c>
    </row>
    <row r="66" spans="1:16" ht="12.75">
      <c r="A66" s="26" t="s">
        <v>52</v>
      </c>
      <c r="B66" s="31" t="s">
        <v>107</v>
      </c>
      <c r="C66" s="31" t="s">
        <v>633</v>
      </c>
      <c r="D66" s="26" t="s">
        <v>54</v>
      </c>
      <c r="E66" s="32" t="s">
        <v>634</v>
      </c>
      <c r="F66" s="33" t="s">
        <v>198</v>
      </c>
      <c r="G66" s="34">
        <v>2.5</v>
      </c>
      <c r="H66" s="35">
        <v>0</v>
      </c>
      <c r="I66" s="35">
        <f>ROUND(ROUND(H66,2)*ROUND(G66,3),2)</f>
        <v>0</v>
      </c>
      <c r="O66">
        <f>(I66*21)/100</f>
        <v>0</v>
      </c>
      <c r="P66" t="s">
        <v>29</v>
      </c>
    </row>
    <row r="67" spans="1:5" ht="25.5">
      <c r="A67" s="36" t="s">
        <v>57</v>
      </c>
      <c r="E67" s="37" t="s">
        <v>635</v>
      </c>
    </row>
    <row r="68" spans="1:5" ht="25.5">
      <c r="A68" s="38" t="s">
        <v>59</v>
      </c>
      <c r="E68" s="39" t="s">
        <v>636</v>
      </c>
    </row>
    <row r="69" spans="1:5" ht="63.75">
      <c r="A69" t="s">
        <v>60</v>
      </c>
      <c r="E69" s="37" t="s">
        <v>432</v>
      </c>
    </row>
    <row r="70" spans="1:16" ht="12.75">
      <c r="A70" s="26" t="s">
        <v>52</v>
      </c>
      <c r="B70" s="31" t="s">
        <v>112</v>
      </c>
      <c r="C70" s="31" t="s">
        <v>637</v>
      </c>
      <c r="D70" s="26" t="s">
        <v>54</v>
      </c>
      <c r="E70" s="32" t="s">
        <v>638</v>
      </c>
      <c r="F70" s="33" t="s">
        <v>65</v>
      </c>
      <c r="G70" s="34">
        <v>2</v>
      </c>
      <c r="H70" s="35">
        <v>0</v>
      </c>
      <c r="I70" s="35">
        <f>ROUND(ROUND(H70,2)*ROUND(G70,3),2)</f>
        <v>0</v>
      </c>
      <c r="O70">
        <f>(I70*21)/100</f>
        <v>0</v>
      </c>
      <c r="P70" t="s">
        <v>29</v>
      </c>
    </row>
    <row r="71" spans="1:5" ht="12.75">
      <c r="A71" s="36" t="s">
        <v>57</v>
      </c>
      <c r="E71" s="37" t="s">
        <v>54</v>
      </c>
    </row>
    <row r="72" spans="1:5" ht="25.5">
      <c r="A72" s="38" t="s">
        <v>59</v>
      </c>
      <c r="E72" s="39" t="s">
        <v>639</v>
      </c>
    </row>
    <row r="73" spans="1:5" ht="76.5">
      <c r="A73" t="s">
        <v>60</v>
      </c>
      <c r="E73" s="37" t="s">
        <v>438</v>
      </c>
    </row>
    <row r="74" spans="1:16" ht="12.75">
      <c r="A74" s="26" t="s">
        <v>52</v>
      </c>
      <c r="B74" s="31" t="s">
        <v>115</v>
      </c>
      <c r="C74" s="31" t="s">
        <v>640</v>
      </c>
      <c r="D74" s="26" t="s">
        <v>54</v>
      </c>
      <c r="E74" s="32" t="s">
        <v>641</v>
      </c>
      <c r="F74" s="33" t="s">
        <v>65</v>
      </c>
      <c r="G74" s="34">
        <v>1</v>
      </c>
      <c r="H74" s="35">
        <v>0</v>
      </c>
      <c r="I74" s="35">
        <f>ROUND(ROUND(H74,2)*ROUND(G74,3),2)</f>
        <v>0</v>
      </c>
      <c r="O74">
        <f>(I74*21)/100</f>
        <v>0</v>
      </c>
      <c r="P74" t="s">
        <v>29</v>
      </c>
    </row>
    <row r="75" spans="1:5" ht="12.75">
      <c r="A75" s="36" t="s">
        <v>57</v>
      </c>
      <c r="E75" s="37" t="s">
        <v>642</v>
      </c>
    </row>
    <row r="76" spans="1:5" ht="12.75">
      <c r="A76" s="38" t="s">
        <v>59</v>
      </c>
      <c r="E76" s="39" t="s">
        <v>54</v>
      </c>
    </row>
    <row r="77" spans="1:5" ht="12.75">
      <c r="A77" t="s">
        <v>60</v>
      </c>
      <c r="E77" s="37" t="s">
        <v>54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8"/>
  <sheetViews>
    <sheetView tabSelected="1"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0+O10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30</v>
      </c>
      <c r="I3" s="40">
        <f>0+I10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17" t="s">
        <v>18</v>
      </c>
      <c r="C5" s="4" t="s">
        <v>22</v>
      </c>
      <c r="D5" s="7"/>
      <c r="E5" s="18" t="s">
        <v>20</v>
      </c>
      <c r="F5" s="8"/>
      <c r="G5" s="8"/>
      <c r="H5" s="8"/>
      <c r="I5" s="8"/>
      <c r="O5" t="s">
        <v>27</v>
      </c>
      <c r="P5" t="s">
        <v>29</v>
      </c>
    </row>
    <row r="6" spans="1:9" ht="12.75" customHeight="1">
      <c r="A6" t="s">
        <v>23</v>
      </c>
      <c r="B6" s="20" t="s">
        <v>24</v>
      </c>
      <c r="C6" s="3" t="s">
        <v>30</v>
      </c>
      <c r="D6" s="2"/>
      <c r="E6" s="21" t="s">
        <v>20</v>
      </c>
      <c r="F6" s="12"/>
      <c r="G6" s="12"/>
      <c r="H6" s="12"/>
      <c r="I6" s="12"/>
    </row>
    <row r="7" spans="1:9" ht="12.75" customHeight="1">
      <c r="A7" s="1" t="s">
        <v>31</v>
      </c>
      <c r="B7" s="1" t="s">
        <v>33</v>
      </c>
      <c r="C7" s="1" t="s">
        <v>35</v>
      </c>
      <c r="D7" s="1" t="s">
        <v>36</v>
      </c>
      <c r="E7" s="1" t="s">
        <v>37</v>
      </c>
      <c r="F7" s="1" t="s">
        <v>39</v>
      </c>
      <c r="G7" s="1" t="s">
        <v>41</v>
      </c>
      <c r="H7" s="1" t="s">
        <v>43</v>
      </c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9" t="s">
        <v>44</v>
      </c>
      <c r="I8" s="19" t="s">
        <v>46</v>
      </c>
    </row>
    <row r="9" spans="1:9" ht="12.75" customHeight="1">
      <c r="A9" s="19" t="s">
        <v>32</v>
      </c>
      <c r="B9" s="19" t="s">
        <v>34</v>
      </c>
      <c r="C9" s="19" t="s">
        <v>29</v>
      </c>
      <c r="D9" s="19" t="s">
        <v>28</v>
      </c>
      <c r="E9" s="19" t="s">
        <v>38</v>
      </c>
      <c r="F9" s="19" t="s">
        <v>40</v>
      </c>
      <c r="G9" s="19" t="s">
        <v>42</v>
      </c>
      <c r="H9" s="19" t="s">
        <v>45</v>
      </c>
      <c r="I9" s="19" t="s">
        <v>47</v>
      </c>
    </row>
    <row r="10" spans="1:18" ht="12.75" customHeight="1">
      <c r="A10" s="27" t="s">
        <v>50</v>
      </c>
      <c r="B10" s="27"/>
      <c r="C10" s="28" t="s">
        <v>32</v>
      </c>
      <c r="D10" s="27"/>
      <c r="E10" s="29" t="s">
        <v>51</v>
      </c>
      <c r="F10" s="27"/>
      <c r="G10" s="27"/>
      <c r="H10" s="27"/>
      <c r="I10" s="30">
        <f>0+Q10</f>
        <v>0</v>
      </c>
      <c r="O10">
        <f>0+R10</f>
        <v>0</v>
      </c>
      <c r="Q10">
        <f>0+I11+I15+I19+I23+I27+I31+I35+I39+I43+I47+I51+I55+I59+I63+I67+I71+I75</f>
        <v>0</v>
      </c>
      <c r="R10">
        <f>0+O11+O15+O19+O23+O27+O31+O35+O39+O43+O47+O51+O55+O59+O63+O67+O71+O75</f>
        <v>0</v>
      </c>
    </row>
    <row r="11" spans="1:16" ht="12.75">
      <c r="A11" s="26" t="s">
        <v>52</v>
      </c>
      <c r="B11" s="31" t="s">
        <v>34</v>
      </c>
      <c r="C11" s="31" t="s">
        <v>53</v>
      </c>
      <c r="D11" s="26" t="s">
        <v>54</v>
      </c>
      <c r="E11" s="32" t="s">
        <v>55</v>
      </c>
      <c r="F11" s="33" t="s">
        <v>56</v>
      </c>
      <c r="G11" s="34">
        <v>1</v>
      </c>
      <c r="H11" s="35">
        <v>0</v>
      </c>
      <c r="I11" s="35">
        <f>ROUND(ROUND(H11,2)*ROUND(G11,3),2)</f>
        <v>0</v>
      </c>
      <c r="O11">
        <f>(I11*21)/100</f>
        <v>0</v>
      </c>
      <c r="P11" t="s">
        <v>29</v>
      </c>
    </row>
    <row r="12" spans="1:5" ht="38.25">
      <c r="A12" s="36" t="s">
        <v>57</v>
      </c>
      <c r="E12" s="37" t="s">
        <v>58</v>
      </c>
    </row>
    <row r="13" spans="1:5" ht="12.75">
      <c r="A13" s="38" t="s">
        <v>59</v>
      </c>
      <c r="E13" s="39" t="s">
        <v>54</v>
      </c>
    </row>
    <row r="14" spans="1:5" ht="12.75">
      <c r="A14" t="s">
        <v>60</v>
      </c>
      <c r="E14" s="37" t="s">
        <v>61</v>
      </c>
    </row>
    <row r="15" spans="1:16" ht="12.75">
      <c r="A15" s="26" t="s">
        <v>52</v>
      </c>
      <c r="B15" s="31" t="s">
        <v>29</v>
      </c>
      <c r="C15" s="31" t="s">
        <v>62</v>
      </c>
      <c r="D15" s="26" t="s">
        <v>63</v>
      </c>
      <c r="E15" s="32" t="s">
        <v>64</v>
      </c>
      <c r="F15" s="33" t="s">
        <v>65</v>
      </c>
      <c r="G15" s="34">
        <v>3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51">
      <c r="A16" s="36" t="s">
        <v>57</v>
      </c>
      <c r="E16" s="37" t="s">
        <v>66</v>
      </c>
    </row>
    <row r="17" spans="1:5" ht="12.75">
      <c r="A17" s="38" t="s">
        <v>59</v>
      </c>
      <c r="E17" s="39" t="s">
        <v>54</v>
      </c>
    </row>
    <row r="18" spans="1:5" ht="12.75">
      <c r="A18" t="s">
        <v>60</v>
      </c>
      <c r="E18" s="37" t="s">
        <v>67</v>
      </c>
    </row>
    <row r="19" spans="1:16" ht="12.75">
      <c r="A19" s="26" t="s">
        <v>52</v>
      </c>
      <c r="B19" s="31" t="s">
        <v>28</v>
      </c>
      <c r="C19" s="31" t="s">
        <v>62</v>
      </c>
      <c r="D19" s="26" t="s">
        <v>68</v>
      </c>
      <c r="E19" s="32" t="s">
        <v>64</v>
      </c>
      <c r="F19" s="33" t="s">
        <v>56</v>
      </c>
      <c r="G19" s="34">
        <v>1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29</v>
      </c>
    </row>
    <row r="20" spans="1:5" ht="51">
      <c r="A20" s="36" t="s">
        <v>57</v>
      </c>
      <c r="E20" s="37" t="s">
        <v>69</v>
      </c>
    </row>
    <row r="21" spans="1:5" ht="12.75">
      <c r="A21" s="38" t="s">
        <v>59</v>
      </c>
      <c r="E21" s="39" t="s">
        <v>54</v>
      </c>
    </row>
    <row r="22" spans="1:5" ht="12.75">
      <c r="A22" t="s">
        <v>60</v>
      </c>
      <c r="E22" s="37" t="s">
        <v>67</v>
      </c>
    </row>
    <row r="23" spans="1:16" ht="12.75">
      <c r="A23" s="26" t="s">
        <v>52</v>
      </c>
      <c r="B23" s="31" t="s">
        <v>38</v>
      </c>
      <c r="C23" s="31" t="s">
        <v>62</v>
      </c>
      <c r="D23" s="26" t="s">
        <v>70</v>
      </c>
      <c r="E23" s="32" t="s">
        <v>64</v>
      </c>
      <c r="F23" s="33" t="s">
        <v>56</v>
      </c>
      <c r="G23" s="34">
        <v>1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29</v>
      </c>
    </row>
    <row r="24" spans="1:5" ht="63.75">
      <c r="A24" s="36" t="s">
        <v>57</v>
      </c>
      <c r="E24" s="37" t="s">
        <v>71</v>
      </c>
    </row>
    <row r="25" spans="1:5" ht="12.75">
      <c r="A25" s="38" t="s">
        <v>59</v>
      </c>
      <c r="E25" s="39" t="s">
        <v>54</v>
      </c>
    </row>
    <row r="26" spans="1:5" ht="12.75">
      <c r="A26" t="s">
        <v>60</v>
      </c>
      <c r="E26" s="37" t="s">
        <v>67</v>
      </c>
    </row>
    <row r="27" spans="1:16" ht="12.75">
      <c r="A27" s="26" t="s">
        <v>52</v>
      </c>
      <c r="B27" s="31" t="s">
        <v>40</v>
      </c>
      <c r="C27" s="31" t="s">
        <v>72</v>
      </c>
      <c r="D27" s="26" t="s">
        <v>54</v>
      </c>
      <c r="E27" s="32" t="s">
        <v>73</v>
      </c>
      <c r="F27" s="33" t="s">
        <v>56</v>
      </c>
      <c r="G27" s="34">
        <v>1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29</v>
      </c>
    </row>
    <row r="28" spans="1:5" ht="63.75">
      <c r="A28" s="36" t="s">
        <v>57</v>
      </c>
      <c r="E28" s="37" t="s">
        <v>74</v>
      </c>
    </row>
    <row r="29" spans="1:5" ht="12.75">
      <c r="A29" s="38" t="s">
        <v>59</v>
      </c>
      <c r="E29" s="39" t="s">
        <v>54</v>
      </c>
    </row>
    <row r="30" spans="1:5" ht="12.75">
      <c r="A30" t="s">
        <v>60</v>
      </c>
      <c r="E30" s="37" t="s">
        <v>75</v>
      </c>
    </row>
    <row r="31" spans="1:16" ht="12.75">
      <c r="A31" s="26" t="s">
        <v>52</v>
      </c>
      <c r="B31" s="31" t="s">
        <v>42</v>
      </c>
      <c r="C31" s="31" t="s">
        <v>76</v>
      </c>
      <c r="D31" s="26" t="s">
        <v>68</v>
      </c>
      <c r="E31" s="32" t="s">
        <v>77</v>
      </c>
      <c r="F31" s="33" t="s">
        <v>78</v>
      </c>
      <c r="G31" s="34">
        <v>60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29</v>
      </c>
    </row>
    <row r="32" spans="1:5" ht="51">
      <c r="A32" s="36" t="s">
        <v>57</v>
      </c>
      <c r="E32" s="37" t="s">
        <v>79</v>
      </c>
    </row>
    <row r="33" spans="1:5" ht="25.5">
      <c r="A33" s="38" t="s">
        <v>59</v>
      </c>
      <c r="E33" s="39" t="s">
        <v>80</v>
      </c>
    </row>
    <row r="34" spans="1:5" ht="12.75">
      <c r="A34" t="s">
        <v>60</v>
      </c>
      <c r="E34" s="37" t="s">
        <v>81</v>
      </c>
    </row>
    <row r="35" spans="1:16" ht="12.75">
      <c r="A35" s="26" t="s">
        <v>52</v>
      </c>
      <c r="B35" s="31" t="s">
        <v>82</v>
      </c>
      <c r="C35" s="31" t="s">
        <v>76</v>
      </c>
      <c r="D35" s="26" t="s">
        <v>70</v>
      </c>
      <c r="E35" s="32" t="s">
        <v>77</v>
      </c>
      <c r="F35" s="33" t="s">
        <v>56</v>
      </c>
      <c r="G35" s="34">
        <v>1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29</v>
      </c>
    </row>
    <row r="36" spans="1:5" ht="63.75">
      <c r="A36" s="36" t="s">
        <v>57</v>
      </c>
      <c r="E36" s="37" t="s">
        <v>83</v>
      </c>
    </row>
    <row r="37" spans="1:5" ht="12.75">
      <c r="A37" s="38" t="s">
        <v>59</v>
      </c>
      <c r="E37" s="39" t="s">
        <v>54</v>
      </c>
    </row>
    <row r="38" spans="1:5" ht="12.75">
      <c r="A38" t="s">
        <v>60</v>
      </c>
      <c r="E38" s="37" t="s">
        <v>81</v>
      </c>
    </row>
    <row r="39" spans="1:16" ht="12.75">
      <c r="A39" s="26" t="s">
        <v>52</v>
      </c>
      <c r="B39" s="31" t="s">
        <v>84</v>
      </c>
      <c r="C39" s="31" t="s">
        <v>85</v>
      </c>
      <c r="D39" s="26" t="s">
        <v>63</v>
      </c>
      <c r="E39" s="32" t="s">
        <v>86</v>
      </c>
      <c r="F39" s="33" t="s">
        <v>56</v>
      </c>
      <c r="G39" s="34">
        <v>1</v>
      </c>
      <c r="H39" s="35">
        <v>0</v>
      </c>
      <c r="I39" s="35">
        <f>ROUND(ROUND(H39,2)*ROUND(G39,3),2)</f>
        <v>0</v>
      </c>
      <c r="O39">
        <f>(I39*21)/100</f>
        <v>0</v>
      </c>
      <c r="P39" t="s">
        <v>29</v>
      </c>
    </row>
    <row r="40" spans="1:5" ht="76.5">
      <c r="A40" s="36" t="s">
        <v>57</v>
      </c>
      <c r="E40" s="37" t="s">
        <v>87</v>
      </c>
    </row>
    <row r="41" spans="1:5" ht="12.75">
      <c r="A41" s="38" t="s">
        <v>59</v>
      </c>
      <c r="E41" s="39" t="s">
        <v>54</v>
      </c>
    </row>
    <row r="42" spans="1:5" ht="12.75">
      <c r="A42" t="s">
        <v>60</v>
      </c>
      <c r="E42" s="37" t="s">
        <v>81</v>
      </c>
    </row>
    <row r="43" spans="1:16" ht="12.75">
      <c r="A43" s="26" t="s">
        <v>52</v>
      </c>
      <c r="B43" s="31" t="s">
        <v>45</v>
      </c>
      <c r="C43" s="31" t="s">
        <v>85</v>
      </c>
      <c r="D43" s="26" t="s">
        <v>70</v>
      </c>
      <c r="E43" s="32" t="s">
        <v>86</v>
      </c>
      <c r="F43" s="33" t="s">
        <v>56</v>
      </c>
      <c r="G43" s="34">
        <v>1</v>
      </c>
      <c r="H43" s="35">
        <v>0</v>
      </c>
      <c r="I43" s="35">
        <f>ROUND(ROUND(H43,2)*ROUND(G43,3),2)</f>
        <v>0</v>
      </c>
      <c r="O43">
        <f>(I43*21)/100</f>
        <v>0</v>
      </c>
      <c r="P43" t="s">
        <v>29</v>
      </c>
    </row>
    <row r="44" spans="1:5" ht="25.5">
      <c r="A44" s="36" t="s">
        <v>57</v>
      </c>
      <c r="E44" s="37" t="s">
        <v>88</v>
      </c>
    </row>
    <row r="45" spans="1:5" ht="12.75">
      <c r="A45" s="38" t="s">
        <v>59</v>
      </c>
      <c r="E45" s="39" t="s">
        <v>54</v>
      </c>
    </row>
    <row r="46" spans="1:5" ht="12.75">
      <c r="A46" t="s">
        <v>60</v>
      </c>
      <c r="E46" s="37" t="s">
        <v>81</v>
      </c>
    </row>
    <row r="47" spans="1:16" ht="12.75">
      <c r="A47" s="26" t="s">
        <v>52</v>
      </c>
      <c r="B47" s="31" t="s">
        <v>47</v>
      </c>
      <c r="C47" s="31" t="s">
        <v>85</v>
      </c>
      <c r="D47" s="26" t="s">
        <v>89</v>
      </c>
      <c r="E47" s="32" t="s">
        <v>86</v>
      </c>
      <c r="F47" s="33" t="s">
        <v>56</v>
      </c>
      <c r="G47" s="34">
        <v>1</v>
      </c>
      <c r="H47" s="35">
        <v>0</v>
      </c>
      <c r="I47" s="35">
        <f>ROUND(ROUND(H47,2)*ROUND(G47,3),2)</f>
        <v>0</v>
      </c>
      <c r="O47">
        <f>(I47*21)/100</f>
        <v>0</v>
      </c>
      <c r="P47" t="s">
        <v>29</v>
      </c>
    </row>
    <row r="48" spans="1:5" ht="25.5">
      <c r="A48" s="36" t="s">
        <v>57</v>
      </c>
      <c r="E48" s="37" t="s">
        <v>90</v>
      </c>
    </row>
    <row r="49" spans="1:5" ht="12.75">
      <c r="A49" s="38" t="s">
        <v>59</v>
      </c>
      <c r="E49" s="39" t="s">
        <v>54</v>
      </c>
    </row>
    <row r="50" spans="1:5" ht="12.75">
      <c r="A50" t="s">
        <v>60</v>
      </c>
      <c r="E50" s="37" t="s">
        <v>81</v>
      </c>
    </row>
    <row r="51" spans="1:16" ht="12.75">
      <c r="A51" s="26" t="s">
        <v>52</v>
      </c>
      <c r="B51" s="31" t="s">
        <v>91</v>
      </c>
      <c r="C51" s="31" t="s">
        <v>92</v>
      </c>
      <c r="D51" s="26" t="s">
        <v>54</v>
      </c>
      <c r="E51" s="32" t="s">
        <v>93</v>
      </c>
      <c r="F51" s="33" t="s">
        <v>94</v>
      </c>
      <c r="G51" s="34">
        <v>1</v>
      </c>
      <c r="H51" s="35">
        <v>0</v>
      </c>
      <c r="I51" s="35">
        <f>ROUND(ROUND(H51,2)*ROUND(G51,3),2)</f>
        <v>0</v>
      </c>
      <c r="O51">
        <f>(I51*21)/100</f>
        <v>0</v>
      </c>
      <c r="P51" t="s">
        <v>29</v>
      </c>
    </row>
    <row r="52" spans="1:5" ht="63.75">
      <c r="A52" s="36" t="s">
        <v>57</v>
      </c>
      <c r="E52" s="37" t="s">
        <v>95</v>
      </c>
    </row>
    <row r="53" spans="1:5" ht="12.75">
      <c r="A53" s="38" t="s">
        <v>59</v>
      </c>
      <c r="E53" s="39" t="s">
        <v>54</v>
      </c>
    </row>
    <row r="54" spans="1:5" ht="76.5">
      <c r="A54" t="s">
        <v>60</v>
      </c>
      <c r="E54" s="37" t="s">
        <v>96</v>
      </c>
    </row>
    <row r="55" spans="1:16" ht="12.75">
      <c r="A55" s="26" t="s">
        <v>52</v>
      </c>
      <c r="B55" s="31" t="s">
        <v>97</v>
      </c>
      <c r="C55" s="31" t="s">
        <v>98</v>
      </c>
      <c r="D55" s="26" t="s">
        <v>54</v>
      </c>
      <c r="E55" s="32" t="s">
        <v>99</v>
      </c>
      <c r="F55" s="33" t="s">
        <v>56</v>
      </c>
      <c r="G55" s="34">
        <v>1</v>
      </c>
      <c r="H55" s="35">
        <v>0</v>
      </c>
      <c r="I55" s="35">
        <f>ROUND(ROUND(H55,2)*ROUND(G55,3),2)</f>
        <v>0</v>
      </c>
      <c r="O55">
        <f>(I55*21)/100</f>
        <v>0</v>
      </c>
      <c r="P55" t="s">
        <v>29</v>
      </c>
    </row>
    <row r="56" spans="1:5" ht="153">
      <c r="A56" s="36" t="s">
        <v>57</v>
      </c>
      <c r="E56" s="37" t="s">
        <v>100</v>
      </c>
    </row>
    <row r="57" spans="1:5" ht="12.75">
      <c r="A57" s="38" t="s">
        <v>59</v>
      </c>
      <c r="E57" s="39" t="s">
        <v>54</v>
      </c>
    </row>
    <row r="58" spans="1:5" ht="63.75">
      <c r="A58" t="s">
        <v>60</v>
      </c>
      <c r="E58" s="37" t="s">
        <v>101</v>
      </c>
    </row>
    <row r="59" spans="1:16" ht="12.75">
      <c r="A59" s="26" t="s">
        <v>52</v>
      </c>
      <c r="B59" s="31" t="s">
        <v>102</v>
      </c>
      <c r="C59" s="31" t="s">
        <v>103</v>
      </c>
      <c r="D59" s="26" t="s">
        <v>63</v>
      </c>
      <c r="E59" s="32" t="s">
        <v>104</v>
      </c>
      <c r="F59" s="33" t="s">
        <v>65</v>
      </c>
      <c r="G59" s="34">
        <v>1</v>
      </c>
      <c r="H59" s="35">
        <v>0</v>
      </c>
      <c r="I59" s="35">
        <f>ROUND(ROUND(H59,2)*ROUND(G59,3),2)</f>
        <v>0</v>
      </c>
      <c r="O59">
        <f>(I59*21)/100</f>
        <v>0</v>
      </c>
      <c r="P59" t="s">
        <v>29</v>
      </c>
    </row>
    <row r="60" spans="1:5" ht="38.25">
      <c r="A60" s="36" t="s">
        <v>57</v>
      </c>
      <c r="E60" s="37" t="s">
        <v>105</v>
      </c>
    </row>
    <row r="61" spans="1:5" ht="12.75">
      <c r="A61" s="38" t="s">
        <v>59</v>
      </c>
      <c r="E61" s="39" t="s">
        <v>54</v>
      </c>
    </row>
    <row r="62" spans="1:5" ht="89.25">
      <c r="A62" t="s">
        <v>60</v>
      </c>
      <c r="E62" s="37" t="s">
        <v>106</v>
      </c>
    </row>
    <row r="63" spans="1:16" ht="12.75">
      <c r="A63" s="26" t="s">
        <v>52</v>
      </c>
      <c r="B63" s="31" t="s">
        <v>107</v>
      </c>
      <c r="C63" s="31" t="s">
        <v>108</v>
      </c>
      <c r="D63" s="26" t="s">
        <v>63</v>
      </c>
      <c r="E63" s="32" t="s">
        <v>109</v>
      </c>
      <c r="F63" s="33" t="s">
        <v>56</v>
      </c>
      <c r="G63" s="34">
        <v>1</v>
      </c>
      <c r="H63" s="35">
        <v>0</v>
      </c>
      <c r="I63" s="35">
        <f>ROUND(ROUND(H63,2)*ROUND(G63,3),2)</f>
        <v>0</v>
      </c>
      <c r="O63">
        <f>(I63*21)/100</f>
        <v>0</v>
      </c>
      <c r="P63" t="s">
        <v>29</v>
      </c>
    </row>
    <row r="64" spans="1:5" ht="102">
      <c r="A64" s="36" t="s">
        <v>57</v>
      </c>
      <c r="E64" s="37" t="s">
        <v>110</v>
      </c>
    </row>
    <row r="65" spans="1:5" ht="12.75">
      <c r="A65" s="38" t="s">
        <v>59</v>
      </c>
      <c r="E65" s="39" t="s">
        <v>54</v>
      </c>
    </row>
    <row r="66" spans="1:5" ht="25.5">
      <c r="A66" t="s">
        <v>60</v>
      </c>
      <c r="E66" s="37" t="s">
        <v>111</v>
      </c>
    </row>
    <row r="67" spans="1:16" ht="12.75">
      <c r="A67" s="26" t="s">
        <v>52</v>
      </c>
      <c r="B67" s="31" t="s">
        <v>112</v>
      </c>
      <c r="C67" s="31" t="s">
        <v>108</v>
      </c>
      <c r="D67" s="26" t="s">
        <v>68</v>
      </c>
      <c r="E67" s="32" t="s">
        <v>113</v>
      </c>
      <c r="F67" s="33" t="s">
        <v>56</v>
      </c>
      <c r="G67" s="34">
        <v>1</v>
      </c>
      <c r="H67" s="35">
        <v>0</v>
      </c>
      <c r="I67" s="35">
        <f>ROUND(ROUND(H67,2)*ROUND(G67,3),2)</f>
        <v>0</v>
      </c>
      <c r="O67">
        <f>(I67*21)/100</f>
        <v>0</v>
      </c>
      <c r="P67" t="s">
        <v>29</v>
      </c>
    </row>
    <row r="68" spans="1:5" ht="63.75">
      <c r="A68" s="36" t="s">
        <v>57</v>
      </c>
      <c r="E68" s="37" t="s">
        <v>114</v>
      </c>
    </row>
    <row r="69" spans="1:5" ht="12.75">
      <c r="A69" s="38" t="s">
        <v>59</v>
      </c>
      <c r="E69" s="39" t="s">
        <v>54</v>
      </c>
    </row>
    <row r="70" spans="1:5" ht="25.5">
      <c r="A70" t="s">
        <v>60</v>
      </c>
      <c r="E70" s="37" t="s">
        <v>111</v>
      </c>
    </row>
    <row r="71" spans="1:16" ht="12.75">
      <c r="A71" s="26" t="s">
        <v>52</v>
      </c>
      <c r="B71" s="31" t="s">
        <v>115</v>
      </c>
      <c r="C71" s="31" t="s">
        <v>108</v>
      </c>
      <c r="D71" s="26" t="s">
        <v>70</v>
      </c>
      <c r="E71" s="32" t="s">
        <v>116</v>
      </c>
      <c r="F71" s="33" t="s">
        <v>56</v>
      </c>
      <c r="G71" s="34">
        <v>1</v>
      </c>
      <c r="H71" s="35">
        <v>0</v>
      </c>
      <c r="I71" s="35">
        <f>ROUND(ROUND(H71,2)*ROUND(G71,3),2)</f>
        <v>0</v>
      </c>
      <c r="O71">
        <f>(I71*21)/100</f>
        <v>0</v>
      </c>
      <c r="P71" t="s">
        <v>29</v>
      </c>
    </row>
    <row r="72" spans="1:5" ht="51">
      <c r="A72" s="36" t="s">
        <v>57</v>
      </c>
      <c r="E72" s="37" t="s">
        <v>117</v>
      </c>
    </row>
    <row r="73" spans="1:5" ht="12.75">
      <c r="A73" s="38" t="s">
        <v>59</v>
      </c>
      <c r="E73" s="39" t="s">
        <v>54</v>
      </c>
    </row>
    <row r="74" spans="1:5" ht="25.5">
      <c r="A74" t="s">
        <v>60</v>
      </c>
      <c r="E74" s="37" t="s">
        <v>111</v>
      </c>
    </row>
    <row r="75" spans="1:16" ht="12.75">
      <c r="A75" s="26" t="s">
        <v>52</v>
      </c>
      <c r="B75" s="31" t="s">
        <v>118</v>
      </c>
      <c r="C75" s="31" t="s">
        <v>119</v>
      </c>
      <c r="D75" s="26" t="s">
        <v>54</v>
      </c>
      <c r="E75" s="32" t="s">
        <v>120</v>
      </c>
      <c r="F75" s="33" t="s">
        <v>56</v>
      </c>
      <c r="G75" s="34">
        <v>1</v>
      </c>
      <c r="H75" s="35">
        <v>0</v>
      </c>
      <c r="I75" s="35">
        <f>ROUND(ROUND(H75,2)*ROUND(G75,3),2)</f>
        <v>0</v>
      </c>
      <c r="O75">
        <f>(I75*21)/100</f>
        <v>0</v>
      </c>
      <c r="P75" t="s">
        <v>29</v>
      </c>
    </row>
    <row r="76" spans="1:5" ht="114.75">
      <c r="A76" s="36" t="s">
        <v>57</v>
      </c>
      <c r="E76" s="37" t="s">
        <v>121</v>
      </c>
    </row>
    <row r="77" spans="1:5" ht="12.75">
      <c r="A77" s="38" t="s">
        <v>59</v>
      </c>
      <c r="E77" s="39" t="s">
        <v>54</v>
      </c>
    </row>
    <row r="78" spans="1:5" ht="12.75">
      <c r="A78" t="s">
        <v>60</v>
      </c>
      <c r="E78" s="37" t="s">
        <v>122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20"/>
  <sheetViews>
    <sheetView tabSelected="1" workbookViewId="0" topLeftCell="A1">
      <pane ySplit="7" topLeftCell="A8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643</v>
      </c>
      <c r="I3" s="40">
        <f>0+I8</f>
        <v>0</v>
      </c>
      <c r="O3" t="s">
        <v>25</v>
      </c>
      <c r="P3" t="s">
        <v>29</v>
      </c>
    </row>
    <row r="4" spans="1:16" ht="15" customHeight="1">
      <c r="A4" t="s">
        <v>17</v>
      </c>
      <c r="B4" s="20" t="s">
        <v>24</v>
      </c>
      <c r="C4" s="3" t="s">
        <v>643</v>
      </c>
      <c r="D4" s="2"/>
      <c r="E4" s="21" t="s">
        <v>644</v>
      </c>
      <c r="F4" s="12"/>
      <c r="G4" s="12"/>
      <c r="H4" s="27"/>
      <c r="I4" s="27"/>
      <c r="O4" t="s">
        <v>26</v>
      </c>
      <c r="P4" t="s">
        <v>29</v>
      </c>
    </row>
    <row r="5" spans="1:16" ht="12.75" customHeight="1">
      <c r="A5" s="1" t="s">
        <v>31</v>
      </c>
      <c r="B5" s="1" t="s">
        <v>33</v>
      </c>
      <c r="C5" s="1" t="s">
        <v>35</v>
      </c>
      <c r="D5" s="1" t="s">
        <v>36</v>
      </c>
      <c r="E5" s="1" t="s">
        <v>37</v>
      </c>
      <c r="F5" s="1" t="s">
        <v>39</v>
      </c>
      <c r="G5" s="1" t="s">
        <v>41</v>
      </c>
      <c r="H5" s="1" t="s">
        <v>43</v>
      </c>
      <c r="I5" s="1"/>
      <c r="O5" t="s">
        <v>27</v>
      </c>
      <c r="P5" t="s">
        <v>29</v>
      </c>
    </row>
    <row r="6" spans="1:9" ht="12.75" customHeight="1">
      <c r="A6" s="1"/>
      <c r="B6" s="1"/>
      <c r="C6" s="1"/>
      <c r="D6" s="1"/>
      <c r="E6" s="1"/>
      <c r="F6" s="1"/>
      <c r="G6" s="1"/>
      <c r="H6" s="19" t="s">
        <v>44</v>
      </c>
      <c r="I6" s="19" t="s">
        <v>46</v>
      </c>
    </row>
    <row r="7" spans="1:9" ht="12.75" customHeight="1">
      <c r="A7" s="19" t="s">
        <v>32</v>
      </c>
      <c r="B7" s="19" t="s">
        <v>34</v>
      </c>
      <c r="C7" s="19" t="s">
        <v>29</v>
      </c>
      <c r="D7" s="19" t="s">
        <v>28</v>
      </c>
      <c r="E7" s="19" t="s">
        <v>38</v>
      </c>
      <c r="F7" s="19" t="s">
        <v>40</v>
      </c>
      <c r="G7" s="19" t="s">
        <v>42</v>
      </c>
      <c r="H7" s="19" t="s">
        <v>45</v>
      </c>
      <c r="I7" s="19" t="s">
        <v>47</v>
      </c>
    </row>
    <row r="8" spans="1:18" ht="12.75" customHeight="1">
      <c r="A8" s="27" t="s">
        <v>50</v>
      </c>
      <c r="B8" s="27"/>
      <c r="C8" s="28" t="s">
        <v>645</v>
      </c>
      <c r="D8" s="27"/>
      <c r="E8" s="29" t="s">
        <v>646</v>
      </c>
      <c r="F8" s="27"/>
      <c r="G8" s="27"/>
      <c r="H8" s="27"/>
      <c r="I8" s="3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6" t="s">
        <v>52</v>
      </c>
      <c r="B9" s="31" t="s">
        <v>34</v>
      </c>
      <c r="C9" s="31" t="s">
        <v>647</v>
      </c>
      <c r="D9" s="26" t="s">
        <v>54</v>
      </c>
      <c r="E9" s="32" t="s">
        <v>648</v>
      </c>
      <c r="F9" s="33" t="s">
        <v>649</v>
      </c>
      <c r="G9" s="34">
        <v>1</v>
      </c>
      <c r="H9" s="35">
        <v>0</v>
      </c>
      <c r="I9" s="35">
        <f>ROUND(ROUND(H9,2)*ROUND(G9,3),2)</f>
        <v>0</v>
      </c>
      <c r="O9">
        <f>(I9*21)/100</f>
        <v>0</v>
      </c>
      <c r="P9" t="s">
        <v>29</v>
      </c>
    </row>
    <row r="10" spans="1:5" ht="12.75">
      <c r="A10" s="36" t="s">
        <v>57</v>
      </c>
      <c r="E10" s="37" t="s">
        <v>650</v>
      </c>
    </row>
    <row r="11" spans="1:5" ht="12.75">
      <c r="A11" s="38" t="s">
        <v>59</v>
      </c>
      <c r="E11" s="39" t="s">
        <v>54</v>
      </c>
    </row>
    <row r="12" spans="1:5" ht="12.75">
      <c r="A12" t="s">
        <v>60</v>
      </c>
      <c r="E12" s="37" t="s">
        <v>54</v>
      </c>
    </row>
    <row r="13" spans="1:16" ht="12.75">
      <c r="A13" s="26" t="s">
        <v>52</v>
      </c>
      <c r="B13" s="31" t="s">
        <v>29</v>
      </c>
      <c r="C13" s="31" t="s">
        <v>651</v>
      </c>
      <c r="D13" s="26" t="s">
        <v>54</v>
      </c>
      <c r="E13" s="32" t="s">
        <v>652</v>
      </c>
      <c r="F13" s="33" t="s">
        <v>649</v>
      </c>
      <c r="G13" s="34">
        <v>1</v>
      </c>
      <c r="H13" s="35">
        <v>0</v>
      </c>
      <c r="I13" s="35">
        <f>ROUND(ROUND(H13,2)*ROUND(G13,3),2)</f>
        <v>0</v>
      </c>
      <c r="O13">
        <f>(I13*21)/100</f>
        <v>0</v>
      </c>
      <c r="P13" t="s">
        <v>29</v>
      </c>
    </row>
    <row r="14" spans="1:5" ht="12.75">
      <c r="A14" s="36" t="s">
        <v>57</v>
      </c>
      <c r="E14" s="37" t="s">
        <v>650</v>
      </c>
    </row>
    <row r="15" spans="1:5" ht="12.75">
      <c r="A15" s="38" t="s">
        <v>59</v>
      </c>
      <c r="E15" s="39" t="s">
        <v>54</v>
      </c>
    </row>
    <row r="16" spans="1:5" ht="12.75">
      <c r="A16" t="s">
        <v>60</v>
      </c>
      <c r="E16" s="37" t="s">
        <v>54</v>
      </c>
    </row>
    <row r="17" spans="1:16" ht="12.75">
      <c r="A17" s="26" t="s">
        <v>52</v>
      </c>
      <c r="B17" s="31" t="s">
        <v>28</v>
      </c>
      <c r="C17" s="31" t="s">
        <v>653</v>
      </c>
      <c r="D17" s="26" t="s">
        <v>54</v>
      </c>
      <c r="E17" s="32" t="s">
        <v>654</v>
      </c>
      <c r="F17" s="33" t="s">
        <v>649</v>
      </c>
      <c r="G17" s="34">
        <v>1</v>
      </c>
      <c r="H17" s="35">
        <v>0</v>
      </c>
      <c r="I17" s="35">
        <f>ROUND(ROUND(H17,2)*ROUND(G17,3),2)</f>
        <v>0</v>
      </c>
      <c r="O17">
        <f>(I17*21)/100</f>
        <v>0</v>
      </c>
      <c r="P17" t="s">
        <v>29</v>
      </c>
    </row>
    <row r="18" spans="1:5" ht="12.75">
      <c r="A18" s="36" t="s">
        <v>57</v>
      </c>
      <c r="E18" s="37" t="s">
        <v>650</v>
      </c>
    </row>
    <row r="19" spans="1:5" ht="12.75">
      <c r="A19" s="38" t="s">
        <v>59</v>
      </c>
      <c r="E19" s="39" t="s">
        <v>54</v>
      </c>
    </row>
    <row r="20" spans="1:5" ht="12.75">
      <c r="A20" t="s">
        <v>60</v>
      </c>
      <c r="E20" s="37" t="s">
        <v>54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8"/>
  <sheetViews>
    <sheetView tabSelected="1"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0+O10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123</v>
      </c>
      <c r="I3" s="40">
        <f>0+I10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17" t="s">
        <v>18</v>
      </c>
      <c r="C5" s="4" t="s">
        <v>22</v>
      </c>
      <c r="D5" s="7"/>
      <c r="E5" s="18" t="s">
        <v>20</v>
      </c>
      <c r="F5" s="8"/>
      <c r="G5" s="8"/>
      <c r="H5" s="8"/>
      <c r="I5" s="8"/>
      <c r="O5" t="s">
        <v>27</v>
      </c>
      <c r="P5" t="s">
        <v>29</v>
      </c>
    </row>
    <row r="6" spans="1:9" ht="12.75" customHeight="1">
      <c r="A6" t="s">
        <v>23</v>
      </c>
      <c r="B6" s="20" t="s">
        <v>24</v>
      </c>
      <c r="C6" s="3" t="s">
        <v>123</v>
      </c>
      <c r="D6" s="2"/>
      <c r="E6" s="21" t="s">
        <v>20</v>
      </c>
      <c r="F6" s="12"/>
      <c r="G6" s="12"/>
      <c r="H6" s="12"/>
      <c r="I6" s="12"/>
    </row>
    <row r="7" spans="1:9" ht="12.75" customHeight="1">
      <c r="A7" s="1" t="s">
        <v>31</v>
      </c>
      <c r="B7" s="1" t="s">
        <v>33</v>
      </c>
      <c r="C7" s="1" t="s">
        <v>35</v>
      </c>
      <c r="D7" s="1" t="s">
        <v>36</v>
      </c>
      <c r="E7" s="1" t="s">
        <v>37</v>
      </c>
      <c r="F7" s="1" t="s">
        <v>39</v>
      </c>
      <c r="G7" s="1" t="s">
        <v>41</v>
      </c>
      <c r="H7" s="1" t="s">
        <v>43</v>
      </c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9" t="s">
        <v>44</v>
      </c>
      <c r="I8" s="19" t="s">
        <v>46</v>
      </c>
    </row>
    <row r="9" spans="1:9" ht="12.75" customHeight="1">
      <c r="A9" s="19" t="s">
        <v>32</v>
      </c>
      <c r="B9" s="19" t="s">
        <v>34</v>
      </c>
      <c r="C9" s="19" t="s">
        <v>29</v>
      </c>
      <c r="D9" s="19" t="s">
        <v>28</v>
      </c>
      <c r="E9" s="19" t="s">
        <v>38</v>
      </c>
      <c r="F9" s="19" t="s">
        <v>40</v>
      </c>
      <c r="G9" s="19" t="s">
        <v>42</v>
      </c>
      <c r="H9" s="19" t="s">
        <v>45</v>
      </c>
      <c r="I9" s="19" t="s">
        <v>47</v>
      </c>
    </row>
    <row r="10" spans="1:18" ht="12.75" customHeight="1">
      <c r="A10" s="27" t="s">
        <v>50</v>
      </c>
      <c r="B10" s="27"/>
      <c r="C10" s="28" t="s">
        <v>32</v>
      </c>
      <c r="D10" s="27"/>
      <c r="E10" s="29" t="s">
        <v>51</v>
      </c>
      <c r="F10" s="27"/>
      <c r="G10" s="27"/>
      <c r="H10" s="27"/>
      <c r="I10" s="30">
        <f>0+Q10</f>
        <v>0</v>
      </c>
      <c r="O10">
        <f>0+R10</f>
        <v>0</v>
      </c>
      <c r="Q10">
        <f>0+I11+I15+I19+I23+I27+I31+I35+I39+I43+I47+I51+I55+I59+I63+I67+I71+I75</f>
        <v>0</v>
      </c>
      <c r="R10">
        <f>0+O11+O15+O19+O23+O27+O31+O35+O39+O43+O47+O51+O55+O59+O63+O67+O71+O75</f>
        <v>0</v>
      </c>
    </row>
    <row r="11" spans="1:16" ht="12.75">
      <c r="A11" s="26" t="s">
        <v>52</v>
      </c>
      <c r="B11" s="31" t="s">
        <v>34</v>
      </c>
      <c r="C11" s="31" t="s">
        <v>53</v>
      </c>
      <c r="D11" s="26" t="s">
        <v>54</v>
      </c>
      <c r="E11" s="32" t="s">
        <v>55</v>
      </c>
      <c r="F11" s="33" t="s">
        <v>56</v>
      </c>
      <c r="G11" s="34">
        <v>1</v>
      </c>
      <c r="H11" s="35">
        <v>0</v>
      </c>
      <c r="I11" s="35">
        <f>ROUND(ROUND(H11,2)*ROUND(G11,3),2)</f>
        <v>0</v>
      </c>
      <c r="O11">
        <f>(I11*21)/100</f>
        <v>0</v>
      </c>
      <c r="P11" t="s">
        <v>29</v>
      </c>
    </row>
    <row r="12" spans="1:5" ht="38.25">
      <c r="A12" s="36" t="s">
        <v>57</v>
      </c>
      <c r="E12" s="37" t="s">
        <v>58</v>
      </c>
    </row>
    <row r="13" spans="1:5" ht="12.75">
      <c r="A13" s="38" t="s">
        <v>59</v>
      </c>
      <c r="E13" s="39" t="s">
        <v>54</v>
      </c>
    </row>
    <row r="14" spans="1:5" ht="12.75">
      <c r="A14" t="s">
        <v>60</v>
      </c>
      <c r="E14" s="37" t="s">
        <v>61</v>
      </c>
    </row>
    <row r="15" spans="1:16" ht="12.75">
      <c r="A15" s="26" t="s">
        <v>52</v>
      </c>
      <c r="B15" s="31" t="s">
        <v>29</v>
      </c>
      <c r="C15" s="31" t="s">
        <v>62</v>
      </c>
      <c r="D15" s="26" t="s">
        <v>63</v>
      </c>
      <c r="E15" s="32" t="s">
        <v>64</v>
      </c>
      <c r="F15" s="33" t="s">
        <v>65</v>
      </c>
      <c r="G15" s="34">
        <v>9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51">
      <c r="A16" s="36" t="s">
        <v>57</v>
      </c>
      <c r="E16" s="37" t="s">
        <v>125</v>
      </c>
    </row>
    <row r="17" spans="1:5" ht="12.75">
      <c r="A17" s="38" t="s">
        <v>59</v>
      </c>
      <c r="E17" s="39" t="s">
        <v>54</v>
      </c>
    </row>
    <row r="18" spans="1:5" ht="12.75">
      <c r="A18" t="s">
        <v>60</v>
      </c>
      <c r="E18" s="37" t="s">
        <v>67</v>
      </c>
    </row>
    <row r="19" spans="1:16" ht="12.75">
      <c r="A19" s="26" t="s">
        <v>52</v>
      </c>
      <c r="B19" s="31" t="s">
        <v>28</v>
      </c>
      <c r="C19" s="31" t="s">
        <v>62</v>
      </c>
      <c r="D19" s="26" t="s">
        <v>68</v>
      </c>
      <c r="E19" s="32" t="s">
        <v>64</v>
      </c>
      <c r="F19" s="33" t="s">
        <v>56</v>
      </c>
      <c r="G19" s="34">
        <v>1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29</v>
      </c>
    </row>
    <row r="20" spans="1:5" ht="51">
      <c r="A20" s="36" t="s">
        <v>57</v>
      </c>
      <c r="E20" s="37" t="s">
        <v>69</v>
      </c>
    </row>
    <row r="21" spans="1:5" ht="12.75">
      <c r="A21" s="38" t="s">
        <v>59</v>
      </c>
      <c r="E21" s="39" t="s">
        <v>54</v>
      </c>
    </row>
    <row r="22" spans="1:5" ht="12.75">
      <c r="A22" t="s">
        <v>60</v>
      </c>
      <c r="E22" s="37" t="s">
        <v>67</v>
      </c>
    </row>
    <row r="23" spans="1:16" ht="12.75">
      <c r="A23" s="26" t="s">
        <v>52</v>
      </c>
      <c r="B23" s="31" t="s">
        <v>38</v>
      </c>
      <c r="C23" s="31" t="s">
        <v>62</v>
      </c>
      <c r="D23" s="26" t="s">
        <v>70</v>
      </c>
      <c r="E23" s="32" t="s">
        <v>64</v>
      </c>
      <c r="F23" s="33" t="s">
        <v>56</v>
      </c>
      <c r="G23" s="34">
        <v>1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29</v>
      </c>
    </row>
    <row r="24" spans="1:5" ht="63.75">
      <c r="A24" s="36" t="s">
        <v>57</v>
      </c>
      <c r="E24" s="37" t="s">
        <v>126</v>
      </c>
    </row>
    <row r="25" spans="1:5" ht="12.75">
      <c r="A25" s="38" t="s">
        <v>59</v>
      </c>
      <c r="E25" s="39" t="s">
        <v>54</v>
      </c>
    </row>
    <row r="26" spans="1:5" ht="12.75">
      <c r="A26" t="s">
        <v>60</v>
      </c>
      <c r="E26" s="37" t="s">
        <v>67</v>
      </c>
    </row>
    <row r="27" spans="1:16" ht="12.75">
      <c r="A27" s="26" t="s">
        <v>52</v>
      </c>
      <c r="B27" s="31" t="s">
        <v>40</v>
      </c>
      <c r="C27" s="31" t="s">
        <v>72</v>
      </c>
      <c r="D27" s="26" t="s">
        <v>54</v>
      </c>
      <c r="E27" s="32" t="s">
        <v>73</v>
      </c>
      <c r="F27" s="33" t="s">
        <v>56</v>
      </c>
      <c r="G27" s="34">
        <v>1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29</v>
      </c>
    </row>
    <row r="28" spans="1:5" ht="63.75">
      <c r="A28" s="36" t="s">
        <v>57</v>
      </c>
      <c r="E28" s="37" t="s">
        <v>74</v>
      </c>
    </row>
    <row r="29" spans="1:5" ht="12.75">
      <c r="A29" s="38" t="s">
        <v>59</v>
      </c>
      <c r="E29" s="39" t="s">
        <v>54</v>
      </c>
    </row>
    <row r="30" spans="1:5" ht="12.75">
      <c r="A30" t="s">
        <v>60</v>
      </c>
      <c r="E30" s="37" t="s">
        <v>75</v>
      </c>
    </row>
    <row r="31" spans="1:16" ht="12.75">
      <c r="A31" s="26" t="s">
        <v>52</v>
      </c>
      <c r="B31" s="31" t="s">
        <v>42</v>
      </c>
      <c r="C31" s="31" t="s">
        <v>76</v>
      </c>
      <c r="D31" s="26" t="s">
        <v>68</v>
      </c>
      <c r="E31" s="32" t="s">
        <v>77</v>
      </c>
      <c r="F31" s="33" t="s">
        <v>78</v>
      </c>
      <c r="G31" s="34">
        <v>27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29</v>
      </c>
    </row>
    <row r="32" spans="1:5" ht="51">
      <c r="A32" s="36" t="s">
        <v>57</v>
      </c>
      <c r="E32" s="37" t="s">
        <v>79</v>
      </c>
    </row>
    <row r="33" spans="1:5" ht="51">
      <c r="A33" s="38" t="s">
        <v>59</v>
      </c>
      <c r="E33" s="39" t="s">
        <v>127</v>
      </c>
    </row>
    <row r="34" spans="1:5" ht="12.75">
      <c r="A34" t="s">
        <v>60</v>
      </c>
      <c r="E34" s="37" t="s">
        <v>81</v>
      </c>
    </row>
    <row r="35" spans="1:16" ht="12.75">
      <c r="A35" s="26" t="s">
        <v>52</v>
      </c>
      <c r="B35" s="31" t="s">
        <v>82</v>
      </c>
      <c r="C35" s="31" t="s">
        <v>76</v>
      </c>
      <c r="D35" s="26" t="s">
        <v>70</v>
      </c>
      <c r="E35" s="32" t="s">
        <v>77</v>
      </c>
      <c r="F35" s="33" t="s">
        <v>56</v>
      </c>
      <c r="G35" s="34">
        <v>1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29</v>
      </c>
    </row>
    <row r="36" spans="1:5" ht="63.75">
      <c r="A36" s="36" t="s">
        <v>57</v>
      </c>
      <c r="E36" s="37" t="s">
        <v>83</v>
      </c>
    </row>
    <row r="37" spans="1:5" ht="12.75">
      <c r="A37" s="38" t="s">
        <v>59</v>
      </c>
      <c r="E37" s="39" t="s">
        <v>54</v>
      </c>
    </row>
    <row r="38" spans="1:5" ht="12.75">
      <c r="A38" t="s">
        <v>60</v>
      </c>
      <c r="E38" s="37" t="s">
        <v>81</v>
      </c>
    </row>
    <row r="39" spans="1:16" ht="12.75">
      <c r="A39" s="26" t="s">
        <v>52</v>
      </c>
      <c r="B39" s="31" t="s">
        <v>84</v>
      </c>
      <c r="C39" s="31" t="s">
        <v>85</v>
      </c>
      <c r="D39" s="26" t="s">
        <v>63</v>
      </c>
      <c r="E39" s="32" t="s">
        <v>86</v>
      </c>
      <c r="F39" s="33" t="s">
        <v>56</v>
      </c>
      <c r="G39" s="34">
        <v>1</v>
      </c>
      <c r="H39" s="35">
        <v>0</v>
      </c>
      <c r="I39" s="35">
        <f>ROUND(ROUND(H39,2)*ROUND(G39,3),2)</f>
        <v>0</v>
      </c>
      <c r="O39">
        <f>(I39*21)/100</f>
        <v>0</v>
      </c>
      <c r="P39" t="s">
        <v>29</v>
      </c>
    </row>
    <row r="40" spans="1:5" ht="76.5">
      <c r="A40" s="36" t="s">
        <v>57</v>
      </c>
      <c r="E40" s="37" t="s">
        <v>87</v>
      </c>
    </row>
    <row r="41" spans="1:5" ht="12.75">
      <c r="A41" s="38" t="s">
        <v>59</v>
      </c>
      <c r="E41" s="39" t="s">
        <v>54</v>
      </c>
    </row>
    <row r="42" spans="1:5" ht="12.75">
      <c r="A42" t="s">
        <v>60</v>
      </c>
      <c r="E42" s="37" t="s">
        <v>81</v>
      </c>
    </row>
    <row r="43" spans="1:16" ht="12.75">
      <c r="A43" s="26" t="s">
        <v>52</v>
      </c>
      <c r="B43" s="31" t="s">
        <v>45</v>
      </c>
      <c r="C43" s="31" t="s">
        <v>85</v>
      </c>
      <c r="D43" s="26" t="s">
        <v>70</v>
      </c>
      <c r="E43" s="32" t="s">
        <v>86</v>
      </c>
      <c r="F43" s="33" t="s">
        <v>56</v>
      </c>
      <c r="G43" s="34">
        <v>1</v>
      </c>
      <c r="H43" s="35">
        <v>0</v>
      </c>
      <c r="I43" s="35">
        <f>ROUND(ROUND(H43,2)*ROUND(G43,3),2)</f>
        <v>0</v>
      </c>
      <c r="O43">
        <f>(I43*21)/100</f>
        <v>0</v>
      </c>
      <c r="P43" t="s">
        <v>29</v>
      </c>
    </row>
    <row r="44" spans="1:5" ht="25.5">
      <c r="A44" s="36" t="s">
        <v>57</v>
      </c>
      <c r="E44" s="37" t="s">
        <v>88</v>
      </c>
    </row>
    <row r="45" spans="1:5" ht="12.75">
      <c r="A45" s="38" t="s">
        <v>59</v>
      </c>
      <c r="E45" s="39" t="s">
        <v>54</v>
      </c>
    </row>
    <row r="46" spans="1:5" ht="12.75">
      <c r="A46" t="s">
        <v>60</v>
      </c>
      <c r="E46" s="37" t="s">
        <v>81</v>
      </c>
    </row>
    <row r="47" spans="1:16" ht="12.75">
      <c r="A47" s="26" t="s">
        <v>52</v>
      </c>
      <c r="B47" s="31" t="s">
        <v>47</v>
      </c>
      <c r="C47" s="31" t="s">
        <v>85</v>
      </c>
      <c r="D47" s="26" t="s">
        <v>89</v>
      </c>
      <c r="E47" s="32" t="s">
        <v>86</v>
      </c>
      <c r="F47" s="33" t="s">
        <v>56</v>
      </c>
      <c r="G47" s="34">
        <v>1</v>
      </c>
      <c r="H47" s="35">
        <v>0</v>
      </c>
      <c r="I47" s="35">
        <f>ROUND(ROUND(H47,2)*ROUND(G47,3),2)</f>
        <v>0</v>
      </c>
      <c r="O47">
        <f>(I47*21)/100</f>
        <v>0</v>
      </c>
      <c r="P47" t="s">
        <v>29</v>
      </c>
    </row>
    <row r="48" spans="1:5" ht="25.5">
      <c r="A48" s="36" t="s">
        <v>57</v>
      </c>
      <c r="E48" s="37" t="s">
        <v>90</v>
      </c>
    </row>
    <row r="49" spans="1:5" ht="12.75">
      <c r="A49" s="38" t="s">
        <v>59</v>
      </c>
      <c r="E49" s="39" t="s">
        <v>54</v>
      </c>
    </row>
    <row r="50" spans="1:5" ht="12.75">
      <c r="A50" t="s">
        <v>60</v>
      </c>
      <c r="E50" s="37" t="s">
        <v>81</v>
      </c>
    </row>
    <row r="51" spans="1:16" ht="12.75">
      <c r="A51" s="26" t="s">
        <v>52</v>
      </c>
      <c r="B51" s="31" t="s">
        <v>91</v>
      </c>
      <c r="C51" s="31" t="s">
        <v>92</v>
      </c>
      <c r="D51" s="26" t="s">
        <v>54</v>
      </c>
      <c r="E51" s="32" t="s">
        <v>93</v>
      </c>
      <c r="F51" s="33" t="s">
        <v>94</v>
      </c>
      <c r="G51" s="34">
        <v>4</v>
      </c>
      <c r="H51" s="35">
        <v>0</v>
      </c>
      <c r="I51" s="35">
        <f>ROUND(ROUND(H51,2)*ROUND(G51,3),2)</f>
        <v>0</v>
      </c>
      <c r="O51">
        <f>(I51*21)/100</f>
        <v>0</v>
      </c>
      <c r="P51" t="s">
        <v>29</v>
      </c>
    </row>
    <row r="52" spans="1:5" ht="63.75">
      <c r="A52" s="36" t="s">
        <v>57</v>
      </c>
      <c r="E52" s="37" t="s">
        <v>95</v>
      </c>
    </row>
    <row r="53" spans="1:5" ht="12.75">
      <c r="A53" s="38" t="s">
        <v>59</v>
      </c>
      <c r="E53" s="39" t="s">
        <v>54</v>
      </c>
    </row>
    <row r="54" spans="1:5" ht="76.5">
      <c r="A54" t="s">
        <v>60</v>
      </c>
      <c r="E54" s="37" t="s">
        <v>96</v>
      </c>
    </row>
    <row r="55" spans="1:16" ht="12.75">
      <c r="A55" s="26" t="s">
        <v>52</v>
      </c>
      <c r="B55" s="31" t="s">
        <v>97</v>
      </c>
      <c r="C55" s="31" t="s">
        <v>98</v>
      </c>
      <c r="D55" s="26" t="s">
        <v>54</v>
      </c>
      <c r="E55" s="32" t="s">
        <v>99</v>
      </c>
      <c r="F55" s="33" t="s">
        <v>56</v>
      </c>
      <c r="G55" s="34">
        <v>1</v>
      </c>
      <c r="H55" s="35">
        <v>0</v>
      </c>
      <c r="I55" s="35">
        <f>ROUND(ROUND(H55,2)*ROUND(G55,3),2)</f>
        <v>0</v>
      </c>
      <c r="O55">
        <f>(I55*21)/100</f>
        <v>0</v>
      </c>
      <c r="P55" t="s">
        <v>29</v>
      </c>
    </row>
    <row r="56" spans="1:5" ht="153">
      <c r="A56" s="36" t="s">
        <v>57</v>
      </c>
      <c r="E56" s="37" t="s">
        <v>100</v>
      </c>
    </row>
    <row r="57" spans="1:5" ht="12.75">
      <c r="A57" s="38" t="s">
        <v>59</v>
      </c>
      <c r="E57" s="39" t="s">
        <v>54</v>
      </c>
    </row>
    <row r="58" spans="1:5" ht="63.75">
      <c r="A58" t="s">
        <v>60</v>
      </c>
      <c r="E58" s="37" t="s">
        <v>101</v>
      </c>
    </row>
    <row r="59" spans="1:16" ht="12.75">
      <c r="A59" s="26" t="s">
        <v>52</v>
      </c>
      <c r="B59" s="31" t="s">
        <v>102</v>
      </c>
      <c r="C59" s="31" t="s">
        <v>103</v>
      </c>
      <c r="D59" s="26" t="s">
        <v>63</v>
      </c>
      <c r="E59" s="32" t="s">
        <v>104</v>
      </c>
      <c r="F59" s="33" t="s">
        <v>65</v>
      </c>
      <c r="G59" s="34">
        <v>1</v>
      </c>
      <c r="H59" s="35">
        <v>0</v>
      </c>
      <c r="I59" s="35">
        <f>ROUND(ROUND(H59,2)*ROUND(G59,3),2)</f>
        <v>0</v>
      </c>
      <c r="O59">
        <f>(I59*21)/100</f>
        <v>0</v>
      </c>
      <c r="P59" t="s">
        <v>29</v>
      </c>
    </row>
    <row r="60" spans="1:5" ht="38.25">
      <c r="A60" s="36" t="s">
        <v>57</v>
      </c>
      <c r="E60" s="37" t="s">
        <v>105</v>
      </c>
    </row>
    <row r="61" spans="1:5" ht="12.75">
      <c r="A61" s="38" t="s">
        <v>59</v>
      </c>
      <c r="E61" s="39" t="s">
        <v>54</v>
      </c>
    </row>
    <row r="62" spans="1:5" ht="89.25">
      <c r="A62" t="s">
        <v>60</v>
      </c>
      <c r="E62" s="37" t="s">
        <v>106</v>
      </c>
    </row>
    <row r="63" spans="1:16" ht="12.75">
      <c r="A63" s="26" t="s">
        <v>52</v>
      </c>
      <c r="B63" s="31" t="s">
        <v>107</v>
      </c>
      <c r="C63" s="31" t="s">
        <v>108</v>
      </c>
      <c r="D63" s="26" t="s">
        <v>63</v>
      </c>
      <c r="E63" s="32" t="s">
        <v>109</v>
      </c>
      <c r="F63" s="33" t="s">
        <v>56</v>
      </c>
      <c r="G63" s="34">
        <v>1</v>
      </c>
      <c r="H63" s="35">
        <v>0</v>
      </c>
      <c r="I63" s="35">
        <f>ROUND(ROUND(H63,2)*ROUND(G63,3),2)</f>
        <v>0</v>
      </c>
      <c r="O63">
        <f>(I63*21)/100</f>
        <v>0</v>
      </c>
      <c r="P63" t="s">
        <v>29</v>
      </c>
    </row>
    <row r="64" spans="1:5" ht="102">
      <c r="A64" s="36" t="s">
        <v>57</v>
      </c>
      <c r="E64" s="37" t="s">
        <v>110</v>
      </c>
    </row>
    <row r="65" spans="1:5" ht="12.75">
      <c r="A65" s="38" t="s">
        <v>59</v>
      </c>
      <c r="E65" s="39" t="s">
        <v>54</v>
      </c>
    </row>
    <row r="66" spans="1:5" ht="25.5">
      <c r="A66" t="s">
        <v>60</v>
      </c>
      <c r="E66" s="37" t="s">
        <v>111</v>
      </c>
    </row>
    <row r="67" spans="1:16" ht="12.75">
      <c r="A67" s="26" t="s">
        <v>52</v>
      </c>
      <c r="B67" s="31" t="s">
        <v>112</v>
      </c>
      <c r="C67" s="31" t="s">
        <v>108</v>
      </c>
      <c r="D67" s="26" t="s">
        <v>68</v>
      </c>
      <c r="E67" s="32" t="s">
        <v>113</v>
      </c>
      <c r="F67" s="33" t="s">
        <v>56</v>
      </c>
      <c r="G67" s="34">
        <v>1</v>
      </c>
      <c r="H67" s="35">
        <v>0</v>
      </c>
      <c r="I67" s="35">
        <f>ROUND(ROUND(H67,2)*ROUND(G67,3),2)</f>
        <v>0</v>
      </c>
      <c r="O67">
        <f>(I67*21)/100</f>
        <v>0</v>
      </c>
      <c r="P67" t="s">
        <v>29</v>
      </c>
    </row>
    <row r="68" spans="1:5" ht="63.75">
      <c r="A68" s="36" t="s">
        <v>57</v>
      </c>
      <c r="E68" s="37" t="s">
        <v>114</v>
      </c>
    </row>
    <row r="69" spans="1:5" ht="12.75">
      <c r="A69" s="38" t="s">
        <v>59</v>
      </c>
      <c r="E69" s="39" t="s">
        <v>54</v>
      </c>
    </row>
    <row r="70" spans="1:5" ht="25.5">
      <c r="A70" t="s">
        <v>60</v>
      </c>
      <c r="E70" s="37" t="s">
        <v>111</v>
      </c>
    </row>
    <row r="71" spans="1:16" ht="12.75">
      <c r="A71" s="26" t="s">
        <v>52</v>
      </c>
      <c r="B71" s="31" t="s">
        <v>115</v>
      </c>
      <c r="C71" s="31" t="s">
        <v>108</v>
      </c>
      <c r="D71" s="26" t="s">
        <v>70</v>
      </c>
      <c r="E71" s="32" t="s">
        <v>116</v>
      </c>
      <c r="F71" s="33" t="s">
        <v>56</v>
      </c>
      <c r="G71" s="34">
        <v>1</v>
      </c>
      <c r="H71" s="35">
        <v>0</v>
      </c>
      <c r="I71" s="35">
        <f>ROUND(ROUND(H71,2)*ROUND(G71,3),2)</f>
        <v>0</v>
      </c>
      <c r="O71">
        <f>(I71*21)/100</f>
        <v>0</v>
      </c>
      <c r="P71" t="s">
        <v>29</v>
      </c>
    </row>
    <row r="72" spans="1:5" ht="51">
      <c r="A72" s="36" t="s">
        <v>57</v>
      </c>
      <c r="E72" s="37" t="s">
        <v>117</v>
      </c>
    </row>
    <row r="73" spans="1:5" ht="12.75">
      <c r="A73" s="38" t="s">
        <v>59</v>
      </c>
      <c r="E73" s="39" t="s">
        <v>54</v>
      </c>
    </row>
    <row r="74" spans="1:5" ht="25.5">
      <c r="A74" t="s">
        <v>60</v>
      </c>
      <c r="E74" s="37" t="s">
        <v>111</v>
      </c>
    </row>
    <row r="75" spans="1:16" ht="12.75">
      <c r="A75" s="26" t="s">
        <v>52</v>
      </c>
      <c r="B75" s="31" t="s">
        <v>118</v>
      </c>
      <c r="C75" s="31" t="s">
        <v>119</v>
      </c>
      <c r="D75" s="26" t="s">
        <v>54</v>
      </c>
      <c r="E75" s="32" t="s">
        <v>120</v>
      </c>
      <c r="F75" s="33" t="s">
        <v>56</v>
      </c>
      <c r="G75" s="34">
        <v>1</v>
      </c>
      <c r="H75" s="35">
        <v>0</v>
      </c>
      <c r="I75" s="35">
        <f>ROUND(ROUND(H75,2)*ROUND(G75,3),2)</f>
        <v>0</v>
      </c>
      <c r="O75">
        <f>(I75*21)/100</f>
        <v>0</v>
      </c>
      <c r="P75" t="s">
        <v>29</v>
      </c>
    </row>
    <row r="76" spans="1:5" ht="114.75">
      <c r="A76" s="36" t="s">
        <v>57</v>
      </c>
      <c r="E76" s="37" t="s">
        <v>121</v>
      </c>
    </row>
    <row r="77" spans="1:5" ht="12.75">
      <c r="A77" s="38" t="s">
        <v>59</v>
      </c>
      <c r="E77" s="39" t="s">
        <v>54</v>
      </c>
    </row>
    <row r="78" spans="1:5" ht="12.75">
      <c r="A78" t="s">
        <v>60</v>
      </c>
      <c r="E78" s="37" t="s">
        <v>122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2"/>
  <sheetViews>
    <sheetView tabSelected="1"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0+O10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128</v>
      </c>
      <c r="I3" s="40">
        <f>0+I10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17" t="s">
        <v>18</v>
      </c>
      <c r="C5" s="4" t="s">
        <v>22</v>
      </c>
      <c r="D5" s="7"/>
      <c r="E5" s="18" t="s">
        <v>20</v>
      </c>
      <c r="F5" s="8"/>
      <c r="G5" s="8"/>
      <c r="H5" s="8"/>
      <c r="I5" s="8"/>
      <c r="O5" t="s">
        <v>27</v>
      </c>
      <c r="P5" t="s">
        <v>29</v>
      </c>
    </row>
    <row r="6" spans="1:9" ht="12.75" customHeight="1">
      <c r="A6" t="s">
        <v>23</v>
      </c>
      <c r="B6" s="20" t="s">
        <v>24</v>
      </c>
      <c r="C6" s="3" t="s">
        <v>128</v>
      </c>
      <c r="D6" s="2"/>
      <c r="E6" s="21" t="s">
        <v>129</v>
      </c>
      <c r="F6" s="12"/>
      <c r="G6" s="12"/>
      <c r="H6" s="12"/>
      <c r="I6" s="12"/>
    </row>
    <row r="7" spans="1:9" ht="12.75" customHeight="1">
      <c r="A7" s="1" t="s">
        <v>31</v>
      </c>
      <c r="B7" s="1" t="s">
        <v>33</v>
      </c>
      <c r="C7" s="1" t="s">
        <v>35</v>
      </c>
      <c r="D7" s="1" t="s">
        <v>36</v>
      </c>
      <c r="E7" s="1" t="s">
        <v>37</v>
      </c>
      <c r="F7" s="1" t="s">
        <v>39</v>
      </c>
      <c r="G7" s="1" t="s">
        <v>41</v>
      </c>
      <c r="H7" s="1" t="s">
        <v>43</v>
      </c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9" t="s">
        <v>44</v>
      </c>
      <c r="I8" s="19" t="s">
        <v>46</v>
      </c>
    </row>
    <row r="9" spans="1:9" ht="12.75" customHeight="1">
      <c r="A9" s="19" t="s">
        <v>32</v>
      </c>
      <c r="B9" s="19" t="s">
        <v>34</v>
      </c>
      <c r="C9" s="19" t="s">
        <v>29</v>
      </c>
      <c r="D9" s="19" t="s">
        <v>28</v>
      </c>
      <c r="E9" s="19" t="s">
        <v>38</v>
      </c>
      <c r="F9" s="19" t="s">
        <v>40</v>
      </c>
      <c r="G9" s="19" t="s">
        <v>42</v>
      </c>
      <c r="H9" s="19" t="s">
        <v>45</v>
      </c>
      <c r="I9" s="19" t="s">
        <v>47</v>
      </c>
    </row>
    <row r="10" spans="1:18" ht="12.75" customHeight="1">
      <c r="A10" s="27" t="s">
        <v>50</v>
      </c>
      <c r="B10" s="27"/>
      <c r="C10" s="28" t="s">
        <v>32</v>
      </c>
      <c r="D10" s="27"/>
      <c r="E10" s="29" t="s">
        <v>51</v>
      </c>
      <c r="F10" s="27"/>
      <c r="G10" s="27"/>
      <c r="H10" s="27"/>
      <c r="I10" s="30">
        <f>0+Q10</f>
        <v>0</v>
      </c>
      <c r="O10">
        <f>0+R10</f>
        <v>0</v>
      </c>
      <c r="Q10">
        <f>0+I11+I15+I19+I23+I27+I31+I35+I39+I43+I47+I51+I55+I59</f>
        <v>0</v>
      </c>
      <c r="R10">
        <f>0+O11+O15+O19+O23+O27+O31+O35+O39+O43+O47+O51+O55+O59</f>
        <v>0</v>
      </c>
    </row>
    <row r="11" spans="1:16" ht="12.75">
      <c r="A11" s="26" t="s">
        <v>52</v>
      </c>
      <c r="B11" s="31" t="s">
        <v>34</v>
      </c>
      <c r="C11" s="31" t="s">
        <v>53</v>
      </c>
      <c r="D11" s="26" t="s">
        <v>54</v>
      </c>
      <c r="E11" s="32" t="s">
        <v>55</v>
      </c>
      <c r="F11" s="33" t="s">
        <v>56</v>
      </c>
      <c r="G11" s="34">
        <v>1</v>
      </c>
      <c r="H11" s="35">
        <v>0</v>
      </c>
      <c r="I11" s="35">
        <f>ROUND(ROUND(H11,2)*ROUND(G11,3),2)</f>
        <v>0</v>
      </c>
      <c r="O11">
        <f>(I11*21)/100</f>
        <v>0</v>
      </c>
      <c r="P11" t="s">
        <v>29</v>
      </c>
    </row>
    <row r="12" spans="1:5" ht="38.25">
      <c r="A12" s="36" t="s">
        <v>57</v>
      </c>
      <c r="E12" s="37" t="s">
        <v>58</v>
      </c>
    </row>
    <row r="13" spans="1:5" ht="12.75">
      <c r="A13" s="38" t="s">
        <v>59</v>
      </c>
      <c r="E13" s="39" t="s">
        <v>54</v>
      </c>
    </row>
    <row r="14" spans="1:5" ht="12.75">
      <c r="A14" t="s">
        <v>60</v>
      </c>
      <c r="E14" s="37" t="s">
        <v>61</v>
      </c>
    </row>
    <row r="15" spans="1:16" ht="12.75">
      <c r="A15" s="26" t="s">
        <v>52</v>
      </c>
      <c r="B15" s="31" t="s">
        <v>29</v>
      </c>
      <c r="C15" s="31" t="s">
        <v>62</v>
      </c>
      <c r="D15" s="26" t="s">
        <v>68</v>
      </c>
      <c r="E15" s="32" t="s">
        <v>64</v>
      </c>
      <c r="F15" s="33" t="s">
        <v>56</v>
      </c>
      <c r="G15" s="34">
        <v>1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51">
      <c r="A16" s="36" t="s">
        <v>57</v>
      </c>
      <c r="E16" s="37" t="s">
        <v>131</v>
      </c>
    </row>
    <row r="17" spans="1:5" ht="12.75">
      <c r="A17" s="38" t="s">
        <v>59</v>
      </c>
      <c r="E17" s="39" t="s">
        <v>54</v>
      </c>
    </row>
    <row r="18" spans="1:5" ht="12.75">
      <c r="A18" t="s">
        <v>60</v>
      </c>
      <c r="E18" s="37" t="s">
        <v>67</v>
      </c>
    </row>
    <row r="19" spans="1:16" ht="12.75">
      <c r="A19" s="26" t="s">
        <v>52</v>
      </c>
      <c r="B19" s="31" t="s">
        <v>28</v>
      </c>
      <c r="C19" s="31" t="s">
        <v>72</v>
      </c>
      <c r="D19" s="26" t="s">
        <v>54</v>
      </c>
      <c r="E19" s="32" t="s">
        <v>73</v>
      </c>
      <c r="F19" s="33" t="s">
        <v>56</v>
      </c>
      <c r="G19" s="34">
        <v>1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29</v>
      </c>
    </row>
    <row r="20" spans="1:5" ht="63.75">
      <c r="A20" s="36" t="s">
        <v>57</v>
      </c>
      <c r="E20" s="37" t="s">
        <v>74</v>
      </c>
    </row>
    <row r="21" spans="1:5" ht="12.75">
      <c r="A21" s="38" t="s">
        <v>59</v>
      </c>
      <c r="E21" s="39" t="s">
        <v>54</v>
      </c>
    </row>
    <row r="22" spans="1:5" ht="12.75">
      <c r="A22" t="s">
        <v>60</v>
      </c>
      <c r="E22" s="37" t="s">
        <v>75</v>
      </c>
    </row>
    <row r="23" spans="1:16" ht="12.75">
      <c r="A23" s="26" t="s">
        <v>52</v>
      </c>
      <c r="B23" s="31" t="s">
        <v>38</v>
      </c>
      <c r="C23" s="31" t="s">
        <v>76</v>
      </c>
      <c r="D23" s="26" t="s">
        <v>68</v>
      </c>
      <c r="E23" s="32" t="s">
        <v>77</v>
      </c>
      <c r="F23" s="33" t="s">
        <v>78</v>
      </c>
      <c r="G23" s="34">
        <v>33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29</v>
      </c>
    </row>
    <row r="24" spans="1:5" ht="51">
      <c r="A24" s="36" t="s">
        <v>57</v>
      </c>
      <c r="E24" s="37" t="s">
        <v>79</v>
      </c>
    </row>
    <row r="25" spans="1:5" ht="51">
      <c r="A25" s="38" t="s">
        <v>59</v>
      </c>
      <c r="E25" s="39" t="s">
        <v>132</v>
      </c>
    </row>
    <row r="26" spans="1:5" ht="12.75">
      <c r="A26" t="s">
        <v>60</v>
      </c>
      <c r="E26" s="37" t="s">
        <v>81</v>
      </c>
    </row>
    <row r="27" spans="1:16" ht="12.75">
      <c r="A27" s="26" t="s">
        <v>52</v>
      </c>
      <c r="B27" s="31" t="s">
        <v>40</v>
      </c>
      <c r="C27" s="31" t="s">
        <v>76</v>
      </c>
      <c r="D27" s="26" t="s">
        <v>70</v>
      </c>
      <c r="E27" s="32" t="s">
        <v>77</v>
      </c>
      <c r="F27" s="33" t="s">
        <v>56</v>
      </c>
      <c r="G27" s="34">
        <v>1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29</v>
      </c>
    </row>
    <row r="28" spans="1:5" ht="63.75">
      <c r="A28" s="36" t="s">
        <v>57</v>
      </c>
      <c r="E28" s="37" t="s">
        <v>83</v>
      </c>
    </row>
    <row r="29" spans="1:5" ht="12.75">
      <c r="A29" s="38" t="s">
        <v>59</v>
      </c>
      <c r="E29" s="39" t="s">
        <v>54</v>
      </c>
    </row>
    <row r="30" spans="1:5" ht="12.75">
      <c r="A30" t="s">
        <v>60</v>
      </c>
      <c r="E30" s="37" t="s">
        <v>81</v>
      </c>
    </row>
    <row r="31" spans="1:16" ht="12.75">
      <c r="A31" s="26" t="s">
        <v>52</v>
      </c>
      <c r="B31" s="31" t="s">
        <v>42</v>
      </c>
      <c r="C31" s="31" t="s">
        <v>85</v>
      </c>
      <c r="D31" s="26" t="s">
        <v>63</v>
      </c>
      <c r="E31" s="32" t="s">
        <v>86</v>
      </c>
      <c r="F31" s="33" t="s">
        <v>56</v>
      </c>
      <c r="G31" s="34">
        <v>1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29</v>
      </c>
    </row>
    <row r="32" spans="1:5" ht="76.5">
      <c r="A32" s="36" t="s">
        <v>57</v>
      </c>
      <c r="E32" s="37" t="s">
        <v>87</v>
      </c>
    </row>
    <row r="33" spans="1:5" ht="12.75">
      <c r="A33" s="38" t="s">
        <v>59</v>
      </c>
      <c r="E33" s="39" t="s">
        <v>54</v>
      </c>
    </row>
    <row r="34" spans="1:5" ht="12.75">
      <c r="A34" t="s">
        <v>60</v>
      </c>
      <c r="E34" s="37" t="s">
        <v>81</v>
      </c>
    </row>
    <row r="35" spans="1:16" ht="12.75">
      <c r="A35" s="26" t="s">
        <v>52</v>
      </c>
      <c r="B35" s="31" t="s">
        <v>82</v>
      </c>
      <c r="C35" s="31" t="s">
        <v>85</v>
      </c>
      <c r="D35" s="26" t="s">
        <v>89</v>
      </c>
      <c r="E35" s="32" t="s">
        <v>86</v>
      </c>
      <c r="F35" s="33" t="s">
        <v>56</v>
      </c>
      <c r="G35" s="34">
        <v>1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29</v>
      </c>
    </row>
    <row r="36" spans="1:5" ht="25.5">
      <c r="A36" s="36" t="s">
        <v>57</v>
      </c>
      <c r="E36" s="37" t="s">
        <v>90</v>
      </c>
    </row>
    <row r="37" spans="1:5" ht="12.75">
      <c r="A37" s="38" t="s">
        <v>59</v>
      </c>
      <c r="E37" s="39" t="s">
        <v>54</v>
      </c>
    </row>
    <row r="38" spans="1:5" ht="12.75">
      <c r="A38" t="s">
        <v>60</v>
      </c>
      <c r="E38" s="37" t="s">
        <v>81</v>
      </c>
    </row>
    <row r="39" spans="1:16" ht="12.75">
      <c r="A39" s="26" t="s">
        <v>52</v>
      </c>
      <c r="B39" s="31" t="s">
        <v>84</v>
      </c>
      <c r="C39" s="31" t="s">
        <v>92</v>
      </c>
      <c r="D39" s="26" t="s">
        <v>54</v>
      </c>
      <c r="E39" s="32" t="s">
        <v>93</v>
      </c>
      <c r="F39" s="33" t="s">
        <v>94</v>
      </c>
      <c r="G39" s="34">
        <v>4</v>
      </c>
      <c r="H39" s="35">
        <v>0</v>
      </c>
      <c r="I39" s="35">
        <f>ROUND(ROUND(H39,2)*ROUND(G39,3),2)</f>
        <v>0</v>
      </c>
      <c r="O39">
        <f>(I39*21)/100</f>
        <v>0</v>
      </c>
      <c r="P39" t="s">
        <v>29</v>
      </c>
    </row>
    <row r="40" spans="1:5" ht="63.75">
      <c r="A40" s="36" t="s">
        <v>57</v>
      </c>
      <c r="E40" s="37" t="s">
        <v>95</v>
      </c>
    </row>
    <row r="41" spans="1:5" ht="12.75">
      <c r="A41" s="38" t="s">
        <v>59</v>
      </c>
      <c r="E41" s="39" t="s">
        <v>54</v>
      </c>
    </row>
    <row r="42" spans="1:5" ht="76.5">
      <c r="A42" t="s">
        <v>60</v>
      </c>
      <c r="E42" s="37" t="s">
        <v>96</v>
      </c>
    </row>
    <row r="43" spans="1:16" ht="12.75">
      <c r="A43" s="26" t="s">
        <v>52</v>
      </c>
      <c r="B43" s="31" t="s">
        <v>45</v>
      </c>
      <c r="C43" s="31" t="s">
        <v>98</v>
      </c>
      <c r="D43" s="26" t="s">
        <v>54</v>
      </c>
      <c r="E43" s="32" t="s">
        <v>99</v>
      </c>
      <c r="F43" s="33" t="s">
        <v>56</v>
      </c>
      <c r="G43" s="34">
        <v>1</v>
      </c>
      <c r="H43" s="35">
        <v>0</v>
      </c>
      <c r="I43" s="35">
        <f>ROUND(ROUND(H43,2)*ROUND(G43,3),2)</f>
        <v>0</v>
      </c>
      <c r="O43">
        <f>(I43*21)/100</f>
        <v>0</v>
      </c>
      <c r="P43" t="s">
        <v>29</v>
      </c>
    </row>
    <row r="44" spans="1:5" ht="153">
      <c r="A44" s="36" t="s">
        <v>57</v>
      </c>
      <c r="E44" s="37" t="s">
        <v>100</v>
      </c>
    </row>
    <row r="45" spans="1:5" ht="12.75">
      <c r="A45" s="38" t="s">
        <v>59</v>
      </c>
      <c r="E45" s="39" t="s">
        <v>54</v>
      </c>
    </row>
    <row r="46" spans="1:5" ht="63.75">
      <c r="A46" t="s">
        <v>60</v>
      </c>
      <c r="E46" s="37" t="s">
        <v>101</v>
      </c>
    </row>
    <row r="47" spans="1:16" ht="12.75">
      <c r="A47" s="26" t="s">
        <v>52</v>
      </c>
      <c r="B47" s="31" t="s">
        <v>47</v>
      </c>
      <c r="C47" s="31" t="s">
        <v>108</v>
      </c>
      <c r="D47" s="26" t="s">
        <v>63</v>
      </c>
      <c r="E47" s="32" t="s">
        <v>109</v>
      </c>
      <c r="F47" s="33" t="s">
        <v>56</v>
      </c>
      <c r="G47" s="34">
        <v>1</v>
      </c>
      <c r="H47" s="35">
        <v>0</v>
      </c>
      <c r="I47" s="35">
        <f>ROUND(ROUND(H47,2)*ROUND(G47,3),2)</f>
        <v>0</v>
      </c>
      <c r="O47">
        <f>(I47*21)/100</f>
        <v>0</v>
      </c>
      <c r="P47" t="s">
        <v>29</v>
      </c>
    </row>
    <row r="48" spans="1:5" ht="102">
      <c r="A48" s="36" t="s">
        <v>57</v>
      </c>
      <c r="E48" s="37" t="s">
        <v>110</v>
      </c>
    </row>
    <row r="49" spans="1:5" ht="12.75">
      <c r="A49" s="38" t="s">
        <v>59</v>
      </c>
      <c r="E49" s="39" t="s">
        <v>54</v>
      </c>
    </row>
    <row r="50" spans="1:5" ht="25.5">
      <c r="A50" t="s">
        <v>60</v>
      </c>
      <c r="E50" s="37" t="s">
        <v>111</v>
      </c>
    </row>
    <row r="51" spans="1:16" ht="12.75">
      <c r="A51" s="26" t="s">
        <v>52</v>
      </c>
      <c r="B51" s="31" t="s">
        <v>91</v>
      </c>
      <c r="C51" s="31" t="s">
        <v>108</v>
      </c>
      <c r="D51" s="26" t="s">
        <v>68</v>
      </c>
      <c r="E51" s="32" t="s">
        <v>113</v>
      </c>
      <c r="F51" s="33" t="s">
        <v>56</v>
      </c>
      <c r="G51" s="34">
        <v>1</v>
      </c>
      <c r="H51" s="35">
        <v>0</v>
      </c>
      <c r="I51" s="35">
        <f>ROUND(ROUND(H51,2)*ROUND(G51,3),2)</f>
        <v>0</v>
      </c>
      <c r="O51">
        <f>(I51*21)/100</f>
        <v>0</v>
      </c>
      <c r="P51" t="s">
        <v>29</v>
      </c>
    </row>
    <row r="52" spans="1:5" ht="63.75">
      <c r="A52" s="36" t="s">
        <v>57</v>
      </c>
      <c r="E52" s="37" t="s">
        <v>114</v>
      </c>
    </row>
    <row r="53" spans="1:5" ht="12.75">
      <c r="A53" s="38" t="s">
        <v>59</v>
      </c>
      <c r="E53" s="39" t="s">
        <v>54</v>
      </c>
    </row>
    <row r="54" spans="1:5" ht="25.5">
      <c r="A54" t="s">
        <v>60</v>
      </c>
      <c r="E54" s="37" t="s">
        <v>111</v>
      </c>
    </row>
    <row r="55" spans="1:16" ht="12.75">
      <c r="A55" s="26" t="s">
        <v>52</v>
      </c>
      <c r="B55" s="31" t="s">
        <v>97</v>
      </c>
      <c r="C55" s="31" t="s">
        <v>108</v>
      </c>
      <c r="D55" s="26" t="s">
        <v>70</v>
      </c>
      <c r="E55" s="32" t="s">
        <v>116</v>
      </c>
      <c r="F55" s="33" t="s">
        <v>56</v>
      </c>
      <c r="G55" s="34">
        <v>1</v>
      </c>
      <c r="H55" s="35">
        <v>0</v>
      </c>
      <c r="I55" s="35">
        <f>ROUND(ROUND(H55,2)*ROUND(G55,3),2)</f>
        <v>0</v>
      </c>
      <c r="O55">
        <f>(I55*21)/100</f>
        <v>0</v>
      </c>
      <c r="P55" t="s">
        <v>29</v>
      </c>
    </row>
    <row r="56" spans="1:5" ht="51">
      <c r="A56" s="36" t="s">
        <v>57</v>
      </c>
      <c r="E56" s="37" t="s">
        <v>117</v>
      </c>
    </row>
    <row r="57" spans="1:5" ht="12.75">
      <c r="A57" s="38" t="s">
        <v>59</v>
      </c>
      <c r="E57" s="39" t="s">
        <v>54</v>
      </c>
    </row>
    <row r="58" spans="1:5" ht="25.5">
      <c r="A58" t="s">
        <v>60</v>
      </c>
      <c r="E58" s="37" t="s">
        <v>111</v>
      </c>
    </row>
    <row r="59" spans="1:16" ht="12.75">
      <c r="A59" s="26" t="s">
        <v>52</v>
      </c>
      <c r="B59" s="31" t="s">
        <v>102</v>
      </c>
      <c r="C59" s="31" t="s">
        <v>119</v>
      </c>
      <c r="D59" s="26" t="s">
        <v>54</v>
      </c>
      <c r="E59" s="32" t="s">
        <v>120</v>
      </c>
      <c r="F59" s="33" t="s">
        <v>56</v>
      </c>
      <c r="G59" s="34">
        <v>1</v>
      </c>
      <c r="H59" s="35">
        <v>0</v>
      </c>
      <c r="I59" s="35">
        <f>ROUND(ROUND(H59,2)*ROUND(G59,3),2)</f>
        <v>0</v>
      </c>
      <c r="O59">
        <f>(I59*21)/100</f>
        <v>0</v>
      </c>
      <c r="P59" t="s">
        <v>29</v>
      </c>
    </row>
    <row r="60" spans="1:5" ht="114.75">
      <c r="A60" s="36" t="s">
        <v>57</v>
      </c>
      <c r="E60" s="37" t="s">
        <v>121</v>
      </c>
    </row>
    <row r="61" spans="1:5" ht="12.75">
      <c r="A61" s="38" t="s">
        <v>59</v>
      </c>
      <c r="E61" s="39" t="s">
        <v>54</v>
      </c>
    </row>
    <row r="62" spans="1:5" ht="12.75">
      <c r="A62" t="s">
        <v>60</v>
      </c>
      <c r="E62" s="37" t="s">
        <v>122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7"/>
  <sheetViews>
    <sheetView tabSelected="1"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133</v>
      </c>
      <c r="I3" s="40">
        <f>0+I9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20" t="s">
        <v>24</v>
      </c>
      <c r="C5" s="3" t="s">
        <v>133</v>
      </c>
      <c r="D5" s="2"/>
      <c r="E5" s="21" t="s">
        <v>134</v>
      </c>
      <c r="F5" s="12"/>
      <c r="G5" s="12"/>
      <c r="H5" s="12"/>
      <c r="I5" s="12"/>
      <c r="O5" t="s">
        <v>27</v>
      </c>
      <c r="P5" t="s">
        <v>29</v>
      </c>
    </row>
    <row r="6" spans="1:9" ht="12.75" customHeight="1">
      <c r="A6" s="1" t="s">
        <v>31</v>
      </c>
      <c r="B6" s="1" t="s">
        <v>33</v>
      </c>
      <c r="C6" s="1" t="s">
        <v>35</v>
      </c>
      <c r="D6" s="1" t="s">
        <v>36</v>
      </c>
      <c r="E6" s="1" t="s">
        <v>37</v>
      </c>
      <c r="F6" s="1" t="s">
        <v>39</v>
      </c>
      <c r="G6" s="1" t="s">
        <v>41</v>
      </c>
      <c r="H6" s="1" t="s">
        <v>43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44</v>
      </c>
      <c r="I7" s="19" t="s">
        <v>46</v>
      </c>
    </row>
    <row r="8" spans="1:9" ht="12.75" customHeight="1">
      <c r="A8" s="19" t="s">
        <v>32</v>
      </c>
      <c r="B8" s="19" t="s">
        <v>34</v>
      </c>
      <c r="C8" s="19" t="s">
        <v>29</v>
      </c>
      <c r="D8" s="19" t="s">
        <v>28</v>
      </c>
      <c r="E8" s="19" t="s">
        <v>38</v>
      </c>
      <c r="F8" s="19" t="s">
        <v>40</v>
      </c>
      <c r="G8" s="19" t="s">
        <v>42</v>
      </c>
      <c r="H8" s="19" t="s">
        <v>45</v>
      </c>
      <c r="I8" s="19" t="s">
        <v>47</v>
      </c>
    </row>
    <row r="9" spans="1:18" ht="12.75" customHeight="1">
      <c r="A9" s="27" t="s">
        <v>50</v>
      </c>
      <c r="B9" s="27"/>
      <c r="C9" s="28" t="s">
        <v>32</v>
      </c>
      <c r="D9" s="27"/>
      <c r="E9" s="29" t="s">
        <v>51</v>
      </c>
      <c r="F9" s="27"/>
      <c r="G9" s="27"/>
      <c r="H9" s="27"/>
      <c r="I9" s="30">
        <f>0+Q9</f>
        <v>0</v>
      </c>
      <c r="O9">
        <f>0+R9</f>
        <v>0</v>
      </c>
      <c r="Q9">
        <f>0+I10+I14+I18+I22+I26+I30+I34+I38+I42+I46+I50+I54</f>
        <v>0</v>
      </c>
      <c r="R9">
        <f>0+O10+O14+O18+O22+O26+O30+O34+O38+O42+O46+O50+O54</f>
        <v>0</v>
      </c>
    </row>
    <row r="10" spans="1:16" ht="12.75">
      <c r="A10" s="26" t="s">
        <v>52</v>
      </c>
      <c r="B10" s="31" t="s">
        <v>34</v>
      </c>
      <c r="C10" s="31" t="s">
        <v>53</v>
      </c>
      <c r="D10" s="26" t="s">
        <v>54</v>
      </c>
      <c r="E10" s="32" t="s">
        <v>55</v>
      </c>
      <c r="F10" s="33" t="s">
        <v>56</v>
      </c>
      <c r="G10" s="34">
        <v>1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29</v>
      </c>
    </row>
    <row r="11" spans="1:5" ht="38.25">
      <c r="A11" s="36" t="s">
        <v>57</v>
      </c>
      <c r="E11" s="37" t="s">
        <v>58</v>
      </c>
    </row>
    <row r="12" spans="1:5" ht="12.75">
      <c r="A12" s="38" t="s">
        <v>59</v>
      </c>
      <c r="E12" s="39" t="s">
        <v>54</v>
      </c>
    </row>
    <row r="13" spans="1:5" ht="12.75">
      <c r="A13" t="s">
        <v>60</v>
      </c>
      <c r="E13" s="37" t="s">
        <v>61</v>
      </c>
    </row>
    <row r="14" spans="1:16" ht="12.75">
      <c r="A14" s="26" t="s">
        <v>52</v>
      </c>
      <c r="B14" s="31" t="s">
        <v>29</v>
      </c>
      <c r="C14" s="31" t="s">
        <v>72</v>
      </c>
      <c r="D14" s="26" t="s">
        <v>54</v>
      </c>
      <c r="E14" s="32" t="s">
        <v>73</v>
      </c>
      <c r="F14" s="33" t="s">
        <v>56</v>
      </c>
      <c r="G14" s="34">
        <v>1</v>
      </c>
      <c r="H14" s="35">
        <v>0</v>
      </c>
      <c r="I14" s="35">
        <f>ROUND(ROUND(H14,2)*ROUND(G14,3),2)</f>
        <v>0</v>
      </c>
      <c r="O14">
        <f>(I14*21)/100</f>
        <v>0</v>
      </c>
      <c r="P14" t="s">
        <v>29</v>
      </c>
    </row>
    <row r="15" spans="1:5" ht="63.75">
      <c r="A15" s="36" t="s">
        <v>57</v>
      </c>
      <c r="E15" s="37" t="s">
        <v>74</v>
      </c>
    </row>
    <row r="16" spans="1:5" ht="12.75">
      <c r="A16" s="38" t="s">
        <v>59</v>
      </c>
      <c r="E16" s="39" t="s">
        <v>54</v>
      </c>
    </row>
    <row r="17" spans="1:5" ht="12.75">
      <c r="A17" t="s">
        <v>60</v>
      </c>
      <c r="E17" s="37" t="s">
        <v>75</v>
      </c>
    </row>
    <row r="18" spans="1:16" ht="12.75">
      <c r="A18" s="26" t="s">
        <v>52</v>
      </c>
      <c r="B18" s="31" t="s">
        <v>28</v>
      </c>
      <c r="C18" s="31" t="s">
        <v>76</v>
      </c>
      <c r="D18" s="26" t="s">
        <v>68</v>
      </c>
      <c r="E18" s="32" t="s">
        <v>77</v>
      </c>
      <c r="F18" s="33" t="s">
        <v>78</v>
      </c>
      <c r="G18" s="34">
        <v>26</v>
      </c>
      <c r="H18" s="35">
        <v>0</v>
      </c>
      <c r="I18" s="35">
        <f>ROUND(ROUND(H18,2)*ROUND(G18,3),2)</f>
        <v>0</v>
      </c>
      <c r="O18">
        <f>(I18*21)/100</f>
        <v>0</v>
      </c>
      <c r="P18" t="s">
        <v>29</v>
      </c>
    </row>
    <row r="19" spans="1:5" ht="51">
      <c r="A19" s="36" t="s">
        <v>57</v>
      </c>
      <c r="E19" s="37" t="s">
        <v>79</v>
      </c>
    </row>
    <row r="20" spans="1:5" ht="38.25">
      <c r="A20" s="38" t="s">
        <v>59</v>
      </c>
      <c r="E20" s="39" t="s">
        <v>136</v>
      </c>
    </row>
    <row r="21" spans="1:5" ht="12.75">
      <c r="A21" t="s">
        <v>60</v>
      </c>
      <c r="E21" s="37" t="s">
        <v>81</v>
      </c>
    </row>
    <row r="22" spans="1:16" ht="12.75">
      <c r="A22" s="26" t="s">
        <v>52</v>
      </c>
      <c r="B22" s="31" t="s">
        <v>38</v>
      </c>
      <c r="C22" s="31" t="s">
        <v>76</v>
      </c>
      <c r="D22" s="26" t="s">
        <v>70</v>
      </c>
      <c r="E22" s="32" t="s">
        <v>77</v>
      </c>
      <c r="F22" s="33" t="s">
        <v>56</v>
      </c>
      <c r="G22" s="34">
        <v>1</v>
      </c>
      <c r="H22" s="35">
        <v>0</v>
      </c>
      <c r="I22" s="35">
        <f>ROUND(ROUND(H22,2)*ROUND(G22,3),2)</f>
        <v>0</v>
      </c>
      <c r="O22">
        <f>(I22*21)/100</f>
        <v>0</v>
      </c>
      <c r="P22" t="s">
        <v>29</v>
      </c>
    </row>
    <row r="23" spans="1:5" ht="63.75">
      <c r="A23" s="36" t="s">
        <v>57</v>
      </c>
      <c r="E23" s="37" t="s">
        <v>83</v>
      </c>
    </row>
    <row r="24" spans="1:5" ht="12.75">
      <c r="A24" s="38" t="s">
        <v>59</v>
      </c>
      <c r="E24" s="39" t="s">
        <v>54</v>
      </c>
    </row>
    <row r="25" spans="1:5" ht="12.75">
      <c r="A25" t="s">
        <v>60</v>
      </c>
      <c r="E25" s="37" t="s">
        <v>81</v>
      </c>
    </row>
    <row r="26" spans="1:16" ht="12.75">
      <c r="A26" s="26" t="s">
        <v>52</v>
      </c>
      <c r="B26" s="31" t="s">
        <v>40</v>
      </c>
      <c r="C26" s="31" t="s">
        <v>85</v>
      </c>
      <c r="D26" s="26" t="s">
        <v>63</v>
      </c>
      <c r="E26" s="32" t="s">
        <v>86</v>
      </c>
      <c r="F26" s="33" t="s">
        <v>56</v>
      </c>
      <c r="G26" s="34">
        <v>1</v>
      </c>
      <c r="H26" s="35">
        <v>0</v>
      </c>
      <c r="I26" s="35">
        <f>ROUND(ROUND(H26,2)*ROUND(G26,3),2)</f>
        <v>0</v>
      </c>
      <c r="O26">
        <f>(I26*21)/100</f>
        <v>0</v>
      </c>
      <c r="P26" t="s">
        <v>29</v>
      </c>
    </row>
    <row r="27" spans="1:5" ht="76.5">
      <c r="A27" s="36" t="s">
        <v>57</v>
      </c>
      <c r="E27" s="37" t="s">
        <v>87</v>
      </c>
    </row>
    <row r="28" spans="1:5" ht="12.75">
      <c r="A28" s="38" t="s">
        <v>59</v>
      </c>
      <c r="E28" s="39" t="s">
        <v>54</v>
      </c>
    </row>
    <row r="29" spans="1:5" ht="12.75">
      <c r="A29" t="s">
        <v>60</v>
      </c>
      <c r="E29" s="37" t="s">
        <v>81</v>
      </c>
    </row>
    <row r="30" spans="1:16" ht="12.75">
      <c r="A30" s="26" t="s">
        <v>52</v>
      </c>
      <c r="B30" s="31" t="s">
        <v>42</v>
      </c>
      <c r="C30" s="31" t="s">
        <v>85</v>
      </c>
      <c r="D30" s="26" t="s">
        <v>89</v>
      </c>
      <c r="E30" s="32" t="s">
        <v>86</v>
      </c>
      <c r="F30" s="33" t="s">
        <v>56</v>
      </c>
      <c r="G30" s="34">
        <v>1</v>
      </c>
      <c r="H30" s="35">
        <v>0</v>
      </c>
      <c r="I30" s="35">
        <f>ROUND(ROUND(H30,2)*ROUND(G30,3),2)</f>
        <v>0</v>
      </c>
      <c r="O30">
        <f>(I30*21)/100</f>
        <v>0</v>
      </c>
      <c r="P30" t="s">
        <v>29</v>
      </c>
    </row>
    <row r="31" spans="1:5" ht="25.5">
      <c r="A31" s="36" t="s">
        <v>57</v>
      </c>
      <c r="E31" s="37" t="s">
        <v>90</v>
      </c>
    </row>
    <row r="32" spans="1:5" ht="12.75">
      <c r="A32" s="38" t="s">
        <v>59</v>
      </c>
      <c r="E32" s="39" t="s">
        <v>54</v>
      </c>
    </row>
    <row r="33" spans="1:5" ht="12.75">
      <c r="A33" t="s">
        <v>60</v>
      </c>
      <c r="E33" s="37" t="s">
        <v>81</v>
      </c>
    </row>
    <row r="34" spans="1:16" ht="12.75">
      <c r="A34" s="26" t="s">
        <v>52</v>
      </c>
      <c r="B34" s="31" t="s">
        <v>82</v>
      </c>
      <c r="C34" s="31" t="s">
        <v>92</v>
      </c>
      <c r="D34" s="26" t="s">
        <v>54</v>
      </c>
      <c r="E34" s="32" t="s">
        <v>93</v>
      </c>
      <c r="F34" s="33" t="s">
        <v>94</v>
      </c>
      <c r="G34" s="34">
        <v>7</v>
      </c>
      <c r="H34" s="35">
        <v>0</v>
      </c>
      <c r="I34" s="35">
        <f>ROUND(ROUND(H34,2)*ROUND(G34,3),2)</f>
        <v>0</v>
      </c>
      <c r="O34">
        <f>(I34*21)/100</f>
        <v>0</v>
      </c>
      <c r="P34" t="s">
        <v>29</v>
      </c>
    </row>
    <row r="35" spans="1:5" ht="63.75">
      <c r="A35" s="36" t="s">
        <v>57</v>
      </c>
      <c r="E35" s="37" t="s">
        <v>95</v>
      </c>
    </row>
    <row r="36" spans="1:5" ht="12.75">
      <c r="A36" s="38" t="s">
        <v>59</v>
      </c>
      <c r="E36" s="39" t="s">
        <v>54</v>
      </c>
    </row>
    <row r="37" spans="1:5" ht="76.5">
      <c r="A37" t="s">
        <v>60</v>
      </c>
      <c r="E37" s="37" t="s">
        <v>96</v>
      </c>
    </row>
    <row r="38" spans="1:16" ht="12.75">
      <c r="A38" s="26" t="s">
        <v>52</v>
      </c>
      <c r="B38" s="31" t="s">
        <v>84</v>
      </c>
      <c r="C38" s="31" t="s">
        <v>98</v>
      </c>
      <c r="D38" s="26" t="s">
        <v>54</v>
      </c>
      <c r="E38" s="32" t="s">
        <v>99</v>
      </c>
      <c r="F38" s="33" t="s">
        <v>56</v>
      </c>
      <c r="G38" s="34">
        <v>1</v>
      </c>
      <c r="H38" s="35">
        <v>0</v>
      </c>
      <c r="I38" s="35">
        <f>ROUND(ROUND(H38,2)*ROUND(G38,3),2)</f>
        <v>0</v>
      </c>
      <c r="O38">
        <f>(I38*21)/100</f>
        <v>0</v>
      </c>
      <c r="P38" t="s">
        <v>29</v>
      </c>
    </row>
    <row r="39" spans="1:5" ht="153">
      <c r="A39" s="36" t="s">
        <v>57</v>
      </c>
      <c r="E39" s="37" t="s">
        <v>100</v>
      </c>
    </row>
    <row r="40" spans="1:5" ht="12.75">
      <c r="A40" s="38" t="s">
        <v>59</v>
      </c>
      <c r="E40" s="39" t="s">
        <v>54</v>
      </c>
    </row>
    <row r="41" spans="1:5" ht="63.75">
      <c r="A41" t="s">
        <v>60</v>
      </c>
      <c r="E41" s="37" t="s">
        <v>101</v>
      </c>
    </row>
    <row r="42" spans="1:16" ht="12.75">
      <c r="A42" s="26" t="s">
        <v>52</v>
      </c>
      <c r="B42" s="31" t="s">
        <v>45</v>
      </c>
      <c r="C42" s="31" t="s">
        <v>108</v>
      </c>
      <c r="D42" s="26" t="s">
        <v>63</v>
      </c>
      <c r="E42" s="32" t="s">
        <v>109</v>
      </c>
      <c r="F42" s="33" t="s">
        <v>56</v>
      </c>
      <c r="G42" s="34">
        <v>1</v>
      </c>
      <c r="H42" s="35">
        <v>0</v>
      </c>
      <c r="I42" s="35">
        <f>ROUND(ROUND(H42,2)*ROUND(G42,3),2)</f>
        <v>0</v>
      </c>
      <c r="O42">
        <f>(I42*21)/100</f>
        <v>0</v>
      </c>
      <c r="P42" t="s">
        <v>29</v>
      </c>
    </row>
    <row r="43" spans="1:5" ht="102">
      <c r="A43" s="36" t="s">
        <v>57</v>
      </c>
      <c r="E43" s="37" t="s">
        <v>110</v>
      </c>
    </row>
    <row r="44" spans="1:5" ht="12.75">
      <c r="A44" s="38" t="s">
        <v>59</v>
      </c>
      <c r="E44" s="39" t="s">
        <v>54</v>
      </c>
    </row>
    <row r="45" spans="1:5" ht="25.5">
      <c r="A45" t="s">
        <v>60</v>
      </c>
      <c r="E45" s="37" t="s">
        <v>111</v>
      </c>
    </row>
    <row r="46" spans="1:16" ht="12.75">
      <c r="A46" s="26" t="s">
        <v>52</v>
      </c>
      <c r="B46" s="31" t="s">
        <v>47</v>
      </c>
      <c r="C46" s="31" t="s">
        <v>108</v>
      </c>
      <c r="D46" s="26" t="s">
        <v>68</v>
      </c>
      <c r="E46" s="32" t="s">
        <v>113</v>
      </c>
      <c r="F46" s="33" t="s">
        <v>56</v>
      </c>
      <c r="G46" s="34">
        <v>1</v>
      </c>
      <c r="H46" s="35">
        <v>0</v>
      </c>
      <c r="I46" s="35">
        <f>ROUND(ROUND(H46,2)*ROUND(G46,3),2)</f>
        <v>0</v>
      </c>
      <c r="O46">
        <f>(I46*21)/100</f>
        <v>0</v>
      </c>
      <c r="P46" t="s">
        <v>29</v>
      </c>
    </row>
    <row r="47" spans="1:5" ht="63.75">
      <c r="A47" s="36" t="s">
        <v>57</v>
      </c>
      <c r="E47" s="37" t="s">
        <v>114</v>
      </c>
    </row>
    <row r="48" spans="1:5" ht="12.75">
      <c r="A48" s="38" t="s">
        <v>59</v>
      </c>
      <c r="E48" s="39" t="s">
        <v>54</v>
      </c>
    </row>
    <row r="49" spans="1:5" ht="25.5">
      <c r="A49" t="s">
        <v>60</v>
      </c>
      <c r="E49" s="37" t="s">
        <v>111</v>
      </c>
    </row>
    <row r="50" spans="1:16" ht="12.75">
      <c r="A50" s="26" t="s">
        <v>52</v>
      </c>
      <c r="B50" s="31" t="s">
        <v>91</v>
      </c>
      <c r="C50" s="31" t="s">
        <v>108</v>
      </c>
      <c r="D50" s="26" t="s">
        <v>70</v>
      </c>
      <c r="E50" s="32" t="s">
        <v>116</v>
      </c>
      <c r="F50" s="33" t="s">
        <v>56</v>
      </c>
      <c r="G50" s="34">
        <v>1</v>
      </c>
      <c r="H50" s="35">
        <v>0</v>
      </c>
      <c r="I50" s="35">
        <f>ROUND(ROUND(H50,2)*ROUND(G50,3),2)</f>
        <v>0</v>
      </c>
      <c r="O50">
        <f>(I50*21)/100</f>
        <v>0</v>
      </c>
      <c r="P50" t="s">
        <v>29</v>
      </c>
    </row>
    <row r="51" spans="1:5" ht="51">
      <c r="A51" s="36" t="s">
        <v>57</v>
      </c>
      <c r="E51" s="37" t="s">
        <v>117</v>
      </c>
    </row>
    <row r="52" spans="1:5" ht="12.75">
      <c r="A52" s="38" t="s">
        <v>59</v>
      </c>
      <c r="E52" s="39" t="s">
        <v>54</v>
      </c>
    </row>
    <row r="53" spans="1:5" ht="25.5">
      <c r="A53" t="s">
        <v>60</v>
      </c>
      <c r="E53" s="37" t="s">
        <v>111</v>
      </c>
    </row>
    <row r="54" spans="1:16" ht="12.75">
      <c r="A54" s="26" t="s">
        <v>52</v>
      </c>
      <c r="B54" s="31" t="s">
        <v>97</v>
      </c>
      <c r="C54" s="31" t="s">
        <v>119</v>
      </c>
      <c r="D54" s="26" t="s">
        <v>54</v>
      </c>
      <c r="E54" s="32" t="s">
        <v>120</v>
      </c>
      <c r="F54" s="33" t="s">
        <v>56</v>
      </c>
      <c r="G54" s="34">
        <v>1</v>
      </c>
      <c r="H54" s="35">
        <v>0</v>
      </c>
      <c r="I54" s="35">
        <f>ROUND(ROUND(H54,2)*ROUND(G54,3),2)</f>
        <v>0</v>
      </c>
      <c r="O54">
        <f>(I54*21)/100</f>
        <v>0</v>
      </c>
      <c r="P54" t="s">
        <v>29</v>
      </c>
    </row>
    <row r="55" spans="1:5" ht="114.75">
      <c r="A55" s="36" t="s">
        <v>57</v>
      </c>
      <c r="E55" s="37" t="s">
        <v>121</v>
      </c>
    </row>
    <row r="56" spans="1:5" ht="12.75">
      <c r="A56" s="38" t="s">
        <v>59</v>
      </c>
      <c r="E56" s="39" t="s">
        <v>54</v>
      </c>
    </row>
    <row r="57" spans="1:5" ht="12.75">
      <c r="A57" t="s">
        <v>60</v>
      </c>
      <c r="E57" s="37" t="s">
        <v>122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8"/>
  <sheetViews>
    <sheetView tabSelected="1"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0+O9+O70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137</v>
      </c>
      <c r="I3" s="40">
        <f>0+I9+I70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20" t="s">
        <v>24</v>
      </c>
      <c r="C5" s="3" t="s">
        <v>137</v>
      </c>
      <c r="D5" s="2"/>
      <c r="E5" s="21" t="s">
        <v>20</v>
      </c>
      <c r="F5" s="12"/>
      <c r="G5" s="12"/>
      <c r="H5" s="12"/>
      <c r="I5" s="12"/>
      <c r="O5" t="s">
        <v>27</v>
      </c>
      <c r="P5" t="s">
        <v>29</v>
      </c>
    </row>
    <row r="6" spans="1:9" ht="12.75" customHeight="1">
      <c r="A6" s="1" t="s">
        <v>31</v>
      </c>
      <c r="B6" s="1" t="s">
        <v>33</v>
      </c>
      <c r="C6" s="1" t="s">
        <v>35</v>
      </c>
      <c r="D6" s="1" t="s">
        <v>36</v>
      </c>
      <c r="E6" s="1" t="s">
        <v>37</v>
      </c>
      <c r="F6" s="1" t="s">
        <v>39</v>
      </c>
      <c r="G6" s="1" t="s">
        <v>41</v>
      </c>
      <c r="H6" s="1" t="s">
        <v>43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44</v>
      </c>
      <c r="I7" s="19" t="s">
        <v>46</v>
      </c>
    </row>
    <row r="8" spans="1:9" ht="12.75" customHeight="1">
      <c r="A8" s="19" t="s">
        <v>32</v>
      </c>
      <c r="B8" s="19" t="s">
        <v>34</v>
      </c>
      <c r="C8" s="19" t="s">
        <v>29</v>
      </c>
      <c r="D8" s="19" t="s">
        <v>28</v>
      </c>
      <c r="E8" s="19" t="s">
        <v>38</v>
      </c>
      <c r="F8" s="19" t="s">
        <v>40</v>
      </c>
      <c r="G8" s="19" t="s">
        <v>42</v>
      </c>
      <c r="H8" s="19" t="s">
        <v>45</v>
      </c>
      <c r="I8" s="19" t="s">
        <v>47</v>
      </c>
    </row>
    <row r="9" spans="1:18" ht="12.75" customHeight="1">
      <c r="A9" s="27" t="s">
        <v>50</v>
      </c>
      <c r="B9" s="27"/>
      <c r="C9" s="28" t="s">
        <v>32</v>
      </c>
      <c r="D9" s="27"/>
      <c r="E9" s="29" t="s">
        <v>51</v>
      </c>
      <c r="F9" s="27"/>
      <c r="G9" s="27"/>
      <c r="H9" s="27"/>
      <c r="I9" s="30">
        <f>0+Q9</f>
        <v>0</v>
      </c>
      <c r="O9">
        <f>0+R9</f>
        <v>0</v>
      </c>
      <c r="Q9">
        <f>0+I10+I14+I18+I22+I26+I30+I34+I38+I42+I46+I50+I54+I58+I62+I66</f>
        <v>0</v>
      </c>
      <c r="R9">
        <f>0+O10+O14+O18+O22+O26+O30+O34+O38+O42+O46+O50+O54+O58+O62+O66</f>
        <v>0</v>
      </c>
    </row>
    <row r="10" spans="1:16" ht="12.75">
      <c r="A10" s="26" t="s">
        <v>52</v>
      </c>
      <c r="B10" s="31" t="s">
        <v>34</v>
      </c>
      <c r="C10" s="31" t="s">
        <v>53</v>
      </c>
      <c r="D10" s="26" t="s">
        <v>54</v>
      </c>
      <c r="E10" s="32" t="s">
        <v>55</v>
      </c>
      <c r="F10" s="33" t="s">
        <v>56</v>
      </c>
      <c r="G10" s="34">
        <v>1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29</v>
      </c>
    </row>
    <row r="11" spans="1:5" ht="38.25">
      <c r="A11" s="36" t="s">
        <v>57</v>
      </c>
      <c r="E11" s="37" t="s">
        <v>58</v>
      </c>
    </row>
    <row r="12" spans="1:5" ht="12.75">
      <c r="A12" s="38" t="s">
        <v>59</v>
      </c>
      <c r="E12" s="39" t="s">
        <v>54</v>
      </c>
    </row>
    <row r="13" spans="1:5" ht="12.75">
      <c r="A13" t="s">
        <v>60</v>
      </c>
      <c r="E13" s="37" t="s">
        <v>61</v>
      </c>
    </row>
    <row r="14" spans="1:16" ht="12.75">
      <c r="A14" s="26" t="s">
        <v>52</v>
      </c>
      <c r="B14" s="31" t="s">
        <v>29</v>
      </c>
      <c r="C14" s="31" t="s">
        <v>62</v>
      </c>
      <c r="D14" s="26" t="s">
        <v>63</v>
      </c>
      <c r="E14" s="32" t="s">
        <v>64</v>
      </c>
      <c r="F14" s="33" t="s">
        <v>65</v>
      </c>
      <c r="G14" s="34">
        <v>18</v>
      </c>
      <c r="H14" s="35">
        <v>0</v>
      </c>
      <c r="I14" s="35">
        <f>ROUND(ROUND(H14,2)*ROUND(G14,3),2)</f>
        <v>0</v>
      </c>
      <c r="O14">
        <f>(I14*21)/100</f>
        <v>0</v>
      </c>
      <c r="P14" t="s">
        <v>29</v>
      </c>
    </row>
    <row r="15" spans="1:5" ht="51">
      <c r="A15" s="36" t="s">
        <v>57</v>
      </c>
      <c r="E15" s="37" t="s">
        <v>139</v>
      </c>
    </row>
    <row r="16" spans="1:5" ht="12.75">
      <c r="A16" s="38" t="s">
        <v>59</v>
      </c>
      <c r="E16" s="39" t="s">
        <v>54</v>
      </c>
    </row>
    <row r="17" spans="1:5" ht="12.75">
      <c r="A17" t="s">
        <v>60</v>
      </c>
      <c r="E17" s="37" t="s">
        <v>67</v>
      </c>
    </row>
    <row r="18" spans="1:16" ht="12.75">
      <c r="A18" s="26" t="s">
        <v>52</v>
      </c>
      <c r="B18" s="31" t="s">
        <v>28</v>
      </c>
      <c r="C18" s="31" t="s">
        <v>72</v>
      </c>
      <c r="D18" s="26" t="s">
        <v>54</v>
      </c>
      <c r="E18" s="32" t="s">
        <v>73</v>
      </c>
      <c r="F18" s="33" t="s">
        <v>56</v>
      </c>
      <c r="G18" s="34">
        <v>1</v>
      </c>
      <c r="H18" s="35">
        <v>0</v>
      </c>
      <c r="I18" s="35">
        <f>ROUND(ROUND(H18,2)*ROUND(G18,3),2)</f>
        <v>0</v>
      </c>
      <c r="O18">
        <f>(I18*21)/100</f>
        <v>0</v>
      </c>
      <c r="P18" t="s">
        <v>29</v>
      </c>
    </row>
    <row r="19" spans="1:5" ht="63.75">
      <c r="A19" s="36" t="s">
        <v>57</v>
      </c>
      <c r="E19" s="37" t="s">
        <v>74</v>
      </c>
    </row>
    <row r="20" spans="1:5" ht="12.75">
      <c r="A20" s="38" t="s">
        <v>59</v>
      </c>
      <c r="E20" s="39" t="s">
        <v>54</v>
      </c>
    </row>
    <row r="21" spans="1:5" ht="12.75">
      <c r="A21" t="s">
        <v>60</v>
      </c>
      <c r="E21" s="37" t="s">
        <v>75</v>
      </c>
    </row>
    <row r="22" spans="1:16" ht="12.75">
      <c r="A22" s="26" t="s">
        <v>52</v>
      </c>
      <c r="B22" s="31" t="s">
        <v>38</v>
      </c>
      <c r="C22" s="31" t="s">
        <v>76</v>
      </c>
      <c r="D22" s="26" t="s">
        <v>68</v>
      </c>
      <c r="E22" s="32" t="s">
        <v>77</v>
      </c>
      <c r="F22" s="33" t="s">
        <v>78</v>
      </c>
      <c r="G22" s="34">
        <v>8</v>
      </c>
      <c r="H22" s="35">
        <v>0</v>
      </c>
      <c r="I22" s="35">
        <f>ROUND(ROUND(H22,2)*ROUND(G22,3),2)</f>
        <v>0</v>
      </c>
      <c r="O22">
        <f>(I22*21)/100</f>
        <v>0</v>
      </c>
      <c r="P22" t="s">
        <v>29</v>
      </c>
    </row>
    <row r="23" spans="1:5" ht="51">
      <c r="A23" s="36" t="s">
        <v>57</v>
      </c>
      <c r="E23" s="37" t="s">
        <v>79</v>
      </c>
    </row>
    <row r="24" spans="1:5" ht="51">
      <c r="A24" s="38" t="s">
        <v>59</v>
      </c>
      <c r="E24" s="39" t="s">
        <v>140</v>
      </c>
    </row>
    <row r="25" spans="1:5" ht="12.75">
      <c r="A25" t="s">
        <v>60</v>
      </c>
      <c r="E25" s="37" t="s">
        <v>81</v>
      </c>
    </row>
    <row r="26" spans="1:16" ht="12.75">
      <c r="A26" s="26" t="s">
        <v>52</v>
      </c>
      <c r="B26" s="31" t="s">
        <v>40</v>
      </c>
      <c r="C26" s="31" t="s">
        <v>76</v>
      </c>
      <c r="D26" s="26" t="s">
        <v>70</v>
      </c>
      <c r="E26" s="32" t="s">
        <v>77</v>
      </c>
      <c r="F26" s="33" t="s">
        <v>56</v>
      </c>
      <c r="G26" s="34">
        <v>1</v>
      </c>
      <c r="H26" s="35">
        <v>0</v>
      </c>
      <c r="I26" s="35">
        <f>ROUND(ROUND(H26,2)*ROUND(G26,3),2)</f>
        <v>0</v>
      </c>
      <c r="O26">
        <f>(I26*21)/100</f>
        <v>0</v>
      </c>
      <c r="P26" t="s">
        <v>29</v>
      </c>
    </row>
    <row r="27" spans="1:5" ht="63.75">
      <c r="A27" s="36" t="s">
        <v>57</v>
      </c>
      <c r="E27" s="37" t="s">
        <v>83</v>
      </c>
    </row>
    <row r="28" spans="1:5" ht="12.75">
      <c r="A28" s="38" t="s">
        <v>59</v>
      </c>
      <c r="E28" s="39" t="s">
        <v>54</v>
      </c>
    </row>
    <row r="29" spans="1:5" ht="12.75">
      <c r="A29" t="s">
        <v>60</v>
      </c>
      <c r="E29" s="37" t="s">
        <v>81</v>
      </c>
    </row>
    <row r="30" spans="1:16" ht="12.75">
      <c r="A30" s="26" t="s">
        <v>52</v>
      </c>
      <c r="B30" s="31" t="s">
        <v>42</v>
      </c>
      <c r="C30" s="31" t="s">
        <v>85</v>
      </c>
      <c r="D30" s="26" t="s">
        <v>63</v>
      </c>
      <c r="E30" s="32" t="s">
        <v>86</v>
      </c>
      <c r="F30" s="33" t="s">
        <v>56</v>
      </c>
      <c r="G30" s="34">
        <v>1</v>
      </c>
      <c r="H30" s="35">
        <v>0</v>
      </c>
      <c r="I30" s="35">
        <f>ROUND(ROUND(H30,2)*ROUND(G30,3),2)</f>
        <v>0</v>
      </c>
      <c r="O30">
        <f>(I30*21)/100</f>
        <v>0</v>
      </c>
      <c r="P30" t="s">
        <v>29</v>
      </c>
    </row>
    <row r="31" spans="1:5" ht="76.5">
      <c r="A31" s="36" t="s">
        <v>57</v>
      </c>
      <c r="E31" s="37" t="s">
        <v>87</v>
      </c>
    </row>
    <row r="32" spans="1:5" ht="12.75">
      <c r="A32" s="38" t="s">
        <v>59</v>
      </c>
      <c r="E32" s="39" t="s">
        <v>54</v>
      </c>
    </row>
    <row r="33" spans="1:5" ht="12.75">
      <c r="A33" t="s">
        <v>60</v>
      </c>
      <c r="E33" s="37" t="s">
        <v>81</v>
      </c>
    </row>
    <row r="34" spans="1:16" ht="12.75">
      <c r="A34" s="26" t="s">
        <v>52</v>
      </c>
      <c r="B34" s="31" t="s">
        <v>82</v>
      </c>
      <c r="C34" s="31" t="s">
        <v>85</v>
      </c>
      <c r="D34" s="26" t="s">
        <v>70</v>
      </c>
      <c r="E34" s="32" t="s">
        <v>86</v>
      </c>
      <c r="F34" s="33" t="s">
        <v>56</v>
      </c>
      <c r="G34" s="34">
        <v>1</v>
      </c>
      <c r="H34" s="35">
        <v>0</v>
      </c>
      <c r="I34" s="35">
        <f>ROUND(ROUND(H34,2)*ROUND(G34,3),2)</f>
        <v>0</v>
      </c>
      <c r="O34">
        <f>(I34*21)/100</f>
        <v>0</v>
      </c>
      <c r="P34" t="s">
        <v>29</v>
      </c>
    </row>
    <row r="35" spans="1:5" ht="25.5">
      <c r="A35" s="36" t="s">
        <v>57</v>
      </c>
      <c r="E35" s="37" t="s">
        <v>88</v>
      </c>
    </row>
    <row r="36" spans="1:5" ht="12.75">
      <c r="A36" s="38" t="s">
        <v>59</v>
      </c>
      <c r="E36" s="39" t="s">
        <v>54</v>
      </c>
    </row>
    <row r="37" spans="1:5" ht="12.75">
      <c r="A37" t="s">
        <v>60</v>
      </c>
      <c r="E37" s="37" t="s">
        <v>81</v>
      </c>
    </row>
    <row r="38" spans="1:16" ht="12.75">
      <c r="A38" s="26" t="s">
        <v>52</v>
      </c>
      <c r="B38" s="31" t="s">
        <v>84</v>
      </c>
      <c r="C38" s="31" t="s">
        <v>85</v>
      </c>
      <c r="D38" s="26" t="s">
        <v>89</v>
      </c>
      <c r="E38" s="32" t="s">
        <v>86</v>
      </c>
      <c r="F38" s="33" t="s">
        <v>56</v>
      </c>
      <c r="G38" s="34">
        <v>1</v>
      </c>
      <c r="H38" s="35">
        <v>0</v>
      </c>
      <c r="I38" s="35">
        <f>ROUND(ROUND(H38,2)*ROUND(G38,3),2)</f>
        <v>0</v>
      </c>
      <c r="O38">
        <f>(I38*21)/100</f>
        <v>0</v>
      </c>
      <c r="P38" t="s">
        <v>29</v>
      </c>
    </row>
    <row r="39" spans="1:5" ht="25.5">
      <c r="A39" s="36" t="s">
        <v>57</v>
      </c>
      <c r="E39" s="37" t="s">
        <v>90</v>
      </c>
    </row>
    <row r="40" spans="1:5" ht="12.75">
      <c r="A40" s="38" t="s">
        <v>59</v>
      </c>
      <c r="E40" s="39" t="s">
        <v>54</v>
      </c>
    </row>
    <row r="41" spans="1:5" ht="12.75">
      <c r="A41" t="s">
        <v>60</v>
      </c>
      <c r="E41" s="37" t="s">
        <v>81</v>
      </c>
    </row>
    <row r="42" spans="1:16" ht="12.75">
      <c r="A42" s="26" t="s">
        <v>52</v>
      </c>
      <c r="B42" s="31" t="s">
        <v>45</v>
      </c>
      <c r="C42" s="31" t="s">
        <v>92</v>
      </c>
      <c r="D42" s="26" t="s">
        <v>54</v>
      </c>
      <c r="E42" s="32" t="s">
        <v>93</v>
      </c>
      <c r="F42" s="33" t="s">
        <v>94</v>
      </c>
      <c r="G42" s="34">
        <v>7</v>
      </c>
      <c r="H42" s="35">
        <v>0</v>
      </c>
      <c r="I42" s="35">
        <f>ROUND(ROUND(H42,2)*ROUND(G42,3),2)</f>
        <v>0</v>
      </c>
      <c r="O42">
        <f>(I42*21)/100</f>
        <v>0</v>
      </c>
      <c r="P42" t="s">
        <v>29</v>
      </c>
    </row>
    <row r="43" spans="1:5" ht="63.75">
      <c r="A43" s="36" t="s">
        <v>57</v>
      </c>
      <c r="E43" s="37" t="s">
        <v>95</v>
      </c>
    </row>
    <row r="44" spans="1:5" ht="12.75">
      <c r="A44" s="38" t="s">
        <v>59</v>
      </c>
      <c r="E44" s="39" t="s">
        <v>54</v>
      </c>
    </row>
    <row r="45" spans="1:5" ht="76.5">
      <c r="A45" t="s">
        <v>60</v>
      </c>
      <c r="E45" s="37" t="s">
        <v>96</v>
      </c>
    </row>
    <row r="46" spans="1:16" ht="12.75">
      <c r="A46" s="26" t="s">
        <v>52</v>
      </c>
      <c r="B46" s="31" t="s">
        <v>47</v>
      </c>
      <c r="C46" s="31" t="s">
        <v>98</v>
      </c>
      <c r="D46" s="26" t="s">
        <v>54</v>
      </c>
      <c r="E46" s="32" t="s">
        <v>99</v>
      </c>
      <c r="F46" s="33" t="s">
        <v>56</v>
      </c>
      <c r="G46" s="34">
        <v>1</v>
      </c>
      <c r="H46" s="35">
        <v>0</v>
      </c>
      <c r="I46" s="35">
        <f>ROUND(ROUND(H46,2)*ROUND(G46,3),2)</f>
        <v>0</v>
      </c>
      <c r="O46">
        <f>(I46*21)/100</f>
        <v>0</v>
      </c>
      <c r="P46" t="s">
        <v>29</v>
      </c>
    </row>
    <row r="47" spans="1:5" ht="153">
      <c r="A47" s="36" t="s">
        <v>57</v>
      </c>
      <c r="E47" s="37" t="s">
        <v>100</v>
      </c>
    </row>
    <row r="48" spans="1:5" ht="12.75">
      <c r="A48" s="38" t="s">
        <v>59</v>
      </c>
      <c r="E48" s="39" t="s">
        <v>54</v>
      </c>
    </row>
    <row r="49" spans="1:5" ht="63.75">
      <c r="A49" t="s">
        <v>60</v>
      </c>
      <c r="E49" s="37" t="s">
        <v>101</v>
      </c>
    </row>
    <row r="50" spans="1:16" ht="12.75">
      <c r="A50" s="26" t="s">
        <v>52</v>
      </c>
      <c r="B50" s="31" t="s">
        <v>91</v>
      </c>
      <c r="C50" s="31" t="s">
        <v>103</v>
      </c>
      <c r="D50" s="26" t="s">
        <v>63</v>
      </c>
      <c r="E50" s="32" t="s">
        <v>104</v>
      </c>
      <c r="F50" s="33" t="s">
        <v>65</v>
      </c>
      <c r="G50" s="34">
        <v>1</v>
      </c>
      <c r="H50" s="35">
        <v>0</v>
      </c>
      <c r="I50" s="35">
        <f>ROUND(ROUND(H50,2)*ROUND(G50,3),2)</f>
        <v>0</v>
      </c>
      <c r="O50">
        <f>(I50*21)/100</f>
        <v>0</v>
      </c>
      <c r="P50" t="s">
        <v>29</v>
      </c>
    </row>
    <row r="51" spans="1:5" ht="38.25">
      <c r="A51" s="36" t="s">
        <v>57</v>
      </c>
      <c r="E51" s="37" t="s">
        <v>105</v>
      </c>
    </row>
    <row r="52" spans="1:5" ht="12.75">
      <c r="A52" s="38" t="s">
        <v>59</v>
      </c>
      <c r="E52" s="39" t="s">
        <v>54</v>
      </c>
    </row>
    <row r="53" spans="1:5" ht="89.25">
      <c r="A53" t="s">
        <v>60</v>
      </c>
      <c r="E53" s="37" t="s">
        <v>106</v>
      </c>
    </row>
    <row r="54" spans="1:16" ht="12.75">
      <c r="A54" s="26" t="s">
        <v>52</v>
      </c>
      <c r="B54" s="31" t="s">
        <v>97</v>
      </c>
      <c r="C54" s="31" t="s">
        <v>108</v>
      </c>
      <c r="D54" s="26" t="s">
        <v>63</v>
      </c>
      <c r="E54" s="32" t="s">
        <v>109</v>
      </c>
      <c r="F54" s="33" t="s">
        <v>56</v>
      </c>
      <c r="G54" s="34">
        <v>1</v>
      </c>
      <c r="H54" s="35">
        <v>0</v>
      </c>
      <c r="I54" s="35">
        <f>ROUND(ROUND(H54,2)*ROUND(G54,3),2)</f>
        <v>0</v>
      </c>
      <c r="O54">
        <f>(I54*21)/100</f>
        <v>0</v>
      </c>
      <c r="P54" t="s">
        <v>29</v>
      </c>
    </row>
    <row r="55" spans="1:5" ht="102">
      <c r="A55" s="36" t="s">
        <v>57</v>
      </c>
      <c r="E55" s="37" t="s">
        <v>110</v>
      </c>
    </row>
    <row r="56" spans="1:5" ht="12.75">
      <c r="A56" s="38" t="s">
        <v>59</v>
      </c>
      <c r="E56" s="39" t="s">
        <v>54</v>
      </c>
    </row>
    <row r="57" spans="1:5" ht="25.5">
      <c r="A57" t="s">
        <v>60</v>
      </c>
      <c r="E57" s="37" t="s">
        <v>111</v>
      </c>
    </row>
    <row r="58" spans="1:16" ht="12.75">
      <c r="A58" s="26" t="s">
        <v>52</v>
      </c>
      <c r="B58" s="31" t="s">
        <v>102</v>
      </c>
      <c r="C58" s="31" t="s">
        <v>108</v>
      </c>
      <c r="D58" s="26" t="s">
        <v>68</v>
      </c>
      <c r="E58" s="32" t="s">
        <v>113</v>
      </c>
      <c r="F58" s="33" t="s">
        <v>56</v>
      </c>
      <c r="G58" s="34">
        <v>1</v>
      </c>
      <c r="H58" s="35">
        <v>0</v>
      </c>
      <c r="I58" s="35">
        <f>ROUND(ROUND(H58,2)*ROUND(G58,3),2)</f>
        <v>0</v>
      </c>
      <c r="O58">
        <f>(I58*21)/100</f>
        <v>0</v>
      </c>
      <c r="P58" t="s">
        <v>29</v>
      </c>
    </row>
    <row r="59" spans="1:5" ht="63.75">
      <c r="A59" s="36" t="s">
        <v>57</v>
      </c>
      <c r="E59" s="37" t="s">
        <v>114</v>
      </c>
    </row>
    <row r="60" spans="1:5" ht="12.75">
      <c r="A60" s="38" t="s">
        <v>59</v>
      </c>
      <c r="E60" s="39" t="s">
        <v>54</v>
      </c>
    </row>
    <row r="61" spans="1:5" ht="25.5">
      <c r="A61" t="s">
        <v>60</v>
      </c>
      <c r="E61" s="37" t="s">
        <v>111</v>
      </c>
    </row>
    <row r="62" spans="1:16" ht="12.75">
      <c r="A62" s="26" t="s">
        <v>52</v>
      </c>
      <c r="B62" s="31" t="s">
        <v>107</v>
      </c>
      <c r="C62" s="31" t="s">
        <v>108</v>
      </c>
      <c r="D62" s="26" t="s">
        <v>70</v>
      </c>
      <c r="E62" s="32" t="s">
        <v>116</v>
      </c>
      <c r="F62" s="33" t="s">
        <v>56</v>
      </c>
      <c r="G62" s="34">
        <v>1</v>
      </c>
      <c r="H62" s="35">
        <v>0</v>
      </c>
      <c r="I62" s="35">
        <f>ROUND(ROUND(H62,2)*ROUND(G62,3),2)</f>
        <v>0</v>
      </c>
      <c r="O62">
        <f>(I62*21)/100</f>
        <v>0</v>
      </c>
      <c r="P62" t="s">
        <v>29</v>
      </c>
    </row>
    <row r="63" spans="1:5" ht="51">
      <c r="A63" s="36" t="s">
        <v>57</v>
      </c>
      <c r="E63" s="37" t="s">
        <v>117</v>
      </c>
    </row>
    <row r="64" spans="1:5" ht="12.75">
      <c r="A64" s="38" t="s">
        <v>59</v>
      </c>
      <c r="E64" s="39" t="s">
        <v>54</v>
      </c>
    </row>
    <row r="65" spans="1:5" ht="25.5">
      <c r="A65" t="s">
        <v>60</v>
      </c>
      <c r="E65" s="37" t="s">
        <v>111</v>
      </c>
    </row>
    <row r="66" spans="1:16" ht="12.75">
      <c r="A66" s="26" t="s">
        <v>52</v>
      </c>
      <c r="B66" s="31" t="s">
        <v>112</v>
      </c>
      <c r="C66" s="31" t="s">
        <v>119</v>
      </c>
      <c r="D66" s="26" t="s">
        <v>54</v>
      </c>
      <c r="E66" s="32" t="s">
        <v>120</v>
      </c>
      <c r="F66" s="33" t="s">
        <v>56</v>
      </c>
      <c r="G66" s="34">
        <v>1</v>
      </c>
      <c r="H66" s="35">
        <v>0</v>
      </c>
      <c r="I66" s="35">
        <f>ROUND(ROUND(H66,2)*ROUND(G66,3),2)</f>
        <v>0</v>
      </c>
      <c r="O66">
        <f>(I66*21)/100</f>
        <v>0</v>
      </c>
      <c r="P66" t="s">
        <v>29</v>
      </c>
    </row>
    <row r="67" spans="1:5" ht="114.75">
      <c r="A67" s="36" t="s">
        <v>57</v>
      </c>
      <c r="E67" s="37" t="s">
        <v>121</v>
      </c>
    </row>
    <row r="68" spans="1:5" ht="12.75">
      <c r="A68" s="38" t="s">
        <v>59</v>
      </c>
      <c r="E68" s="39" t="s">
        <v>54</v>
      </c>
    </row>
    <row r="69" spans="1:5" ht="12.75">
      <c r="A69" t="s">
        <v>60</v>
      </c>
      <c r="E69" s="37" t="s">
        <v>122</v>
      </c>
    </row>
    <row r="70" spans="1:18" ht="12.75" customHeight="1">
      <c r="A70" s="12" t="s">
        <v>50</v>
      </c>
      <c r="B70" s="12"/>
      <c r="C70" s="41" t="s">
        <v>45</v>
      </c>
      <c r="D70" s="12"/>
      <c r="E70" s="29" t="s">
        <v>141</v>
      </c>
      <c r="F70" s="12"/>
      <c r="G70" s="12"/>
      <c r="H70" s="12"/>
      <c r="I70" s="42">
        <f>0+Q70</f>
        <v>0</v>
      </c>
      <c r="O70">
        <f>0+R70</f>
        <v>0</v>
      </c>
      <c r="Q70">
        <f>0+I71+I75</f>
        <v>0</v>
      </c>
      <c r="R70">
        <f>0+O71+O75</f>
        <v>0</v>
      </c>
    </row>
    <row r="71" spans="1:16" ht="12.75">
      <c r="A71" s="26" t="s">
        <v>52</v>
      </c>
      <c r="B71" s="31" t="s">
        <v>115</v>
      </c>
      <c r="C71" s="31" t="s">
        <v>142</v>
      </c>
      <c r="D71" s="26" t="s">
        <v>54</v>
      </c>
      <c r="E71" s="32" t="s">
        <v>143</v>
      </c>
      <c r="F71" s="33" t="s">
        <v>144</v>
      </c>
      <c r="G71" s="34">
        <v>1440</v>
      </c>
      <c r="H71" s="35">
        <v>0</v>
      </c>
      <c r="I71" s="35">
        <f>ROUND(ROUND(H71,2)*ROUND(G71,3),2)</f>
        <v>0</v>
      </c>
      <c r="O71">
        <f>(I71*21)/100</f>
        <v>0</v>
      </c>
      <c r="P71" t="s">
        <v>29</v>
      </c>
    </row>
    <row r="72" spans="1:5" ht="12.75">
      <c r="A72" s="36" t="s">
        <v>57</v>
      </c>
      <c r="E72" s="37" t="s">
        <v>54</v>
      </c>
    </row>
    <row r="73" spans="1:5" ht="12.75">
      <c r="A73" s="38" t="s">
        <v>59</v>
      </c>
      <c r="E73" s="39" t="s">
        <v>145</v>
      </c>
    </row>
    <row r="74" spans="1:5" ht="25.5">
      <c r="A74" t="s">
        <v>60</v>
      </c>
      <c r="E74" s="37" t="s">
        <v>146</v>
      </c>
    </row>
    <row r="75" spans="1:16" ht="12.75">
      <c r="A75" s="26" t="s">
        <v>52</v>
      </c>
      <c r="B75" s="31" t="s">
        <v>118</v>
      </c>
      <c r="C75" s="31" t="s">
        <v>147</v>
      </c>
      <c r="D75" s="26" t="s">
        <v>54</v>
      </c>
      <c r="E75" s="32" t="s">
        <v>148</v>
      </c>
      <c r="F75" s="33" t="s">
        <v>144</v>
      </c>
      <c r="G75" s="34">
        <v>120</v>
      </c>
      <c r="H75" s="35">
        <v>0</v>
      </c>
      <c r="I75" s="35">
        <f>ROUND(ROUND(H75,2)*ROUND(G75,3),2)</f>
        <v>0</v>
      </c>
      <c r="O75">
        <f>(I75*21)/100</f>
        <v>0</v>
      </c>
      <c r="P75" t="s">
        <v>29</v>
      </c>
    </row>
    <row r="76" spans="1:5" ht="12.75">
      <c r="A76" s="36" t="s">
        <v>57</v>
      </c>
      <c r="E76" s="37" t="s">
        <v>54</v>
      </c>
    </row>
    <row r="77" spans="1:5" ht="12.75">
      <c r="A77" s="38" t="s">
        <v>59</v>
      </c>
      <c r="E77" s="39" t="s">
        <v>149</v>
      </c>
    </row>
    <row r="78" spans="1:5" ht="25.5">
      <c r="A78" t="s">
        <v>60</v>
      </c>
      <c r="E78" s="37" t="s">
        <v>150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8"/>
  <sheetViews>
    <sheetView tabSelected="1"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0+O10+O19+O64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154</v>
      </c>
      <c r="I3" s="40">
        <f>0+I10+I19+I64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151</v>
      </c>
      <c r="D4" s="7"/>
      <c r="E4" s="18" t="s">
        <v>152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17" t="s">
        <v>18</v>
      </c>
      <c r="C5" s="4" t="s">
        <v>153</v>
      </c>
      <c r="D5" s="7"/>
      <c r="E5" s="18" t="s">
        <v>152</v>
      </c>
      <c r="F5" s="8"/>
      <c r="G5" s="8"/>
      <c r="H5" s="8"/>
      <c r="I5" s="8"/>
      <c r="O5" t="s">
        <v>27</v>
      </c>
      <c r="P5" t="s">
        <v>29</v>
      </c>
    </row>
    <row r="6" spans="1:9" ht="12.75" customHeight="1">
      <c r="A6" t="s">
        <v>23</v>
      </c>
      <c r="B6" s="20" t="s">
        <v>24</v>
      </c>
      <c r="C6" s="3" t="s">
        <v>154</v>
      </c>
      <c r="D6" s="2"/>
      <c r="E6" s="21" t="s">
        <v>152</v>
      </c>
      <c r="F6" s="12"/>
      <c r="G6" s="12"/>
      <c r="H6" s="12"/>
      <c r="I6" s="12"/>
    </row>
    <row r="7" spans="1:9" ht="12.75" customHeight="1">
      <c r="A7" s="1" t="s">
        <v>31</v>
      </c>
      <c r="B7" s="1" t="s">
        <v>33</v>
      </c>
      <c r="C7" s="1" t="s">
        <v>35</v>
      </c>
      <c r="D7" s="1" t="s">
        <v>36</v>
      </c>
      <c r="E7" s="1" t="s">
        <v>37</v>
      </c>
      <c r="F7" s="1" t="s">
        <v>39</v>
      </c>
      <c r="G7" s="1" t="s">
        <v>41</v>
      </c>
      <c r="H7" s="1" t="s">
        <v>43</v>
      </c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9" t="s">
        <v>44</v>
      </c>
      <c r="I8" s="19" t="s">
        <v>46</v>
      </c>
    </row>
    <row r="9" spans="1:9" ht="12.75" customHeight="1">
      <c r="A9" s="19" t="s">
        <v>32</v>
      </c>
      <c r="B9" s="19" t="s">
        <v>34</v>
      </c>
      <c r="C9" s="19" t="s">
        <v>29</v>
      </c>
      <c r="D9" s="19" t="s">
        <v>28</v>
      </c>
      <c r="E9" s="19" t="s">
        <v>38</v>
      </c>
      <c r="F9" s="19" t="s">
        <v>40</v>
      </c>
      <c r="G9" s="19" t="s">
        <v>42</v>
      </c>
      <c r="H9" s="19" t="s">
        <v>45</v>
      </c>
      <c r="I9" s="19" t="s">
        <v>47</v>
      </c>
    </row>
    <row r="10" spans="1:18" ht="12.75" customHeight="1">
      <c r="A10" s="27" t="s">
        <v>50</v>
      </c>
      <c r="B10" s="27"/>
      <c r="C10" s="28" t="s">
        <v>32</v>
      </c>
      <c r="D10" s="27"/>
      <c r="E10" s="29" t="s">
        <v>51</v>
      </c>
      <c r="F10" s="27"/>
      <c r="G10" s="27"/>
      <c r="H10" s="27"/>
      <c r="I10" s="30">
        <f>0+Q10</f>
        <v>0</v>
      </c>
      <c r="O10">
        <f>0+R10</f>
        <v>0</v>
      </c>
      <c r="Q10">
        <f>0+I11+I15</f>
        <v>0</v>
      </c>
      <c r="R10">
        <f>0+O11+O15</f>
        <v>0</v>
      </c>
    </row>
    <row r="11" spans="1:16" ht="12.75">
      <c r="A11" s="26" t="s">
        <v>52</v>
      </c>
      <c r="B11" s="31" t="s">
        <v>34</v>
      </c>
      <c r="C11" s="31" t="s">
        <v>157</v>
      </c>
      <c r="D11" s="26" t="s">
        <v>63</v>
      </c>
      <c r="E11" s="32" t="s">
        <v>158</v>
      </c>
      <c r="F11" s="33" t="s">
        <v>159</v>
      </c>
      <c r="G11" s="34">
        <v>68.08</v>
      </c>
      <c r="H11" s="35">
        <v>0</v>
      </c>
      <c r="I11" s="35">
        <f>ROUND(ROUND(H11,2)*ROUND(G11,3),2)</f>
        <v>0</v>
      </c>
      <c r="O11">
        <f>(I11*21)/100</f>
        <v>0</v>
      </c>
      <c r="P11" t="s">
        <v>29</v>
      </c>
    </row>
    <row r="12" spans="1:5" ht="12.75">
      <c r="A12" s="36" t="s">
        <v>57</v>
      </c>
      <c r="E12" s="37" t="s">
        <v>160</v>
      </c>
    </row>
    <row r="13" spans="1:5" ht="102">
      <c r="A13" s="38" t="s">
        <v>59</v>
      </c>
      <c r="E13" s="39" t="s">
        <v>161</v>
      </c>
    </row>
    <row r="14" spans="1:5" ht="25.5">
      <c r="A14" t="s">
        <v>60</v>
      </c>
      <c r="E14" s="37" t="s">
        <v>162</v>
      </c>
    </row>
    <row r="15" spans="1:16" ht="12.75">
      <c r="A15" s="26" t="s">
        <v>52</v>
      </c>
      <c r="B15" s="31" t="s">
        <v>29</v>
      </c>
      <c r="C15" s="31" t="s">
        <v>157</v>
      </c>
      <c r="D15" s="26" t="s">
        <v>68</v>
      </c>
      <c r="E15" s="32" t="s">
        <v>163</v>
      </c>
      <c r="F15" s="33" t="s">
        <v>159</v>
      </c>
      <c r="G15" s="34">
        <v>163.973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25.5">
      <c r="A16" s="36" t="s">
        <v>57</v>
      </c>
      <c r="E16" s="37" t="s">
        <v>164</v>
      </c>
    </row>
    <row r="17" spans="1:5" ht="267.75">
      <c r="A17" s="38" t="s">
        <v>59</v>
      </c>
      <c r="E17" s="39" t="s">
        <v>165</v>
      </c>
    </row>
    <row r="18" spans="1:5" ht="25.5">
      <c r="A18" t="s">
        <v>60</v>
      </c>
      <c r="E18" s="37" t="s">
        <v>162</v>
      </c>
    </row>
    <row r="19" spans="1:18" ht="12.75" customHeight="1">
      <c r="A19" s="12" t="s">
        <v>50</v>
      </c>
      <c r="B19" s="12"/>
      <c r="C19" s="41" t="s">
        <v>34</v>
      </c>
      <c r="D19" s="12"/>
      <c r="E19" s="29" t="s">
        <v>166</v>
      </c>
      <c r="F19" s="12"/>
      <c r="G19" s="12"/>
      <c r="H19" s="12"/>
      <c r="I19" s="42">
        <f>0+Q19</f>
        <v>0</v>
      </c>
      <c r="O19">
        <f>0+R19</f>
        <v>0</v>
      </c>
      <c r="Q19">
        <f>0+I20+I24+I28+I32+I36+I40+I44+I48+I52+I56+I60</f>
        <v>0</v>
      </c>
      <c r="R19">
        <f>0+O20+O24+O28+O32+O36+O40+O44+O48+O52+O56+O60</f>
        <v>0</v>
      </c>
    </row>
    <row r="20" spans="1:16" ht="12.75">
      <c r="A20" s="26" t="s">
        <v>52</v>
      </c>
      <c r="B20" s="31" t="s">
        <v>28</v>
      </c>
      <c r="C20" s="31" t="s">
        <v>167</v>
      </c>
      <c r="D20" s="26" t="s">
        <v>54</v>
      </c>
      <c r="E20" s="32" t="s">
        <v>168</v>
      </c>
      <c r="F20" s="33" t="s">
        <v>169</v>
      </c>
      <c r="G20" s="34">
        <v>20</v>
      </c>
      <c r="H20" s="35">
        <v>0</v>
      </c>
      <c r="I20" s="35">
        <f>ROUND(ROUND(H20,2)*ROUND(G20,3),2)</f>
        <v>0</v>
      </c>
      <c r="O20">
        <f>(I20*21)/100</f>
        <v>0</v>
      </c>
      <c r="P20" t="s">
        <v>29</v>
      </c>
    </row>
    <row r="21" spans="1:5" ht="12.75">
      <c r="A21" s="36" t="s">
        <v>57</v>
      </c>
      <c r="E21" s="37" t="s">
        <v>170</v>
      </c>
    </row>
    <row r="22" spans="1:5" ht="25.5">
      <c r="A22" s="38" t="s">
        <v>59</v>
      </c>
      <c r="E22" s="39" t="s">
        <v>171</v>
      </c>
    </row>
    <row r="23" spans="1:5" ht="38.25">
      <c r="A23" t="s">
        <v>60</v>
      </c>
      <c r="E23" s="37" t="s">
        <v>172</v>
      </c>
    </row>
    <row r="24" spans="1:16" ht="12.75">
      <c r="A24" s="26" t="s">
        <v>52</v>
      </c>
      <c r="B24" s="31" t="s">
        <v>38</v>
      </c>
      <c r="C24" s="31" t="s">
        <v>173</v>
      </c>
      <c r="D24" s="26" t="s">
        <v>54</v>
      </c>
      <c r="E24" s="32" t="s">
        <v>174</v>
      </c>
      <c r="F24" s="33" t="s">
        <v>65</v>
      </c>
      <c r="G24" s="34">
        <v>2</v>
      </c>
      <c r="H24" s="35">
        <v>0</v>
      </c>
      <c r="I24" s="35">
        <f>ROUND(ROUND(H24,2)*ROUND(G24,3),2)</f>
        <v>0</v>
      </c>
      <c r="O24">
        <f>(I24*21)/100</f>
        <v>0</v>
      </c>
      <c r="P24" t="s">
        <v>29</v>
      </c>
    </row>
    <row r="25" spans="1:5" ht="12.75">
      <c r="A25" s="36" t="s">
        <v>57</v>
      </c>
      <c r="E25" s="37" t="s">
        <v>175</v>
      </c>
    </row>
    <row r="26" spans="1:5" ht="25.5">
      <c r="A26" s="38" t="s">
        <v>59</v>
      </c>
      <c r="E26" s="39" t="s">
        <v>176</v>
      </c>
    </row>
    <row r="27" spans="1:5" ht="114.75">
      <c r="A27" t="s">
        <v>60</v>
      </c>
      <c r="E27" s="37" t="s">
        <v>177</v>
      </c>
    </row>
    <row r="28" spans="1:16" ht="25.5">
      <c r="A28" s="26" t="s">
        <v>52</v>
      </c>
      <c r="B28" s="31" t="s">
        <v>40</v>
      </c>
      <c r="C28" s="31" t="s">
        <v>178</v>
      </c>
      <c r="D28" s="26" t="s">
        <v>54</v>
      </c>
      <c r="E28" s="32" t="s">
        <v>179</v>
      </c>
      <c r="F28" s="33" t="s">
        <v>180</v>
      </c>
      <c r="G28" s="34">
        <v>7.9</v>
      </c>
      <c r="H28" s="35">
        <v>0</v>
      </c>
      <c r="I28" s="35">
        <f>ROUND(ROUND(H28,2)*ROUND(G28,3),2)</f>
        <v>0</v>
      </c>
      <c r="O28">
        <f>(I28*21)/100</f>
        <v>0</v>
      </c>
      <c r="P28" t="s">
        <v>29</v>
      </c>
    </row>
    <row r="29" spans="1:5" ht="12.75">
      <c r="A29" s="36" t="s">
        <v>57</v>
      </c>
      <c r="E29" s="37" t="s">
        <v>181</v>
      </c>
    </row>
    <row r="30" spans="1:5" ht="38.25">
      <c r="A30" s="38" t="s">
        <v>59</v>
      </c>
      <c r="E30" s="39" t="s">
        <v>182</v>
      </c>
    </row>
    <row r="31" spans="1:5" ht="63.75">
      <c r="A31" t="s">
        <v>60</v>
      </c>
      <c r="E31" s="37" t="s">
        <v>183</v>
      </c>
    </row>
    <row r="32" spans="1:16" ht="25.5">
      <c r="A32" s="26" t="s">
        <v>52</v>
      </c>
      <c r="B32" s="31" t="s">
        <v>42</v>
      </c>
      <c r="C32" s="31" t="s">
        <v>184</v>
      </c>
      <c r="D32" s="26" t="s">
        <v>54</v>
      </c>
      <c r="E32" s="32" t="s">
        <v>185</v>
      </c>
      <c r="F32" s="33" t="s">
        <v>180</v>
      </c>
      <c r="G32" s="34">
        <v>1.65</v>
      </c>
      <c r="H32" s="35">
        <v>0</v>
      </c>
      <c r="I32" s="35">
        <f>ROUND(ROUND(H32,2)*ROUND(G32,3),2)</f>
        <v>0</v>
      </c>
      <c r="O32">
        <f>(I32*21)/100</f>
        <v>0</v>
      </c>
      <c r="P32" t="s">
        <v>29</v>
      </c>
    </row>
    <row r="33" spans="1:5" ht="12.75">
      <c r="A33" s="36" t="s">
        <v>57</v>
      </c>
      <c r="E33" s="37" t="s">
        <v>186</v>
      </c>
    </row>
    <row r="34" spans="1:5" ht="38.25">
      <c r="A34" s="38" t="s">
        <v>59</v>
      </c>
      <c r="E34" s="39" t="s">
        <v>187</v>
      </c>
    </row>
    <row r="35" spans="1:5" ht="63.75">
      <c r="A35" t="s">
        <v>60</v>
      </c>
      <c r="E35" s="37" t="s">
        <v>183</v>
      </c>
    </row>
    <row r="36" spans="1:16" ht="25.5">
      <c r="A36" s="26" t="s">
        <v>52</v>
      </c>
      <c r="B36" s="31" t="s">
        <v>82</v>
      </c>
      <c r="C36" s="31" t="s">
        <v>188</v>
      </c>
      <c r="D36" s="26" t="s">
        <v>54</v>
      </c>
      <c r="E36" s="32" t="s">
        <v>189</v>
      </c>
      <c r="F36" s="33" t="s">
        <v>180</v>
      </c>
      <c r="G36" s="34">
        <v>10.8</v>
      </c>
      <c r="H36" s="35">
        <v>0</v>
      </c>
      <c r="I36" s="35">
        <f>ROUND(ROUND(H36,2)*ROUND(G36,3),2)</f>
        <v>0</v>
      </c>
      <c r="O36">
        <f>(I36*21)/100</f>
        <v>0</v>
      </c>
      <c r="P36" t="s">
        <v>29</v>
      </c>
    </row>
    <row r="37" spans="1:5" ht="12.75">
      <c r="A37" s="36" t="s">
        <v>57</v>
      </c>
      <c r="E37" s="37" t="s">
        <v>190</v>
      </c>
    </row>
    <row r="38" spans="1:5" ht="38.25">
      <c r="A38" s="38" t="s">
        <v>59</v>
      </c>
      <c r="E38" s="39" t="s">
        <v>191</v>
      </c>
    </row>
    <row r="39" spans="1:5" ht="63.75">
      <c r="A39" t="s">
        <v>60</v>
      </c>
      <c r="E39" s="37" t="s">
        <v>183</v>
      </c>
    </row>
    <row r="40" spans="1:16" ht="25.5">
      <c r="A40" s="26" t="s">
        <v>52</v>
      </c>
      <c r="B40" s="31" t="s">
        <v>84</v>
      </c>
      <c r="C40" s="31" t="s">
        <v>192</v>
      </c>
      <c r="D40" s="26" t="s">
        <v>54</v>
      </c>
      <c r="E40" s="32" t="s">
        <v>193</v>
      </c>
      <c r="F40" s="33" t="s">
        <v>180</v>
      </c>
      <c r="G40" s="34">
        <v>38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29</v>
      </c>
    </row>
    <row r="41" spans="1:5" ht="25.5">
      <c r="A41" s="36" t="s">
        <v>57</v>
      </c>
      <c r="E41" s="37" t="s">
        <v>194</v>
      </c>
    </row>
    <row r="42" spans="1:5" ht="38.25">
      <c r="A42" s="38" t="s">
        <v>59</v>
      </c>
      <c r="E42" s="39" t="s">
        <v>195</v>
      </c>
    </row>
    <row r="43" spans="1:5" ht="63.75">
      <c r="A43" t="s">
        <v>60</v>
      </c>
      <c r="E43" s="37" t="s">
        <v>183</v>
      </c>
    </row>
    <row r="44" spans="1:16" ht="12.75">
      <c r="A44" s="26" t="s">
        <v>52</v>
      </c>
      <c r="B44" s="31" t="s">
        <v>45</v>
      </c>
      <c r="C44" s="31" t="s">
        <v>196</v>
      </c>
      <c r="D44" s="26" t="s">
        <v>54</v>
      </c>
      <c r="E44" s="32" t="s">
        <v>197</v>
      </c>
      <c r="F44" s="33" t="s">
        <v>198</v>
      </c>
      <c r="G44" s="34">
        <v>180</v>
      </c>
      <c r="H44" s="35">
        <v>0</v>
      </c>
      <c r="I44" s="35">
        <f>ROUND(ROUND(H44,2)*ROUND(G44,3),2)</f>
        <v>0</v>
      </c>
      <c r="O44">
        <f>(I44*21)/100</f>
        <v>0</v>
      </c>
      <c r="P44" t="s">
        <v>29</v>
      </c>
    </row>
    <row r="45" spans="1:5" ht="12.75">
      <c r="A45" s="36" t="s">
        <v>57</v>
      </c>
      <c r="E45" s="37" t="s">
        <v>199</v>
      </c>
    </row>
    <row r="46" spans="1:5" ht="63.75">
      <c r="A46" s="38" t="s">
        <v>59</v>
      </c>
      <c r="E46" s="39" t="s">
        <v>200</v>
      </c>
    </row>
    <row r="47" spans="1:5" ht="63.75">
      <c r="A47" t="s">
        <v>60</v>
      </c>
      <c r="E47" s="37" t="s">
        <v>183</v>
      </c>
    </row>
    <row r="48" spans="1:16" ht="12.75">
      <c r="A48" s="26" t="s">
        <v>52</v>
      </c>
      <c r="B48" s="31" t="s">
        <v>47</v>
      </c>
      <c r="C48" s="31" t="s">
        <v>201</v>
      </c>
      <c r="D48" s="26" t="s">
        <v>54</v>
      </c>
      <c r="E48" s="32" t="s">
        <v>202</v>
      </c>
      <c r="F48" s="33" t="s">
        <v>180</v>
      </c>
      <c r="G48" s="34">
        <v>5.041</v>
      </c>
      <c r="H48" s="35">
        <v>0</v>
      </c>
      <c r="I48" s="35">
        <f>ROUND(ROUND(H48,2)*ROUND(G48,3),2)</f>
        <v>0</v>
      </c>
      <c r="O48">
        <f>(I48*21)/100</f>
        <v>0</v>
      </c>
      <c r="P48" t="s">
        <v>29</v>
      </c>
    </row>
    <row r="49" spans="1:5" ht="12.75">
      <c r="A49" s="36" t="s">
        <v>57</v>
      </c>
      <c r="E49" s="37" t="s">
        <v>203</v>
      </c>
    </row>
    <row r="50" spans="1:5" ht="38.25">
      <c r="A50" s="38" t="s">
        <v>59</v>
      </c>
      <c r="E50" s="39" t="s">
        <v>204</v>
      </c>
    </row>
    <row r="51" spans="1:5" ht="63.75">
      <c r="A51" t="s">
        <v>60</v>
      </c>
      <c r="E51" s="37" t="s">
        <v>205</v>
      </c>
    </row>
    <row r="52" spans="1:16" ht="12.75">
      <c r="A52" s="26" t="s">
        <v>52</v>
      </c>
      <c r="B52" s="31" t="s">
        <v>91</v>
      </c>
      <c r="C52" s="31" t="s">
        <v>206</v>
      </c>
      <c r="D52" s="26" t="s">
        <v>54</v>
      </c>
      <c r="E52" s="32" t="s">
        <v>207</v>
      </c>
      <c r="F52" s="33" t="s">
        <v>159</v>
      </c>
      <c r="G52" s="34">
        <v>11.09</v>
      </c>
      <c r="H52" s="35">
        <v>0</v>
      </c>
      <c r="I52" s="35">
        <f>ROUND(ROUND(H52,2)*ROUND(G52,3),2)</f>
        <v>0</v>
      </c>
      <c r="O52">
        <f>(I52*21)/100</f>
        <v>0</v>
      </c>
      <c r="P52" t="s">
        <v>29</v>
      </c>
    </row>
    <row r="53" spans="1:5" ht="12.75">
      <c r="A53" s="36" t="s">
        <v>57</v>
      </c>
      <c r="E53" s="37" t="s">
        <v>208</v>
      </c>
    </row>
    <row r="54" spans="1:5" ht="51">
      <c r="A54" s="38" t="s">
        <v>59</v>
      </c>
      <c r="E54" s="39" t="s">
        <v>209</v>
      </c>
    </row>
    <row r="55" spans="1:5" ht="63.75">
      <c r="A55" t="s">
        <v>60</v>
      </c>
      <c r="E55" s="37" t="s">
        <v>183</v>
      </c>
    </row>
    <row r="56" spans="1:16" ht="12.75">
      <c r="A56" s="26" t="s">
        <v>52</v>
      </c>
      <c r="B56" s="31" t="s">
        <v>97</v>
      </c>
      <c r="C56" s="31" t="s">
        <v>210</v>
      </c>
      <c r="D56" s="26" t="s">
        <v>54</v>
      </c>
      <c r="E56" s="32" t="s">
        <v>211</v>
      </c>
      <c r="F56" s="33" t="s">
        <v>180</v>
      </c>
      <c r="G56" s="34">
        <v>36.8</v>
      </c>
      <c r="H56" s="35">
        <v>0</v>
      </c>
      <c r="I56" s="35">
        <f>ROUND(ROUND(H56,2)*ROUND(G56,3),2)</f>
        <v>0</v>
      </c>
      <c r="O56">
        <f>(I56*21)/100</f>
        <v>0</v>
      </c>
      <c r="P56" t="s">
        <v>29</v>
      </c>
    </row>
    <row r="57" spans="1:5" ht="12.75">
      <c r="A57" s="36" t="s">
        <v>57</v>
      </c>
      <c r="E57" s="37" t="s">
        <v>212</v>
      </c>
    </row>
    <row r="58" spans="1:5" ht="38.25">
      <c r="A58" s="38" t="s">
        <v>59</v>
      </c>
      <c r="E58" s="39" t="s">
        <v>213</v>
      </c>
    </row>
    <row r="59" spans="1:5" ht="38.25">
      <c r="A59" t="s">
        <v>60</v>
      </c>
      <c r="E59" s="37" t="s">
        <v>214</v>
      </c>
    </row>
    <row r="60" spans="1:16" ht="12.75">
      <c r="A60" s="26" t="s">
        <v>52</v>
      </c>
      <c r="B60" s="31" t="s">
        <v>102</v>
      </c>
      <c r="C60" s="31" t="s">
        <v>215</v>
      </c>
      <c r="D60" s="26" t="s">
        <v>54</v>
      </c>
      <c r="E60" s="32" t="s">
        <v>216</v>
      </c>
      <c r="F60" s="33" t="s">
        <v>217</v>
      </c>
      <c r="G60" s="34">
        <v>951.51</v>
      </c>
      <c r="H60" s="35">
        <v>0</v>
      </c>
      <c r="I60" s="35">
        <f>ROUND(ROUND(H60,2)*ROUND(G60,3),2)</f>
        <v>0</v>
      </c>
      <c r="O60">
        <f>(I60*21)/100</f>
        <v>0</v>
      </c>
      <c r="P60" t="s">
        <v>29</v>
      </c>
    </row>
    <row r="61" spans="1:5" ht="12.75">
      <c r="A61" s="36" t="s">
        <v>57</v>
      </c>
      <c r="E61" s="37" t="s">
        <v>218</v>
      </c>
    </row>
    <row r="62" spans="1:5" ht="127.5">
      <c r="A62" s="38" t="s">
        <v>59</v>
      </c>
      <c r="E62" s="39" t="s">
        <v>219</v>
      </c>
    </row>
    <row r="63" spans="1:5" ht="25.5">
      <c r="A63" t="s">
        <v>60</v>
      </c>
      <c r="E63" s="37" t="s">
        <v>220</v>
      </c>
    </row>
    <row r="64" spans="1:18" ht="12.75" customHeight="1">
      <c r="A64" s="12" t="s">
        <v>50</v>
      </c>
      <c r="B64" s="12"/>
      <c r="C64" s="41" t="s">
        <v>84</v>
      </c>
      <c r="D64" s="12"/>
      <c r="E64" s="29" t="s">
        <v>221</v>
      </c>
      <c r="F64" s="12"/>
      <c r="G64" s="12"/>
      <c r="H64" s="12"/>
      <c r="I64" s="42">
        <f>0+Q64</f>
        <v>0</v>
      </c>
      <c r="O64">
        <f>0+R64</f>
        <v>0</v>
      </c>
      <c r="Q64">
        <f>0+I65</f>
        <v>0</v>
      </c>
      <c r="R64">
        <f>0+O65</f>
        <v>0</v>
      </c>
    </row>
    <row r="65" spans="1:16" ht="12.75">
      <c r="A65" s="26" t="s">
        <v>52</v>
      </c>
      <c r="B65" s="31" t="s">
        <v>107</v>
      </c>
      <c r="C65" s="31" t="s">
        <v>222</v>
      </c>
      <c r="D65" s="26" t="s">
        <v>54</v>
      </c>
      <c r="E65" s="32" t="s">
        <v>223</v>
      </c>
      <c r="F65" s="33" t="s">
        <v>65</v>
      </c>
      <c r="G65" s="34">
        <v>1</v>
      </c>
      <c r="H65" s="35">
        <v>0</v>
      </c>
      <c r="I65" s="35">
        <f>ROUND(ROUND(H65,2)*ROUND(G65,3),2)</f>
        <v>0</v>
      </c>
      <c r="O65">
        <f>(I65*21)/100</f>
        <v>0</v>
      </c>
      <c r="P65" t="s">
        <v>29</v>
      </c>
    </row>
    <row r="66" spans="1:5" ht="12.75">
      <c r="A66" s="36" t="s">
        <v>57</v>
      </c>
      <c r="E66" s="37" t="s">
        <v>54</v>
      </c>
    </row>
    <row r="67" spans="1:5" ht="25.5">
      <c r="A67" s="38" t="s">
        <v>59</v>
      </c>
      <c r="E67" s="39" t="s">
        <v>224</v>
      </c>
    </row>
    <row r="68" spans="1:5" ht="38.25">
      <c r="A68" t="s">
        <v>60</v>
      </c>
      <c r="E68" s="37" t="s">
        <v>225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8"/>
  <sheetViews>
    <sheetView tabSelected="1" workbookViewId="0" topLeftCell="A1">
      <pane ySplit="9" topLeftCell="A10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0+O10+O19+O64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226</v>
      </c>
      <c r="I3" s="40">
        <f>0+I10+I19+I64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151</v>
      </c>
      <c r="D4" s="7"/>
      <c r="E4" s="18" t="s">
        <v>152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17" t="s">
        <v>18</v>
      </c>
      <c r="C5" s="4" t="s">
        <v>153</v>
      </c>
      <c r="D5" s="7"/>
      <c r="E5" s="18" t="s">
        <v>152</v>
      </c>
      <c r="F5" s="8"/>
      <c r="G5" s="8"/>
      <c r="H5" s="8"/>
      <c r="I5" s="8"/>
      <c r="O5" t="s">
        <v>27</v>
      </c>
      <c r="P5" t="s">
        <v>29</v>
      </c>
    </row>
    <row r="6" spans="1:9" ht="12.75" customHeight="1">
      <c r="A6" t="s">
        <v>23</v>
      </c>
      <c r="B6" s="20" t="s">
        <v>24</v>
      </c>
      <c r="C6" s="3" t="s">
        <v>226</v>
      </c>
      <c r="D6" s="2"/>
      <c r="E6" s="21" t="s">
        <v>152</v>
      </c>
      <c r="F6" s="12"/>
      <c r="G6" s="12"/>
      <c r="H6" s="12"/>
      <c r="I6" s="12"/>
    </row>
    <row r="7" spans="1:9" ht="12.75" customHeight="1">
      <c r="A7" s="1" t="s">
        <v>31</v>
      </c>
      <c r="B7" s="1" t="s">
        <v>33</v>
      </c>
      <c r="C7" s="1" t="s">
        <v>35</v>
      </c>
      <c r="D7" s="1" t="s">
        <v>36</v>
      </c>
      <c r="E7" s="1" t="s">
        <v>37</v>
      </c>
      <c r="F7" s="1" t="s">
        <v>39</v>
      </c>
      <c r="G7" s="1" t="s">
        <v>41</v>
      </c>
      <c r="H7" s="1" t="s">
        <v>43</v>
      </c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9" t="s">
        <v>44</v>
      </c>
      <c r="I8" s="19" t="s">
        <v>46</v>
      </c>
    </row>
    <row r="9" spans="1:9" ht="12.75" customHeight="1">
      <c r="A9" s="19" t="s">
        <v>32</v>
      </c>
      <c r="B9" s="19" t="s">
        <v>34</v>
      </c>
      <c r="C9" s="19" t="s">
        <v>29</v>
      </c>
      <c r="D9" s="19" t="s">
        <v>28</v>
      </c>
      <c r="E9" s="19" t="s">
        <v>38</v>
      </c>
      <c r="F9" s="19" t="s">
        <v>40</v>
      </c>
      <c r="G9" s="19" t="s">
        <v>42</v>
      </c>
      <c r="H9" s="19" t="s">
        <v>45</v>
      </c>
      <c r="I9" s="19" t="s">
        <v>47</v>
      </c>
    </row>
    <row r="10" spans="1:18" ht="12.75" customHeight="1">
      <c r="A10" s="27" t="s">
        <v>50</v>
      </c>
      <c r="B10" s="27"/>
      <c r="C10" s="28" t="s">
        <v>32</v>
      </c>
      <c r="D10" s="27"/>
      <c r="E10" s="29" t="s">
        <v>51</v>
      </c>
      <c r="F10" s="27"/>
      <c r="G10" s="27"/>
      <c r="H10" s="27"/>
      <c r="I10" s="30">
        <f>0+Q10</f>
        <v>0</v>
      </c>
      <c r="O10">
        <f>0+R10</f>
        <v>0</v>
      </c>
      <c r="Q10">
        <f>0+I11+I15</f>
        <v>0</v>
      </c>
      <c r="R10">
        <f>0+O11+O15</f>
        <v>0</v>
      </c>
    </row>
    <row r="11" spans="1:16" ht="12.75">
      <c r="A11" s="26" t="s">
        <v>52</v>
      </c>
      <c r="B11" s="31" t="s">
        <v>34</v>
      </c>
      <c r="C11" s="31" t="s">
        <v>157</v>
      </c>
      <c r="D11" s="26" t="s">
        <v>63</v>
      </c>
      <c r="E11" s="32" t="s">
        <v>158</v>
      </c>
      <c r="F11" s="33" t="s">
        <v>159</v>
      </c>
      <c r="G11" s="34">
        <v>70.485</v>
      </c>
      <c r="H11" s="35">
        <v>0</v>
      </c>
      <c r="I11" s="35">
        <f>ROUND(ROUND(H11,2)*ROUND(G11,3),2)</f>
        <v>0</v>
      </c>
      <c r="O11">
        <f>(I11*21)/100</f>
        <v>0</v>
      </c>
      <c r="P11" t="s">
        <v>29</v>
      </c>
    </row>
    <row r="12" spans="1:5" ht="12.75">
      <c r="A12" s="36" t="s">
        <v>57</v>
      </c>
      <c r="E12" s="37" t="s">
        <v>160</v>
      </c>
    </row>
    <row r="13" spans="1:5" ht="102">
      <c r="A13" s="38" t="s">
        <v>59</v>
      </c>
      <c r="E13" s="39" t="s">
        <v>228</v>
      </c>
    </row>
    <row r="14" spans="1:5" ht="25.5">
      <c r="A14" t="s">
        <v>60</v>
      </c>
      <c r="E14" s="37" t="s">
        <v>162</v>
      </c>
    </row>
    <row r="15" spans="1:16" ht="12.75">
      <c r="A15" s="26" t="s">
        <v>52</v>
      </c>
      <c r="B15" s="31" t="s">
        <v>29</v>
      </c>
      <c r="C15" s="31" t="s">
        <v>157</v>
      </c>
      <c r="D15" s="26" t="s">
        <v>68</v>
      </c>
      <c r="E15" s="32" t="s">
        <v>163</v>
      </c>
      <c r="F15" s="33" t="s">
        <v>159</v>
      </c>
      <c r="G15" s="34">
        <v>56.592</v>
      </c>
      <c r="H15" s="35">
        <v>0</v>
      </c>
      <c r="I15" s="35">
        <f>ROUND(ROUND(H15,2)*ROUND(G15,3),2)</f>
        <v>0</v>
      </c>
      <c r="O15">
        <f>(I15*21)/100</f>
        <v>0</v>
      </c>
      <c r="P15" t="s">
        <v>29</v>
      </c>
    </row>
    <row r="16" spans="1:5" ht="25.5">
      <c r="A16" s="36" t="s">
        <v>57</v>
      </c>
      <c r="E16" s="37" t="s">
        <v>164</v>
      </c>
    </row>
    <row r="17" spans="1:5" ht="216.75">
      <c r="A17" s="38" t="s">
        <v>59</v>
      </c>
      <c r="E17" s="39" t="s">
        <v>229</v>
      </c>
    </row>
    <row r="18" spans="1:5" ht="25.5">
      <c r="A18" t="s">
        <v>60</v>
      </c>
      <c r="E18" s="37" t="s">
        <v>162</v>
      </c>
    </row>
    <row r="19" spans="1:18" ht="12.75" customHeight="1">
      <c r="A19" s="12" t="s">
        <v>50</v>
      </c>
      <c r="B19" s="12"/>
      <c r="C19" s="41" t="s">
        <v>34</v>
      </c>
      <c r="D19" s="12"/>
      <c r="E19" s="29" t="s">
        <v>166</v>
      </c>
      <c r="F19" s="12"/>
      <c r="G19" s="12"/>
      <c r="H19" s="12"/>
      <c r="I19" s="42">
        <f>0+Q19</f>
        <v>0</v>
      </c>
      <c r="O19">
        <f>0+R19</f>
        <v>0</v>
      </c>
      <c r="Q19">
        <f>0+I20+I24+I28+I32+I36+I40+I44+I48+I52+I56+I60</f>
        <v>0</v>
      </c>
      <c r="R19">
        <f>0+O20+O24+O28+O32+O36+O40+O44+O48+O52+O56+O60</f>
        <v>0</v>
      </c>
    </row>
    <row r="20" spans="1:16" ht="12.75">
      <c r="A20" s="26" t="s">
        <v>52</v>
      </c>
      <c r="B20" s="31" t="s">
        <v>28</v>
      </c>
      <c r="C20" s="31" t="s">
        <v>167</v>
      </c>
      <c r="D20" s="26" t="s">
        <v>54</v>
      </c>
      <c r="E20" s="32" t="s">
        <v>168</v>
      </c>
      <c r="F20" s="33" t="s">
        <v>169</v>
      </c>
      <c r="G20" s="34">
        <v>20</v>
      </c>
      <c r="H20" s="35">
        <v>0</v>
      </c>
      <c r="I20" s="35">
        <f>ROUND(ROUND(H20,2)*ROUND(G20,3),2)</f>
        <v>0</v>
      </c>
      <c r="O20">
        <f>(I20*21)/100</f>
        <v>0</v>
      </c>
      <c r="P20" t="s">
        <v>29</v>
      </c>
    </row>
    <row r="21" spans="1:5" ht="12.75">
      <c r="A21" s="36" t="s">
        <v>57</v>
      </c>
      <c r="E21" s="37" t="s">
        <v>170</v>
      </c>
    </row>
    <row r="22" spans="1:5" ht="25.5">
      <c r="A22" s="38" t="s">
        <v>59</v>
      </c>
      <c r="E22" s="39" t="s">
        <v>171</v>
      </c>
    </row>
    <row r="23" spans="1:5" ht="38.25">
      <c r="A23" t="s">
        <v>60</v>
      </c>
      <c r="E23" s="37" t="s">
        <v>172</v>
      </c>
    </row>
    <row r="24" spans="1:16" ht="12.75">
      <c r="A24" s="26" t="s">
        <v>52</v>
      </c>
      <c r="B24" s="31" t="s">
        <v>38</v>
      </c>
      <c r="C24" s="31" t="s">
        <v>173</v>
      </c>
      <c r="D24" s="26" t="s">
        <v>54</v>
      </c>
      <c r="E24" s="32" t="s">
        <v>174</v>
      </c>
      <c r="F24" s="33" t="s">
        <v>65</v>
      </c>
      <c r="G24" s="34">
        <v>2</v>
      </c>
      <c r="H24" s="35">
        <v>0</v>
      </c>
      <c r="I24" s="35">
        <f>ROUND(ROUND(H24,2)*ROUND(G24,3),2)</f>
        <v>0</v>
      </c>
      <c r="O24">
        <f>(I24*21)/100</f>
        <v>0</v>
      </c>
      <c r="P24" t="s">
        <v>29</v>
      </c>
    </row>
    <row r="25" spans="1:5" ht="12.75">
      <c r="A25" s="36" t="s">
        <v>57</v>
      </c>
      <c r="E25" s="37" t="s">
        <v>175</v>
      </c>
    </row>
    <row r="26" spans="1:5" ht="25.5">
      <c r="A26" s="38" t="s">
        <v>59</v>
      </c>
      <c r="E26" s="39" t="s">
        <v>176</v>
      </c>
    </row>
    <row r="27" spans="1:5" ht="114.75">
      <c r="A27" t="s">
        <v>60</v>
      </c>
      <c r="E27" s="37" t="s">
        <v>177</v>
      </c>
    </row>
    <row r="28" spans="1:16" ht="25.5">
      <c r="A28" s="26" t="s">
        <v>52</v>
      </c>
      <c r="B28" s="31" t="s">
        <v>40</v>
      </c>
      <c r="C28" s="31" t="s">
        <v>178</v>
      </c>
      <c r="D28" s="26" t="s">
        <v>54</v>
      </c>
      <c r="E28" s="32" t="s">
        <v>179</v>
      </c>
      <c r="F28" s="33" t="s">
        <v>180</v>
      </c>
      <c r="G28" s="34">
        <v>7.8</v>
      </c>
      <c r="H28" s="35">
        <v>0</v>
      </c>
      <c r="I28" s="35">
        <f>ROUND(ROUND(H28,2)*ROUND(G28,3),2)</f>
        <v>0</v>
      </c>
      <c r="O28">
        <f>(I28*21)/100</f>
        <v>0</v>
      </c>
      <c r="P28" t="s">
        <v>29</v>
      </c>
    </row>
    <row r="29" spans="1:5" ht="12.75">
      <c r="A29" s="36" t="s">
        <v>57</v>
      </c>
      <c r="E29" s="37" t="s">
        <v>181</v>
      </c>
    </row>
    <row r="30" spans="1:5" ht="38.25">
      <c r="A30" s="38" t="s">
        <v>59</v>
      </c>
      <c r="E30" s="39" t="s">
        <v>230</v>
      </c>
    </row>
    <row r="31" spans="1:5" ht="63.75">
      <c r="A31" t="s">
        <v>60</v>
      </c>
      <c r="E31" s="37" t="s">
        <v>183</v>
      </c>
    </row>
    <row r="32" spans="1:16" ht="25.5">
      <c r="A32" s="26" t="s">
        <v>52</v>
      </c>
      <c r="B32" s="31" t="s">
        <v>42</v>
      </c>
      <c r="C32" s="31" t="s">
        <v>184</v>
      </c>
      <c r="D32" s="26" t="s">
        <v>54</v>
      </c>
      <c r="E32" s="32" t="s">
        <v>185</v>
      </c>
      <c r="F32" s="33" t="s">
        <v>180</v>
      </c>
      <c r="G32" s="34">
        <v>1.6</v>
      </c>
      <c r="H32" s="35">
        <v>0</v>
      </c>
      <c r="I32" s="35">
        <f>ROUND(ROUND(H32,2)*ROUND(G32,3),2)</f>
        <v>0</v>
      </c>
      <c r="O32">
        <f>(I32*21)/100</f>
        <v>0</v>
      </c>
      <c r="P32" t="s">
        <v>29</v>
      </c>
    </row>
    <row r="33" spans="1:5" ht="12.75">
      <c r="A33" s="36" t="s">
        <v>57</v>
      </c>
      <c r="E33" s="37" t="s">
        <v>186</v>
      </c>
    </row>
    <row r="34" spans="1:5" ht="38.25">
      <c r="A34" s="38" t="s">
        <v>59</v>
      </c>
      <c r="E34" s="39" t="s">
        <v>231</v>
      </c>
    </row>
    <row r="35" spans="1:5" ht="63.75">
      <c r="A35" t="s">
        <v>60</v>
      </c>
      <c r="E35" s="37" t="s">
        <v>183</v>
      </c>
    </row>
    <row r="36" spans="1:16" ht="25.5">
      <c r="A36" s="26" t="s">
        <v>52</v>
      </c>
      <c r="B36" s="31" t="s">
        <v>82</v>
      </c>
      <c r="C36" s="31" t="s">
        <v>232</v>
      </c>
      <c r="D36" s="26" t="s">
        <v>54</v>
      </c>
      <c r="E36" s="32" t="s">
        <v>233</v>
      </c>
      <c r="F36" s="33" t="s">
        <v>180</v>
      </c>
      <c r="G36" s="34">
        <v>5.1</v>
      </c>
      <c r="H36" s="35">
        <v>0</v>
      </c>
      <c r="I36" s="35">
        <f>ROUND(ROUND(H36,2)*ROUND(G36,3),2)</f>
        <v>0</v>
      </c>
      <c r="O36">
        <f>(I36*21)/100</f>
        <v>0</v>
      </c>
      <c r="P36" t="s">
        <v>29</v>
      </c>
    </row>
    <row r="37" spans="1:5" ht="12.75">
      <c r="A37" s="36" t="s">
        <v>57</v>
      </c>
      <c r="E37" s="37" t="s">
        <v>234</v>
      </c>
    </row>
    <row r="38" spans="1:5" ht="38.25">
      <c r="A38" s="38" t="s">
        <v>59</v>
      </c>
      <c r="E38" s="39" t="s">
        <v>235</v>
      </c>
    </row>
    <row r="39" spans="1:5" ht="63.75">
      <c r="A39" t="s">
        <v>60</v>
      </c>
      <c r="E39" s="37" t="s">
        <v>183</v>
      </c>
    </row>
    <row r="40" spans="1:16" ht="25.5">
      <c r="A40" s="26" t="s">
        <v>52</v>
      </c>
      <c r="B40" s="31" t="s">
        <v>84</v>
      </c>
      <c r="C40" s="31" t="s">
        <v>192</v>
      </c>
      <c r="D40" s="26" t="s">
        <v>54</v>
      </c>
      <c r="E40" s="32" t="s">
        <v>193</v>
      </c>
      <c r="F40" s="33" t="s">
        <v>180</v>
      </c>
      <c r="G40" s="34">
        <v>7.1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29</v>
      </c>
    </row>
    <row r="41" spans="1:5" ht="25.5">
      <c r="A41" s="36" t="s">
        <v>57</v>
      </c>
      <c r="E41" s="37" t="s">
        <v>194</v>
      </c>
    </row>
    <row r="42" spans="1:5" ht="38.25">
      <c r="A42" s="38" t="s">
        <v>59</v>
      </c>
      <c r="E42" s="39" t="s">
        <v>236</v>
      </c>
    </row>
    <row r="43" spans="1:5" ht="63.75">
      <c r="A43" t="s">
        <v>60</v>
      </c>
      <c r="E43" s="37" t="s">
        <v>183</v>
      </c>
    </row>
    <row r="44" spans="1:16" ht="12.75">
      <c r="A44" s="26" t="s">
        <v>52</v>
      </c>
      <c r="B44" s="31" t="s">
        <v>45</v>
      </c>
      <c r="C44" s="31" t="s">
        <v>196</v>
      </c>
      <c r="D44" s="26" t="s">
        <v>54</v>
      </c>
      <c r="E44" s="32" t="s">
        <v>197</v>
      </c>
      <c r="F44" s="33" t="s">
        <v>198</v>
      </c>
      <c r="G44" s="34">
        <v>6</v>
      </c>
      <c r="H44" s="35">
        <v>0</v>
      </c>
      <c r="I44" s="35">
        <f>ROUND(ROUND(H44,2)*ROUND(G44,3),2)</f>
        <v>0</v>
      </c>
      <c r="O44">
        <f>(I44*21)/100</f>
        <v>0</v>
      </c>
      <c r="P44" t="s">
        <v>29</v>
      </c>
    </row>
    <row r="45" spans="1:5" ht="25.5">
      <c r="A45" s="36" t="s">
        <v>57</v>
      </c>
      <c r="E45" s="37" t="s">
        <v>237</v>
      </c>
    </row>
    <row r="46" spans="1:5" ht="25.5">
      <c r="A46" s="38" t="s">
        <v>59</v>
      </c>
      <c r="E46" s="39" t="s">
        <v>238</v>
      </c>
    </row>
    <row r="47" spans="1:5" ht="63.75">
      <c r="A47" t="s">
        <v>60</v>
      </c>
      <c r="E47" s="37" t="s">
        <v>183</v>
      </c>
    </row>
    <row r="48" spans="1:16" ht="12.75">
      <c r="A48" s="26" t="s">
        <v>52</v>
      </c>
      <c r="B48" s="31" t="s">
        <v>47</v>
      </c>
      <c r="C48" s="31" t="s">
        <v>201</v>
      </c>
      <c r="D48" s="26" t="s">
        <v>54</v>
      </c>
      <c r="E48" s="32" t="s">
        <v>202</v>
      </c>
      <c r="F48" s="33" t="s">
        <v>180</v>
      </c>
      <c r="G48" s="34">
        <v>12.05</v>
      </c>
      <c r="H48" s="35">
        <v>0</v>
      </c>
      <c r="I48" s="35">
        <f>ROUND(ROUND(H48,2)*ROUND(G48,3),2)</f>
        <v>0</v>
      </c>
      <c r="O48">
        <f>(I48*21)/100</f>
        <v>0</v>
      </c>
      <c r="P48" t="s">
        <v>29</v>
      </c>
    </row>
    <row r="49" spans="1:5" ht="12.75">
      <c r="A49" s="36" t="s">
        <v>57</v>
      </c>
      <c r="E49" s="37" t="s">
        <v>203</v>
      </c>
    </row>
    <row r="50" spans="1:5" ht="38.25">
      <c r="A50" s="38" t="s">
        <v>59</v>
      </c>
      <c r="E50" s="39" t="s">
        <v>239</v>
      </c>
    </row>
    <row r="51" spans="1:5" ht="63.75">
      <c r="A51" t="s">
        <v>60</v>
      </c>
      <c r="E51" s="37" t="s">
        <v>205</v>
      </c>
    </row>
    <row r="52" spans="1:16" ht="12.75">
      <c r="A52" s="26" t="s">
        <v>52</v>
      </c>
      <c r="B52" s="31" t="s">
        <v>91</v>
      </c>
      <c r="C52" s="31" t="s">
        <v>206</v>
      </c>
      <c r="D52" s="26" t="s">
        <v>54</v>
      </c>
      <c r="E52" s="32" t="s">
        <v>207</v>
      </c>
      <c r="F52" s="33" t="s">
        <v>159</v>
      </c>
      <c r="G52" s="34">
        <v>26.51</v>
      </c>
      <c r="H52" s="35">
        <v>0</v>
      </c>
      <c r="I52" s="35">
        <f>ROUND(ROUND(H52,2)*ROUND(G52,3),2)</f>
        <v>0</v>
      </c>
      <c r="O52">
        <f>(I52*21)/100</f>
        <v>0</v>
      </c>
      <c r="P52" t="s">
        <v>29</v>
      </c>
    </row>
    <row r="53" spans="1:5" ht="12.75">
      <c r="A53" s="36" t="s">
        <v>57</v>
      </c>
      <c r="E53" s="37" t="s">
        <v>208</v>
      </c>
    </row>
    <row r="54" spans="1:5" ht="51">
      <c r="A54" s="38" t="s">
        <v>59</v>
      </c>
      <c r="E54" s="39" t="s">
        <v>240</v>
      </c>
    </row>
    <row r="55" spans="1:5" ht="63.75">
      <c r="A55" t="s">
        <v>60</v>
      </c>
      <c r="E55" s="37" t="s">
        <v>183</v>
      </c>
    </row>
    <row r="56" spans="1:16" ht="12.75">
      <c r="A56" s="26" t="s">
        <v>52</v>
      </c>
      <c r="B56" s="31" t="s">
        <v>97</v>
      </c>
      <c r="C56" s="31" t="s">
        <v>210</v>
      </c>
      <c r="D56" s="26" t="s">
        <v>54</v>
      </c>
      <c r="E56" s="32" t="s">
        <v>211</v>
      </c>
      <c r="F56" s="33" t="s">
        <v>180</v>
      </c>
      <c r="G56" s="34">
        <v>38.1</v>
      </c>
      <c r="H56" s="35">
        <v>0</v>
      </c>
      <c r="I56" s="35">
        <f>ROUND(ROUND(H56,2)*ROUND(G56,3),2)</f>
        <v>0</v>
      </c>
      <c r="O56">
        <f>(I56*21)/100</f>
        <v>0</v>
      </c>
      <c r="P56" t="s">
        <v>29</v>
      </c>
    </row>
    <row r="57" spans="1:5" ht="12.75">
      <c r="A57" s="36" t="s">
        <v>57</v>
      </c>
      <c r="E57" s="37" t="s">
        <v>212</v>
      </c>
    </row>
    <row r="58" spans="1:5" ht="51">
      <c r="A58" s="38" t="s">
        <v>59</v>
      </c>
      <c r="E58" s="39" t="s">
        <v>241</v>
      </c>
    </row>
    <row r="59" spans="1:5" ht="38.25">
      <c r="A59" t="s">
        <v>60</v>
      </c>
      <c r="E59" s="37" t="s">
        <v>214</v>
      </c>
    </row>
    <row r="60" spans="1:16" ht="12.75">
      <c r="A60" s="26" t="s">
        <v>52</v>
      </c>
      <c r="B60" s="31" t="s">
        <v>102</v>
      </c>
      <c r="C60" s="31" t="s">
        <v>215</v>
      </c>
      <c r="D60" s="26" t="s">
        <v>54</v>
      </c>
      <c r="E60" s="32" t="s">
        <v>216</v>
      </c>
      <c r="F60" s="33" t="s">
        <v>217</v>
      </c>
      <c r="G60" s="34">
        <v>597</v>
      </c>
      <c r="H60" s="35">
        <v>0</v>
      </c>
      <c r="I60" s="35">
        <f>ROUND(ROUND(H60,2)*ROUND(G60,3),2)</f>
        <v>0</v>
      </c>
      <c r="O60">
        <f>(I60*21)/100</f>
        <v>0</v>
      </c>
      <c r="P60" t="s">
        <v>29</v>
      </c>
    </row>
    <row r="61" spans="1:5" ht="12.75">
      <c r="A61" s="36" t="s">
        <v>57</v>
      </c>
      <c r="E61" s="37" t="s">
        <v>218</v>
      </c>
    </row>
    <row r="62" spans="1:5" ht="127.5">
      <c r="A62" s="38" t="s">
        <v>59</v>
      </c>
      <c r="E62" s="39" t="s">
        <v>242</v>
      </c>
    </row>
    <row r="63" spans="1:5" ht="25.5">
      <c r="A63" t="s">
        <v>60</v>
      </c>
      <c r="E63" s="37" t="s">
        <v>220</v>
      </c>
    </row>
    <row r="64" spans="1:18" ht="12.75" customHeight="1">
      <c r="A64" s="12" t="s">
        <v>50</v>
      </c>
      <c r="B64" s="12"/>
      <c r="C64" s="41" t="s">
        <v>84</v>
      </c>
      <c r="D64" s="12"/>
      <c r="E64" s="29" t="s">
        <v>221</v>
      </c>
      <c r="F64" s="12"/>
      <c r="G64" s="12"/>
      <c r="H64" s="12"/>
      <c r="I64" s="42">
        <f>0+Q64</f>
        <v>0</v>
      </c>
      <c r="O64">
        <f>0+R64</f>
        <v>0</v>
      </c>
      <c r="Q64">
        <f>0+I65</f>
        <v>0</v>
      </c>
      <c r="R64">
        <f>0+O65</f>
        <v>0</v>
      </c>
    </row>
    <row r="65" spans="1:16" ht="12.75">
      <c r="A65" s="26" t="s">
        <v>52</v>
      </c>
      <c r="B65" s="31" t="s">
        <v>107</v>
      </c>
      <c r="C65" s="31" t="s">
        <v>222</v>
      </c>
      <c r="D65" s="26" t="s">
        <v>54</v>
      </c>
      <c r="E65" s="32" t="s">
        <v>223</v>
      </c>
      <c r="F65" s="33" t="s">
        <v>65</v>
      </c>
      <c r="G65" s="34">
        <v>5</v>
      </c>
      <c r="H65" s="35">
        <v>0</v>
      </c>
      <c r="I65" s="35">
        <f>ROUND(ROUND(H65,2)*ROUND(G65,3),2)</f>
        <v>0</v>
      </c>
      <c r="O65">
        <f>(I65*21)/100</f>
        <v>0</v>
      </c>
      <c r="P65" t="s">
        <v>29</v>
      </c>
    </row>
    <row r="66" spans="1:5" ht="12.75">
      <c r="A66" s="36" t="s">
        <v>57</v>
      </c>
      <c r="E66" s="37" t="s">
        <v>54</v>
      </c>
    </row>
    <row r="67" spans="1:5" ht="25.5">
      <c r="A67" s="38" t="s">
        <v>59</v>
      </c>
      <c r="E67" s="39" t="s">
        <v>243</v>
      </c>
    </row>
    <row r="68" spans="1:5" ht="38.25">
      <c r="A68" t="s">
        <v>60</v>
      </c>
      <c r="E68" s="37" t="s">
        <v>225</v>
      </c>
    </row>
  </sheetData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72"/>
  <sheetViews>
    <sheetView tabSelected="1" workbookViewId="0" topLeftCell="A1">
      <pane ySplit="8" topLeftCell="A9" activePane="bottomLeft" state="frozen"/>
      <selection pane="topLeft" activeCell="G27" sqref="G27"/>
      <selection pane="bottomLeft" activeCell="G27" sqref="G2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28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0+O9+O18+O59+O64</f>
        <v>0</v>
      </c>
      <c r="P2" t="s">
        <v>28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244</v>
      </c>
      <c r="I3" s="40">
        <f>0+I9+I18+I59+I64</f>
        <v>0</v>
      </c>
      <c r="O3" t="s">
        <v>25</v>
      </c>
      <c r="P3" t="s">
        <v>29</v>
      </c>
    </row>
    <row r="4" spans="1:16" ht="15" customHeight="1">
      <c r="A4" t="s">
        <v>17</v>
      </c>
      <c r="B4" s="17" t="s">
        <v>18</v>
      </c>
      <c r="C4" s="4" t="s">
        <v>151</v>
      </c>
      <c r="D4" s="7"/>
      <c r="E4" s="18" t="s">
        <v>152</v>
      </c>
      <c r="F4" s="8"/>
      <c r="G4" s="8"/>
      <c r="H4" s="16"/>
      <c r="I4" s="16"/>
      <c r="O4" t="s">
        <v>26</v>
      </c>
      <c r="P4" t="s">
        <v>29</v>
      </c>
    </row>
    <row r="5" spans="1:16" ht="12.75" customHeight="1">
      <c r="A5" t="s">
        <v>21</v>
      </c>
      <c r="B5" s="20" t="s">
        <v>24</v>
      </c>
      <c r="C5" s="3" t="s">
        <v>244</v>
      </c>
      <c r="D5" s="2"/>
      <c r="E5" s="21" t="s">
        <v>152</v>
      </c>
      <c r="F5" s="12"/>
      <c r="G5" s="12"/>
      <c r="H5" s="12"/>
      <c r="I5" s="12"/>
      <c r="O5" t="s">
        <v>27</v>
      </c>
      <c r="P5" t="s">
        <v>29</v>
      </c>
    </row>
    <row r="6" spans="1:9" ht="12.75" customHeight="1">
      <c r="A6" s="1" t="s">
        <v>31</v>
      </c>
      <c r="B6" s="1" t="s">
        <v>33</v>
      </c>
      <c r="C6" s="1" t="s">
        <v>35</v>
      </c>
      <c r="D6" s="1" t="s">
        <v>36</v>
      </c>
      <c r="E6" s="1" t="s">
        <v>37</v>
      </c>
      <c r="F6" s="1" t="s">
        <v>39</v>
      </c>
      <c r="G6" s="1" t="s">
        <v>41</v>
      </c>
      <c r="H6" s="1" t="s">
        <v>43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44</v>
      </c>
      <c r="I7" s="19" t="s">
        <v>46</v>
      </c>
    </row>
    <row r="8" spans="1:9" ht="12.75" customHeight="1">
      <c r="A8" s="19" t="s">
        <v>32</v>
      </c>
      <c r="B8" s="19" t="s">
        <v>34</v>
      </c>
      <c r="C8" s="19" t="s">
        <v>29</v>
      </c>
      <c r="D8" s="19" t="s">
        <v>28</v>
      </c>
      <c r="E8" s="19" t="s">
        <v>38</v>
      </c>
      <c r="F8" s="19" t="s">
        <v>40</v>
      </c>
      <c r="G8" s="19" t="s">
        <v>42</v>
      </c>
      <c r="H8" s="19" t="s">
        <v>45</v>
      </c>
      <c r="I8" s="19" t="s">
        <v>47</v>
      </c>
    </row>
    <row r="9" spans="1:18" ht="12.75" customHeight="1">
      <c r="A9" s="27" t="s">
        <v>50</v>
      </c>
      <c r="B9" s="27"/>
      <c r="C9" s="28" t="s">
        <v>32</v>
      </c>
      <c r="D9" s="27"/>
      <c r="E9" s="29" t="s">
        <v>51</v>
      </c>
      <c r="F9" s="27"/>
      <c r="G9" s="27"/>
      <c r="H9" s="27"/>
      <c r="I9" s="30">
        <f>0+Q9</f>
        <v>0</v>
      </c>
      <c r="O9">
        <f>0+R9</f>
        <v>0</v>
      </c>
      <c r="Q9">
        <f>0+I10+I14</f>
        <v>0</v>
      </c>
      <c r="R9">
        <f>0+O10+O14</f>
        <v>0</v>
      </c>
    </row>
    <row r="10" spans="1:16" ht="12.75">
      <c r="A10" s="26" t="s">
        <v>52</v>
      </c>
      <c r="B10" s="31" t="s">
        <v>34</v>
      </c>
      <c r="C10" s="31" t="s">
        <v>157</v>
      </c>
      <c r="D10" s="26" t="s">
        <v>63</v>
      </c>
      <c r="E10" s="32" t="s">
        <v>158</v>
      </c>
      <c r="F10" s="33" t="s">
        <v>159</v>
      </c>
      <c r="G10" s="34">
        <v>224.405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29</v>
      </c>
    </row>
    <row r="11" spans="1:5" ht="12.75">
      <c r="A11" s="36" t="s">
        <v>57</v>
      </c>
      <c r="E11" s="37" t="s">
        <v>160</v>
      </c>
    </row>
    <row r="12" spans="1:5" ht="102">
      <c r="A12" s="38" t="s">
        <v>59</v>
      </c>
      <c r="E12" s="39" t="s">
        <v>246</v>
      </c>
    </row>
    <row r="13" spans="1:5" ht="25.5">
      <c r="A13" t="s">
        <v>60</v>
      </c>
      <c r="E13" s="37" t="s">
        <v>162</v>
      </c>
    </row>
    <row r="14" spans="1:16" ht="12.75">
      <c r="A14" s="26" t="s">
        <v>52</v>
      </c>
      <c r="B14" s="31" t="s">
        <v>29</v>
      </c>
      <c r="C14" s="31" t="s">
        <v>157</v>
      </c>
      <c r="D14" s="26" t="s">
        <v>68</v>
      </c>
      <c r="E14" s="32" t="s">
        <v>163</v>
      </c>
      <c r="F14" s="33" t="s">
        <v>159</v>
      </c>
      <c r="G14" s="34">
        <v>267.774</v>
      </c>
      <c r="H14" s="35">
        <v>0</v>
      </c>
      <c r="I14" s="35">
        <f>ROUND(ROUND(H14,2)*ROUND(G14,3),2)</f>
        <v>0</v>
      </c>
      <c r="O14">
        <f>(I14*21)/100</f>
        <v>0</v>
      </c>
      <c r="P14" t="s">
        <v>29</v>
      </c>
    </row>
    <row r="15" spans="1:5" ht="25.5">
      <c r="A15" s="36" t="s">
        <v>57</v>
      </c>
      <c r="E15" s="37" t="s">
        <v>164</v>
      </c>
    </row>
    <row r="16" spans="1:5" ht="242.25">
      <c r="A16" s="38" t="s">
        <v>59</v>
      </c>
      <c r="E16" s="39" t="s">
        <v>247</v>
      </c>
    </row>
    <row r="17" spans="1:5" ht="25.5">
      <c r="A17" t="s">
        <v>60</v>
      </c>
      <c r="E17" s="37" t="s">
        <v>162</v>
      </c>
    </row>
    <row r="18" spans="1:18" ht="12.75" customHeight="1">
      <c r="A18" s="12" t="s">
        <v>50</v>
      </c>
      <c r="B18" s="12"/>
      <c r="C18" s="41" t="s">
        <v>34</v>
      </c>
      <c r="D18" s="12"/>
      <c r="E18" s="29" t="s">
        <v>166</v>
      </c>
      <c r="F18" s="12"/>
      <c r="G18" s="12"/>
      <c r="H18" s="12"/>
      <c r="I18" s="42">
        <f>0+Q18</f>
        <v>0</v>
      </c>
      <c r="O18">
        <f>0+R18</f>
        <v>0</v>
      </c>
      <c r="Q18">
        <f>0+I19+I23+I27+I31+I35+I39+I43+I47+I51+I55</f>
        <v>0</v>
      </c>
      <c r="R18">
        <f>0+O19+O23+O27+O31+O35+O39+O43+O47+O51+O55</f>
        <v>0</v>
      </c>
    </row>
    <row r="19" spans="1:16" ht="12.75">
      <c r="A19" s="26" t="s">
        <v>52</v>
      </c>
      <c r="B19" s="31" t="s">
        <v>28</v>
      </c>
      <c r="C19" s="31" t="s">
        <v>167</v>
      </c>
      <c r="D19" s="26" t="s">
        <v>54</v>
      </c>
      <c r="E19" s="32" t="s">
        <v>168</v>
      </c>
      <c r="F19" s="33" t="s">
        <v>169</v>
      </c>
      <c r="G19" s="34">
        <v>60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29</v>
      </c>
    </row>
    <row r="20" spans="1:5" ht="12.75">
      <c r="A20" s="36" t="s">
        <v>57</v>
      </c>
      <c r="E20" s="37" t="s">
        <v>170</v>
      </c>
    </row>
    <row r="21" spans="1:5" ht="25.5">
      <c r="A21" s="38" t="s">
        <v>59</v>
      </c>
      <c r="E21" s="39" t="s">
        <v>248</v>
      </c>
    </row>
    <row r="22" spans="1:5" ht="38.25">
      <c r="A22" t="s">
        <v>60</v>
      </c>
      <c r="E22" s="37" t="s">
        <v>172</v>
      </c>
    </row>
    <row r="23" spans="1:16" ht="12.75">
      <c r="A23" s="26" t="s">
        <v>52</v>
      </c>
      <c r="B23" s="31" t="s">
        <v>38</v>
      </c>
      <c r="C23" s="31" t="s">
        <v>173</v>
      </c>
      <c r="D23" s="26" t="s">
        <v>54</v>
      </c>
      <c r="E23" s="32" t="s">
        <v>174</v>
      </c>
      <c r="F23" s="33" t="s">
        <v>65</v>
      </c>
      <c r="G23" s="34">
        <v>6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29</v>
      </c>
    </row>
    <row r="24" spans="1:5" ht="12.75">
      <c r="A24" s="36" t="s">
        <v>57</v>
      </c>
      <c r="E24" s="37" t="s">
        <v>175</v>
      </c>
    </row>
    <row r="25" spans="1:5" ht="25.5">
      <c r="A25" s="38" t="s">
        <v>59</v>
      </c>
      <c r="E25" s="39" t="s">
        <v>249</v>
      </c>
    </row>
    <row r="26" spans="1:5" ht="114.75">
      <c r="A26" t="s">
        <v>60</v>
      </c>
      <c r="E26" s="37" t="s">
        <v>177</v>
      </c>
    </row>
    <row r="27" spans="1:16" ht="25.5">
      <c r="A27" s="26" t="s">
        <v>52</v>
      </c>
      <c r="B27" s="31" t="s">
        <v>40</v>
      </c>
      <c r="C27" s="31" t="s">
        <v>178</v>
      </c>
      <c r="D27" s="26" t="s">
        <v>54</v>
      </c>
      <c r="E27" s="32" t="s">
        <v>179</v>
      </c>
      <c r="F27" s="33" t="s">
        <v>180</v>
      </c>
      <c r="G27" s="34">
        <v>11.75</v>
      </c>
      <c r="H27" s="35">
        <v>0</v>
      </c>
      <c r="I27" s="35">
        <f>ROUND(ROUND(H27,2)*ROUND(G27,3),2)</f>
        <v>0</v>
      </c>
      <c r="O27">
        <f>(I27*21)/100</f>
        <v>0</v>
      </c>
      <c r="P27" t="s">
        <v>29</v>
      </c>
    </row>
    <row r="28" spans="1:5" ht="12.75">
      <c r="A28" s="36" t="s">
        <v>57</v>
      </c>
      <c r="E28" s="37" t="s">
        <v>181</v>
      </c>
    </row>
    <row r="29" spans="1:5" ht="76.5">
      <c r="A29" s="38" t="s">
        <v>59</v>
      </c>
      <c r="E29" s="39" t="s">
        <v>250</v>
      </c>
    </row>
    <row r="30" spans="1:5" ht="63.75">
      <c r="A30" t="s">
        <v>60</v>
      </c>
      <c r="E30" s="37" t="s">
        <v>183</v>
      </c>
    </row>
    <row r="31" spans="1:16" ht="25.5">
      <c r="A31" s="26" t="s">
        <v>52</v>
      </c>
      <c r="B31" s="31" t="s">
        <v>42</v>
      </c>
      <c r="C31" s="31" t="s">
        <v>192</v>
      </c>
      <c r="D31" s="26" t="s">
        <v>54</v>
      </c>
      <c r="E31" s="32" t="s">
        <v>193</v>
      </c>
      <c r="F31" s="33" t="s">
        <v>180</v>
      </c>
      <c r="G31" s="34">
        <v>6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29</v>
      </c>
    </row>
    <row r="32" spans="1:5" ht="25.5">
      <c r="A32" s="36" t="s">
        <v>57</v>
      </c>
      <c r="E32" s="37" t="s">
        <v>194</v>
      </c>
    </row>
    <row r="33" spans="1:5" ht="38.25">
      <c r="A33" s="38" t="s">
        <v>59</v>
      </c>
      <c r="E33" s="39" t="s">
        <v>251</v>
      </c>
    </row>
    <row r="34" spans="1:5" ht="63.75">
      <c r="A34" t="s">
        <v>60</v>
      </c>
      <c r="E34" s="37" t="s">
        <v>183</v>
      </c>
    </row>
    <row r="35" spans="1:16" ht="12.75">
      <c r="A35" s="26" t="s">
        <v>52</v>
      </c>
      <c r="B35" s="31" t="s">
        <v>82</v>
      </c>
      <c r="C35" s="31" t="s">
        <v>201</v>
      </c>
      <c r="D35" s="26" t="s">
        <v>54</v>
      </c>
      <c r="E35" s="32" t="s">
        <v>202</v>
      </c>
      <c r="F35" s="33" t="s">
        <v>180</v>
      </c>
      <c r="G35" s="34">
        <v>24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29</v>
      </c>
    </row>
    <row r="36" spans="1:5" ht="12.75">
      <c r="A36" s="36" t="s">
        <v>57</v>
      </c>
      <c r="E36" s="37" t="s">
        <v>203</v>
      </c>
    </row>
    <row r="37" spans="1:5" ht="76.5">
      <c r="A37" s="38" t="s">
        <v>59</v>
      </c>
      <c r="E37" s="39" t="s">
        <v>252</v>
      </c>
    </row>
    <row r="38" spans="1:5" ht="63.75">
      <c r="A38" t="s">
        <v>60</v>
      </c>
      <c r="E38" s="37" t="s">
        <v>205</v>
      </c>
    </row>
    <row r="39" spans="1:16" ht="12.75">
      <c r="A39" s="26" t="s">
        <v>52</v>
      </c>
      <c r="B39" s="31" t="s">
        <v>84</v>
      </c>
      <c r="C39" s="31" t="s">
        <v>206</v>
      </c>
      <c r="D39" s="26" t="s">
        <v>54</v>
      </c>
      <c r="E39" s="32" t="s">
        <v>207</v>
      </c>
      <c r="F39" s="33" t="s">
        <v>159</v>
      </c>
      <c r="G39" s="34">
        <v>52.8</v>
      </c>
      <c r="H39" s="35">
        <v>0</v>
      </c>
      <c r="I39" s="35">
        <f>ROUND(ROUND(H39,2)*ROUND(G39,3),2)</f>
        <v>0</v>
      </c>
      <c r="O39">
        <f>(I39*21)/100</f>
        <v>0</v>
      </c>
      <c r="P39" t="s">
        <v>29</v>
      </c>
    </row>
    <row r="40" spans="1:5" ht="12.75">
      <c r="A40" s="36" t="s">
        <v>57</v>
      </c>
      <c r="E40" s="37" t="s">
        <v>208</v>
      </c>
    </row>
    <row r="41" spans="1:5" ht="51">
      <c r="A41" s="38" t="s">
        <v>59</v>
      </c>
      <c r="E41" s="39" t="s">
        <v>253</v>
      </c>
    </row>
    <row r="42" spans="1:5" ht="63.75">
      <c r="A42" t="s">
        <v>60</v>
      </c>
      <c r="E42" s="37" t="s">
        <v>183</v>
      </c>
    </row>
    <row r="43" spans="1:16" ht="12.75">
      <c r="A43" s="26" t="s">
        <v>52</v>
      </c>
      <c r="B43" s="31" t="s">
        <v>45</v>
      </c>
      <c r="C43" s="31" t="s">
        <v>210</v>
      </c>
      <c r="D43" s="26" t="s">
        <v>54</v>
      </c>
      <c r="E43" s="32" t="s">
        <v>211</v>
      </c>
      <c r="F43" s="33" t="s">
        <v>180</v>
      </c>
      <c r="G43" s="34">
        <v>121.3</v>
      </c>
      <c r="H43" s="35">
        <v>0</v>
      </c>
      <c r="I43" s="35">
        <f>ROUND(ROUND(H43,2)*ROUND(G43,3),2)</f>
        <v>0</v>
      </c>
      <c r="O43">
        <f>(I43*21)/100</f>
        <v>0</v>
      </c>
      <c r="P43" t="s">
        <v>29</v>
      </c>
    </row>
    <row r="44" spans="1:5" ht="12.75">
      <c r="A44" s="36" t="s">
        <v>57</v>
      </c>
      <c r="E44" s="37" t="s">
        <v>212</v>
      </c>
    </row>
    <row r="45" spans="1:5" ht="76.5">
      <c r="A45" s="38" t="s">
        <v>59</v>
      </c>
      <c r="E45" s="39" t="s">
        <v>254</v>
      </c>
    </row>
    <row r="46" spans="1:5" ht="38.25">
      <c r="A46" t="s">
        <v>60</v>
      </c>
      <c r="E46" s="37" t="s">
        <v>214</v>
      </c>
    </row>
    <row r="47" spans="1:16" ht="12.75">
      <c r="A47" s="26" t="s">
        <v>52</v>
      </c>
      <c r="B47" s="31" t="s">
        <v>47</v>
      </c>
      <c r="C47" s="31" t="s">
        <v>255</v>
      </c>
      <c r="D47" s="26" t="s">
        <v>54</v>
      </c>
      <c r="E47" s="32" t="s">
        <v>256</v>
      </c>
      <c r="F47" s="33" t="s">
        <v>180</v>
      </c>
      <c r="G47" s="34">
        <v>57.5</v>
      </c>
      <c r="H47" s="35">
        <v>0</v>
      </c>
      <c r="I47" s="35">
        <f>ROUND(ROUND(H47,2)*ROUND(G47,3),2)</f>
        <v>0</v>
      </c>
      <c r="O47">
        <f>(I47*21)/100</f>
        <v>0</v>
      </c>
      <c r="P47" t="s">
        <v>29</v>
      </c>
    </row>
    <row r="48" spans="1:5" ht="12.75">
      <c r="A48" s="36" t="s">
        <v>57</v>
      </c>
      <c r="E48" s="37" t="s">
        <v>54</v>
      </c>
    </row>
    <row r="49" spans="1:5" ht="51">
      <c r="A49" s="38" t="s">
        <v>59</v>
      </c>
      <c r="E49" s="39" t="s">
        <v>257</v>
      </c>
    </row>
    <row r="50" spans="1:5" ht="369.75">
      <c r="A50" t="s">
        <v>60</v>
      </c>
      <c r="E50" s="37" t="s">
        <v>258</v>
      </c>
    </row>
    <row r="51" spans="1:16" ht="12.75">
      <c r="A51" s="26" t="s">
        <v>52</v>
      </c>
      <c r="B51" s="31" t="s">
        <v>91</v>
      </c>
      <c r="C51" s="31" t="s">
        <v>215</v>
      </c>
      <c r="D51" s="26" t="s">
        <v>54</v>
      </c>
      <c r="E51" s="32" t="s">
        <v>216</v>
      </c>
      <c r="F51" s="33" t="s">
        <v>217</v>
      </c>
      <c r="G51" s="34">
        <v>2101.07</v>
      </c>
      <c r="H51" s="35">
        <v>0</v>
      </c>
      <c r="I51" s="35">
        <f>ROUND(ROUND(H51,2)*ROUND(G51,3),2)</f>
        <v>0</v>
      </c>
      <c r="O51">
        <f>(I51*21)/100</f>
        <v>0</v>
      </c>
      <c r="P51" t="s">
        <v>29</v>
      </c>
    </row>
    <row r="52" spans="1:5" ht="12.75">
      <c r="A52" s="36" t="s">
        <v>57</v>
      </c>
      <c r="E52" s="37" t="s">
        <v>218</v>
      </c>
    </row>
    <row r="53" spans="1:5" ht="140.25">
      <c r="A53" s="38" t="s">
        <v>59</v>
      </c>
      <c r="E53" s="39" t="s">
        <v>259</v>
      </c>
    </row>
    <row r="54" spans="1:5" ht="25.5">
      <c r="A54" t="s">
        <v>60</v>
      </c>
      <c r="E54" s="37" t="s">
        <v>220</v>
      </c>
    </row>
    <row r="55" spans="1:16" ht="12.75">
      <c r="A55" s="26" t="s">
        <v>52</v>
      </c>
      <c r="B55" s="31" t="s">
        <v>97</v>
      </c>
      <c r="C55" s="31" t="s">
        <v>260</v>
      </c>
      <c r="D55" s="26" t="s">
        <v>54</v>
      </c>
      <c r="E55" s="32" t="s">
        <v>261</v>
      </c>
      <c r="F55" s="33" t="s">
        <v>169</v>
      </c>
      <c r="G55" s="34">
        <v>87</v>
      </c>
      <c r="H55" s="35">
        <v>0</v>
      </c>
      <c r="I55" s="35">
        <f>ROUND(ROUND(H55,2)*ROUND(G55,3),2)</f>
        <v>0</v>
      </c>
      <c r="O55">
        <f>(I55*21)/100</f>
        <v>0</v>
      </c>
      <c r="P55" t="s">
        <v>29</v>
      </c>
    </row>
    <row r="56" spans="1:5" ht="12.75">
      <c r="A56" s="36" t="s">
        <v>57</v>
      </c>
      <c r="E56" s="37" t="s">
        <v>54</v>
      </c>
    </row>
    <row r="57" spans="1:5" ht="51">
      <c r="A57" s="38" t="s">
        <v>59</v>
      </c>
      <c r="E57" s="39" t="s">
        <v>262</v>
      </c>
    </row>
    <row r="58" spans="1:5" ht="63.75">
      <c r="A58" t="s">
        <v>60</v>
      </c>
      <c r="E58" s="37" t="s">
        <v>263</v>
      </c>
    </row>
    <row r="59" spans="1:18" ht="12.75" customHeight="1">
      <c r="A59" s="12" t="s">
        <v>50</v>
      </c>
      <c r="B59" s="12"/>
      <c r="C59" s="41" t="s">
        <v>84</v>
      </c>
      <c r="D59" s="12"/>
      <c r="E59" s="29" t="s">
        <v>221</v>
      </c>
      <c r="F59" s="12"/>
      <c r="G59" s="12"/>
      <c r="H59" s="12"/>
      <c r="I59" s="42">
        <f>0+Q59</f>
        <v>0</v>
      </c>
      <c r="O59">
        <f>0+R59</f>
        <v>0</v>
      </c>
      <c r="Q59">
        <f>0+I60</f>
        <v>0</v>
      </c>
      <c r="R59">
        <f>0+O60</f>
        <v>0</v>
      </c>
    </row>
    <row r="60" spans="1:16" ht="12.75">
      <c r="A60" s="26" t="s">
        <v>52</v>
      </c>
      <c r="B60" s="31" t="s">
        <v>102</v>
      </c>
      <c r="C60" s="31" t="s">
        <v>222</v>
      </c>
      <c r="D60" s="26" t="s">
        <v>54</v>
      </c>
      <c r="E60" s="32" t="s">
        <v>223</v>
      </c>
      <c r="F60" s="33" t="s">
        <v>65</v>
      </c>
      <c r="G60" s="34">
        <v>3</v>
      </c>
      <c r="H60" s="35">
        <v>0</v>
      </c>
      <c r="I60" s="35">
        <f>ROUND(ROUND(H60,2)*ROUND(G60,3),2)</f>
        <v>0</v>
      </c>
      <c r="O60">
        <f>(I60*21)/100</f>
        <v>0</v>
      </c>
      <c r="P60" t="s">
        <v>29</v>
      </c>
    </row>
    <row r="61" spans="1:5" ht="12.75">
      <c r="A61" s="36" t="s">
        <v>57</v>
      </c>
      <c r="E61" s="37" t="s">
        <v>54</v>
      </c>
    </row>
    <row r="62" spans="1:5" ht="25.5">
      <c r="A62" s="38" t="s">
        <v>59</v>
      </c>
      <c r="E62" s="39" t="s">
        <v>264</v>
      </c>
    </row>
    <row r="63" spans="1:5" ht="38.25">
      <c r="A63" t="s">
        <v>60</v>
      </c>
      <c r="E63" s="37" t="s">
        <v>225</v>
      </c>
    </row>
    <row r="64" spans="1:18" ht="12.75" customHeight="1">
      <c r="A64" s="12" t="s">
        <v>50</v>
      </c>
      <c r="B64" s="12"/>
      <c r="C64" s="41" t="s">
        <v>45</v>
      </c>
      <c r="D64" s="12"/>
      <c r="E64" s="29" t="s">
        <v>141</v>
      </c>
      <c r="F64" s="12"/>
      <c r="G64" s="12"/>
      <c r="H64" s="12"/>
      <c r="I64" s="42">
        <f>0+Q64</f>
        <v>0</v>
      </c>
      <c r="O64">
        <f>0+R64</f>
        <v>0</v>
      </c>
      <c r="Q64">
        <f>0+I65+I69</f>
        <v>0</v>
      </c>
      <c r="R64">
        <f>0+O65+O69</f>
        <v>0</v>
      </c>
    </row>
    <row r="65" spans="1:16" ht="12.75">
      <c r="A65" s="26" t="s">
        <v>52</v>
      </c>
      <c r="B65" s="31" t="s">
        <v>107</v>
      </c>
      <c r="C65" s="31" t="s">
        <v>265</v>
      </c>
      <c r="D65" s="26" t="s">
        <v>54</v>
      </c>
      <c r="E65" s="32" t="s">
        <v>266</v>
      </c>
      <c r="F65" s="33" t="s">
        <v>180</v>
      </c>
      <c r="G65" s="34">
        <v>1.8</v>
      </c>
      <c r="H65" s="35">
        <v>0</v>
      </c>
      <c r="I65" s="35">
        <f>ROUND(ROUND(H65,2)*ROUND(G65,3),2)</f>
        <v>0</v>
      </c>
      <c r="O65">
        <f>(I65*21)/100</f>
        <v>0</v>
      </c>
      <c r="P65" t="s">
        <v>29</v>
      </c>
    </row>
    <row r="66" spans="1:5" ht="12.75">
      <c r="A66" s="36" t="s">
        <v>57</v>
      </c>
      <c r="E66" s="37" t="s">
        <v>267</v>
      </c>
    </row>
    <row r="67" spans="1:5" ht="25.5">
      <c r="A67" s="38" t="s">
        <v>59</v>
      </c>
      <c r="E67" s="39" t="s">
        <v>268</v>
      </c>
    </row>
    <row r="68" spans="1:5" ht="114.75">
      <c r="A68" t="s">
        <v>60</v>
      </c>
      <c r="E68" s="37" t="s">
        <v>269</v>
      </c>
    </row>
    <row r="69" spans="1:16" ht="12.75">
      <c r="A69" s="26" t="s">
        <v>52</v>
      </c>
      <c r="B69" s="31" t="s">
        <v>112</v>
      </c>
      <c r="C69" s="31" t="s">
        <v>270</v>
      </c>
      <c r="D69" s="26" t="s">
        <v>54</v>
      </c>
      <c r="E69" s="32" t="s">
        <v>271</v>
      </c>
      <c r="F69" s="33" t="s">
        <v>180</v>
      </c>
      <c r="G69" s="34">
        <v>11.758</v>
      </c>
      <c r="H69" s="35">
        <v>0</v>
      </c>
      <c r="I69" s="35">
        <f>ROUND(ROUND(H69,2)*ROUND(G69,3),2)</f>
        <v>0</v>
      </c>
      <c r="O69">
        <f>(I69*21)/100</f>
        <v>0</v>
      </c>
      <c r="P69" t="s">
        <v>29</v>
      </c>
    </row>
    <row r="70" spans="1:5" ht="12.75">
      <c r="A70" s="36" t="s">
        <v>57</v>
      </c>
      <c r="E70" s="37" t="s">
        <v>54</v>
      </c>
    </row>
    <row r="71" spans="1:5" ht="51">
      <c r="A71" s="38" t="s">
        <v>59</v>
      </c>
      <c r="E71" s="39" t="s">
        <v>272</v>
      </c>
    </row>
    <row r="72" spans="1:5" ht="114.75">
      <c r="A72" t="s">
        <v>60</v>
      </c>
      <c r="E72" s="37" t="s">
        <v>269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Horák</dc:creator>
  <cp:keywords/>
  <dc:description/>
  <cp:lastModifiedBy>Poláková</cp:lastModifiedBy>
  <cp:lastPrinted>2023-03-24T10:26:54Z</cp:lastPrinted>
  <dcterms:modified xsi:type="dcterms:W3CDTF">2023-03-24T10:26:58Z</dcterms:modified>
  <cp:category/>
  <cp:version/>
  <cp:contentType/>
  <cp:contentStatus/>
</cp:coreProperties>
</file>