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28680" yWindow="-120" windowWidth="29040" windowHeight="15840"/>
  </bookViews>
  <sheets>
    <sheet name="Pokyny pro vyplnění" sheetId="11" r:id="rId1"/>
    <sheet name="Stavba" sheetId="1" r:id="rId2"/>
    <sheet name="VzorPolozky" sheetId="10" state="hidden" r:id="rId3"/>
    <sheet name="02 21_02_02a Pol" sheetId="12" r:id="rId4"/>
  </sheets>
  <externalReferences>
    <externalReference r:id="rId5"/>
  </externalReferences>
  <definedNames>
    <definedName name="CelkemDPHVypocet" localSheetId="1">Stavba!$H$43</definedName>
    <definedName name="CenaCelkem">Stavba!$G$29</definedName>
    <definedName name="CenaCelkemBezDPH">Stavba!$G$28</definedName>
    <definedName name="CenaCelkemVypocet" localSheetId="1">Stavba!$I$43</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'02 21_02_02a Pol'!$1:$7</definedName>
    <definedName name="oadresa">Stavba!$D$6</definedName>
    <definedName name="Objednatel" localSheetId="1">Stavba!$D$5</definedName>
    <definedName name="Objekt" localSheetId="1">Stavba!$B$38</definedName>
    <definedName name="_xlnm.Print_Area" localSheetId="3">'02 21_02_02a Pol'!$A$1:$Y$209</definedName>
    <definedName name="_xlnm.Print_Area" localSheetId="1">Stavba!$A$1:$J$64</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Stavba!$F$43</definedName>
    <definedName name="ZakladDPHZakl">Stavba!$G$25</definedName>
    <definedName name="ZakladDPHZaklVypocet" localSheetId="1">Stavba!$G$43</definedName>
    <definedName name="ZaObjednatele">Stavba!$G$34</definedName>
    <definedName name="Zaokrouhleni">Stavba!$G$27</definedName>
    <definedName name="ZaZhotovitele">Stavba!$D$34</definedName>
    <definedName name="Zhotovitel">Stavba!$D$11:$G$11</definedName>
  </definedNames>
  <calcPr calcId="125725"/>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63" i="1"/>
  <c r="I62"/>
  <c r="I61"/>
  <c r="I60"/>
  <c r="I59"/>
  <c r="I58"/>
  <c r="I57"/>
  <c r="I56"/>
  <c r="I55"/>
  <c r="I54"/>
  <c r="I16" s="1"/>
  <c r="I53"/>
  <c r="G42"/>
  <c r="F42"/>
  <c r="G41"/>
  <c r="F41"/>
  <c r="G39"/>
  <c r="I39" s="1"/>
  <c r="I43" s="1"/>
  <c r="F39"/>
  <c r="F43" s="1"/>
  <c r="G23" s="1"/>
  <c r="G208" i="12"/>
  <c r="BA206"/>
  <c r="BA151"/>
  <c r="BA104"/>
  <c r="BA99"/>
  <c r="BA97"/>
  <c r="BA60"/>
  <c r="BA56"/>
  <c r="BA53"/>
  <c r="BA50"/>
  <c r="BA46"/>
  <c r="BA42"/>
  <c r="BA38"/>
  <c r="BA34"/>
  <c r="BA30"/>
  <c r="BA26"/>
  <c r="BA22"/>
  <c r="BA18"/>
  <c r="BA14"/>
  <c r="G9"/>
  <c r="M9" s="1"/>
  <c r="I9"/>
  <c r="K9"/>
  <c r="K8" s="1"/>
  <c r="O9"/>
  <c r="O8" s="1"/>
  <c r="Q9"/>
  <c r="V9"/>
  <c r="V8" s="1"/>
  <c r="G11"/>
  <c r="I11"/>
  <c r="I8" s="1"/>
  <c r="K11"/>
  <c r="M11"/>
  <c r="O11"/>
  <c r="Q11"/>
  <c r="Q8" s="1"/>
  <c r="V11"/>
  <c r="G12"/>
  <c r="M12" s="1"/>
  <c r="I12"/>
  <c r="K12"/>
  <c r="O12"/>
  <c r="Q12"/>
  <c r="V12"/>
  <c r="G13"/>
  <c r="I13"/>
  <c r="K13"/>
  <c r="M13"/>
  <c r="O13"/>
  <c r="Q13"/>
  <c r="V13"/>
  <c r="G17"/>
  <c r="M17" s="1"/>
  <c r="I17"/>
  <c r="K17"/>
  <c r="O17"/>
  <c r="Q17"/>
  <c r="V17"/>
  <c r="G21"/>
  <c r="I21"/>
  <c r="K21"/>
  <c r="M21"/>
  <c r="O21"/>
  <c r="Q21"/>
  <c r="V21"/>
  <c r="G25"/>
  <c r="M25" s="1"/>
  <c r="I25"/>
  <c r="K25"/>
  <c r="O25"/>
  <c r="Q25"/>
  <c r="V25"/>
  <c r="G29"/>
  <c r="I29"/>
  <c r="K29"/>
  <c r="M29"/>
  <c r="O29"/>
  <c r="Q29"/>
  <c r="V29"/>
  <c r="G33"/>
  <c r="M33" s="1"/>
  <c r="I33"/>
  <c r="K33"/>
  <c r="O33"/>
  <c r="Q33"/>
  <c r="V33"/>
  <c r="G37"/>
  <c r="I37"/>
  <c r="K37"/>
  <c r="M37"/>
  <c r="O37"/>
  <c r="Q37"/>
  <c r="V37"/>
  <c r="G41"/>
  <c r="M41" s="1"/>
  <c r="I41"/>
  <c r="K41"/>
  <c r="O41"/>
  <c r="Q41"/>
  <c r="V41"/>
  <c r="G45"/>
  <c r="I45"/>
  <c r="K45"/>
  <c r="M45"/>
  <c r="O45"/>
  <c r="Q45"/>
  <c r="V45"/>
  <c r="G49"/>
  <c r="M49" s="1"/>
  <c r="I49"/>
  <c r="K49"/>
  <c r="O49"/>
  <c r="Q49"/>
  <c r="V49"/>
  <c r="G52"/>
  <c r="I52"/>
  <c r="K52"/>
  <c r="M52"/>
  <c r="O52"/>
  <c r="Q52"/>
  <c r="V52"/>
  <c r="G55"/>
  <c r="M55" s="1"/>
  <c r="I55"/>
  <c r="K55"/>
  <c r="O55"/>
  <c r="Q55"/>
  <c r="V55"/>
  <c r="G59"/>
  <c r="I59"/>
  <c r="K59"/>
  <c r="M59"/>
  <c r="O59"/>
  <c r="Q59"/>
  <c r="V59"/>
  <c r="G62"/>
  <c r="M62" s="1"/>
  <c r="I62"/>
  <c r="K62"/>
  <c r="O62"/>
  <c r="Q62"/>
  <c r="V62"/>
  <c r="G63"/>
  <c r="I63"/>
  <c r="K63"/>
  <c r="M63"/>
  <c r="O63"/>
  <c r="Q63"/>
  <c r="V63"/>
  <c r="G65"/>
  <c r="I65"/>
  <c r="I64" s="1"/>
  <c r="K65"/>
  <c r="M65"/>
  <c r="O65"/>
  <c r="Q65"/>
  <c r="Q64" s="1"/>
  <c r="V65"/>
  <c r="G68"/>
  <c r="M68" s="1"/>
  <c r="I68"/>
  <c r="K68"/>
  <c r="O68"/>
  <c r="O64" s="1"/>
  <c r="Q68"/>
  <c r="V68"/>
  <c r="G70"/>
  <c r="I70"/>
  <c r="K70"/>
  <c r="M70"/>
  <c r="O70"/>
  <c r="Q70"/>
  <c r="V70"/>
  <c r="G71"/>
  <c r="M71" s="1"/>
  <c r="I71"/>
  <c r="K71"/>
  <c r="K64" s="1"/>
  <c r="O71"/>
  <c r="Q71"/>
  <c r="V71"/>
  <c r="G72"/>
  <c r="I72"/>
  <c r="K72"/>
  <c r="M72"/>
  <c r="O72"/>
  <c r="Q72"/>
  <c r="V72"/>
  <c r="G73"/>
  <c r="M73" s="1"/>
  <c r="I73"/>
  <c r="K73"/>
  <c r="O73"/>
  <c r="Q73"/>
  <c r="V73"/>
  <c r="V64" s="1"/>
  <c r="G74"/>
  <c r="I74"/>
  <c r="K74"/>
  <c r="M74"/>
  <c r="O74"/>
  <c r="Q74"/>
  <c r="V74"/>
  <c r="G76"/>
  <c r="I76"/>
  <c r="I75" s="1"/>
  <c r="K76"/>
  <c r="M76"/>
  <c r="O76"/>
  <c r="Q76"/>
  <c r="Q75" s="1"/>
  <c r="V76"/>
  <c r="G77"/>
  <c r="M77" s="1"/>
  <c r="I77"/>
  <c r="K77"/>
  <c r="K75" s="1"/>
  <c r="O77"/>
  <c r="Q77"/>
  <c r="V77"/>
  <c r="G78"/>
  <c r="I78"/>
  <c r="K78"/>
  <c r="M78"/>
  <c r="O78"/>
  <c r="Q78"/>
  <c r="V78"/>
  <c r="G79"/>
  <c r="M79" s="1"/>
  <c r="I79"/>
  <c r="K79"/>
  <c r="O79"/>
  <c r="Q79"/>
  <c r="V79"/>
  <c r="V75" s="1"/>
  <c r="G80"/>
  <c r="I80"/>
  <c r="K80"/>
  <c r="M80"/>
  <c r="O80"/>
  <c r="Q80"/>
  <c r="V80"/>
  <c r="G81"/>
  <c r="M81" s="1"/>
  <c r="I81"/>
  <c r="K81"/>
  <c r="O81"/>
  <c r="O75" s="1"/>
  <c r="Q81"/>
  <c r="V81"/>
  <c r="G82"/>
  <c r="I82"/>
  <c r="K82"/>
  <c r="M82"/>
  <c r="O82"/>
  <c r="Q82"/>
  <c r="V82"/>
  <c r="G83"/>
  <c r="M83" s="1"/>
  <c r="I83"/>
  <c r="K83"/>
  <c r="O83"/>
  <c r="Q83"/>
  <c r="V83"/>
  <c r="G84"/>
  <c r="I84"/>
  <c r="K84"/>
  <c r="M84"/>
  <c r="O84"/>
  <c r="Q84"/>
  <c r="V84"/>
  <c r="G85"/>
  <c r="M85" s="1"/>
  <c r="I85"/>
  <c r="K85"/>
  <c r="O85"/>
  <c r="Q85"/>
  <c r="V85"/>
  <c r="G86"/>
  <c r="I86"/>
  <c r="K86"/>
  <c r="M86"/>
  <c r="O86"/>
  <c r="Q86"/>
  <c r="V86"/>
  <c r="G87"/>
  <c r="M87" s="1"/>
  <c r="I87"/>
  <c r="K87"/>
  <c r="O87"/>
  <c r="Q87"/>
  <c r="V87"/>
  <c r="G88"/>
  <c r="I88"/>
  <c r="K88"/>
  <c r="M88"/>
  <c r="O88"/>
  <c r="Q88"/>
  <c r="V88"/>
  <c r="G89"/>
  <c r="M89" s="1"/>
  <c r="I89"/>
  <c r="K89"/>
  <c r="O89"/>
  <c r="Q89"/>
  <c r="V89"/>
  <c r="G90"/>
  <c r="I90"/>
  <c r="K90"/>
  <c r="M90"/>
  <c r="O90"/>
  <c r="Q90"/>
  <c r="V90"/>
  <c r="G91"/>
  <c r="M91" s="1"/>
  <c r="I91"/>
  <c r="K91"/>
  <c r="O91"/>
  <c r="Q91"/>
  <c r="V91"/>
  <c r="G92"/>
  <c r="I92"/>
  <c r="K92"/>
  <c r="M92"/>
  <c r="O92"/>
  <c r="Q92"/>
  <c r="V92"/>
  <c r="G93"/>
  <c r="M93" s="1"/>
  <c r="I93"/>
  <c r="K93"/>
  <c r="O93"/>
  <c r="Q93"/>
  <c r="V93"/>
  <c r="G94"/>
  <c r="I94"/>
  <c r="K94"/>
  <c r="M94"/>
  <c r="O94"/>
  <c r="Q94"/>
  <c r="V94"/>
  <c r="G95"/>
  <c r="M95" s="1"/>
  <c r="I95"/>
  <c r="K95"/>
  <c r="O95"/>
  <c r="Q95"/>
  <c r="V95"/>
  <c r="G96"/>
  <c r="I96"/>
  <c r="K96"/>
  <c r="M96"/>
  <c r="O96"/>
  <c r="Q96"/>
  <c r="V96"/>
  <c r="G98"/>
  <c r="M98" s="1"/>
  <c r="I98"/>
  <c r="K98"/>
  <c r="O98"/>
  <c r="Q98"/>
  <c r="V98"/>
  <c r="G100"/>
  <c r="I100"/>
  <c r="K100"/>
  <c r="M100"/>
  <c r="O100"/>
  <c r="Q100"/>
  <c r="V100"/>
  <c r="G106"/>
  <c r="M106" s="1"/>
  <c r="I106"/>
  <c r="K106"/>
  <c r="O106"/>
  <c r="Q106"/>
  <c r="V106"/>
  <c r="G107"/>
  <c r="I107"/>
  <c r="K107"/>
  <c r="M107"/>
  <c r="O107"/>
  <c r="Q107"/>
  <c r="V107"/>
  <c r="G109"/>
  <c r="M109" s="1"/>
  <c r="I109"/>
  <c r="K109"/>
  <c r="O109"/>
  <c r="Q109"/>
  <c r="V109"/>
  <c r="G111"/>
  <c r="I111"/>
  <c r="K111"/>
  <c r="M111"/>
  <c r="O111"/>
  <c r="Q111"/>
  <c r="V111"/>
  <c r="G112"/>
  <c r="M112" s="1"/>
  <c r="I112"/>
  <c r="K112"/>
  <c r="O112"/>
  <c r="Q112"/>
  <c r="V112"/>
  <c r="I114"/>
  <c r="Q114"/>
  <c r="G115"/>
  <c r="G114" s="1"/>
  <c r="I115"/>
  <c r="K115"/>
  <c r="K114" s="1"/>
  <c r="O115"/>
  <c r="O114" s="1"/>
  <c r="Q115"/>
  <c r="V115"/>
  <c r="V114" s="1"/>
  <c r="G118"/>
  <c r="I118"/>
  <c r="K118"/>
  <c r="K117" s="1"/>
  <c r="M118"/>
  <c r="O118"/>
  <c r="O117" s="1"/>
  <c r="Q118"/>
  <c r="V118"/>
  <c r="G119"/>
  <c r="I119"/>
  <c r="I117" s="1"/>
  <c r="K119"/>
  <c r="M119"/>
  <c r="O119"/>
  <c r="Q119"/>
  <c r="V119"/>
  <c r="G120"/>
  <c r="G117" s="1"/>
  <c r="I120"/>
  <c r="K120"/>
  <c r="O120"/>
  <c r="Q120"/>
  <c r="V120"/>
  <c r="V117" s="1"/>
  <c r="G122"/>
  <c r="M122" s="1"/>
  <c r="I122"/>
  <c r="K122"/>
  <c r="O122"/>
  <c r="Q122"/>
  <c r="Q117" s="1"/>
  <c r="V122"/>
  <c r="G125"/>
  <c r="M125" s="1"/>
  <c r="I125"/>
  <c r="K125"/>
  <c r="O125"/>
  <c r="Q125"/>
  <c r="V125"/>
  <c r="G128"/>
  <c r="I128"/>
  <c r="K128"/>
  <c r="M128"/>
  <c r="O128"/>
  <c r="Q128"/>
  <c r="V128"/>
  <c r="G131"/>
  <c r="I131"/>
  <c r="K131"/>
  <c r="M131"/>
  <c r="O131"/>
  <c r="Q131"/>
  <c r="V131"/>
  <c r="G134"/>
  <c r="I134"/>
  <c r="K134"/>
  <c r="M134"/>
  <c r="O134"/>
  <c r="Q134"/>
  <c r="V134"/>
  <c r="G137"/>
  <c r="M137" s="1"/>
  <c r="I137"/>
  <c r="K137"/>
  <c r="O137"/>
  <c r="Q137"/>
  <c r="V137"/>
  <c r="G138"/>
  <c r="M138" s="1"/>
  <c r="I138"/>
  <c r="K138"/>
  <c r="O138"/>
  <c r="Q138"/>
  <c r="V138"/>
  <c r="G140"/>
  <c r="M140" s="1"/>
  <c r="I140"/>
  <c r="K140"/>
  <c r="O140"/>
  <c r="Q140"/>
  <c r="V140"/>
  <c r="G142"/>
  <c r="I142"/>
  <c r="K142"/>
  <c r="M142"/>
  <c r="O142"/>
  <c r="Q142"/>
  <c r="V142"/>
  <c r="G144"/>
  <c r="I144"/>
  <c r="K144"/>
  <c r="M144"/>
  <c r="O144"/>
  <c r="Q144"/>
  <c r="V144"/>
  <c r="G145"/>
  <c r="I145"/>
  <c r="K145"/>
  <c r="M145"/>
  <c r="O145"/>
  <c r="Q145"/>
  <c r="V145"/>
  <c r="G146"/>
  <c r="M146" s="1"/>
  <c r="I146"/>
  <c r="K146"/>
  <c r="O146"/>
  <c r="Q146"/>
  <c r="V146"/>
  <c r="G147"/>
  <c r="M147" s="1"/>
  <c r="I147"/>
  <c r="K147"/>
  <c r="O147"/>
  <c r="Q147"/>
  <c r="V147"/>
  <c r="G150"/>
  <c r="I150"/>
  <c r="K150"/>
  <c r="M150"/>
  <c r="O150"/>
  <c r="Q150"/>
  <c r="Q149" s="1"/>
  <c r="V150"/>
  <c r="G152"/>
  <c r="I152"/>
  <c r="K152"/>
  <c r="K149" s="1"/>
  <c r="M152"/>
  <c r="O152"/>
  <c r="O149" s="1"/>
  <c r="Q152"/>
  <c r="V152"/>
  <c r="G153"/>
  <c r="I153"/>
  <c r="I149" s="1"/>
  <c r="K153"/>
  <c r="M153"/>
  <c r="O153"/>
  <c r="Q153"/>
  <c r="V153"/>
  <c r="G154"/>
  <c r="M154" s="1"/>
  <c r="I154"/>
  <c r="K154"/>
  <c r="O154"/>
  <c r="Q154"/>
  <c r="V154"/>
  <c r="G155"/>
  <c r="M155" s="1"/>
  <c r="I155"/>
  <c r="K155"/>
  <c r="O155"/>
  <c r="Q155"/>
  <c r="V155"/>
  <c r="G156"/>
  <c r="M156" s="1"/>
  <c r="I156"/>
  <c r="K156"/>
  <c r="O156"/>
  <c r="Q156"/>
  <c r="V156"/>
  <c r="V149" s="1"/>
  <c r="G159"/>
  <c r="I159"/>
  <c r="K159"/>
  <c r="K158" s="1"/>
  <c r="M159"/>
  <c r="O159"/>
  <c r="O158" s="1"/>
  <c r="Q159"/>
  <c r="V159"/>
  <c r="G160"/>
  <c r="I160"/>
  <c r="I158" s="1"/>
  <c r="K160"/>
  <c r="M160"/>
  <c r="O160"/>
  <c r="Q160"/>
  <c r="V160"/>
  <c r="G161"/>
  <c r="G158" s="1"/>
  <c r="I161"/>
  <c r="K161"/>
  <c r="O161"/>
  <c r="Q161"/>
  <c r="V161"/>
  <c r="V158" s="1"/>
  <c r="G162"/>
  <c r="M162" s="1"/>
  <c r="I162"/>
  <c r="K162"/>
  <c r="O162"/>
  <c r="Q162"/>
  <c r="Q158" s="1"/>
  <c r="V162"/>
  <c r="G163"/>
  <c r="M163" s="1"/>
  <c r="I163"/>
  <c r="K163"/>
  <c r="O163"/>
  <c r="Q163"/>
  <c r="V163"/>
  <c r="G164"/>
  <c r="I164"/>
  <c r="K164"/>
  <c r="M164"/>
  <c r="O164"/>
  <c r="Q164"/>
  <c r="V164"/>
  <c r="G165"/>
  <c r="I165"/>
  <c r="K165"/>
  <c r="M165"/>
  <c r="O165"/>
  <c r="Q165"/>
  <c r="V165"/>
  <c r="G168"/>
  <c r="G167" s="1"/>
  <c r="I168"/>
  <c r="K168"/>
  <c r="K167" s="1"/>
  <c r="O168"/>
  <c r="Q168"/>
  <c r="V168"/>
  <c r="V167" s="1"/>
  <c r="G170"/>
  <c r="M170" s="1"/>
  <c r="I170"/>
  <c r="I167" s="1"/>
  <c r="K170"/>
  <c r="O170"/>
  <c r="Q170"/>
  <c r="Q167" s="1"/>
  <c r="V170"/>
  <c r="G173"/>
  <c r="M173" s="1"/>
  <c r="I173"/>
  <c r="K173"/>
  <c r="O173"/>
  <c r="O167" s="1"/>
  <c r="Q173"/>
  <c r="V173"/>
  <c r="G176"/>
  <c r="I176"/>
  <c r="K176"/>
  <c r="M176"/>
  <c r="O176"/>
  <c r="Q176"/>
  <c r="V176"/>
  <c r="G179"/>
  <c r="I179"/>
  <c r="I178" s="1"/>
  <c r="K179"/>
  <c r="M179"/>
  <c r="O179"/>
  <c r="Q179"/>
  <c r="V179"/>
  <c r="G181"/>
  <c r="G178" s="1"/>
  <c r="I181"/>
  <c r="K181"/>
  <c r="K178" s="1"/>
  <c r="O181"/>
  <c r="Q181"/>
  <c r="V181"/>
  <c r="V178" s="1"/>
  <c r="G182"/>
  <c r="M182" s="1"/>
  <c r="I182"/>
  <c r="K182"/>
  <c r="O182"/>
  <c r="Q182"/>
  <c r="Q178" s="1"/>
  <c r="V182"/>
  <c r="G183"/>
  <c r="M183" s="1"/>
  <c r="I183"/>
  <c r="K183"/>
  <c r="O183"/>
  <c r="O178" s="1"/>
  <c r="Q183"/>
  <c r="V183"/>
  <c r="G186"/>
  <c r="I186"/>
  <c r="K186"/>
  <c r="K185" s="1"/>
  <c r="M186"/>
  <c r="O186"/>
  <c r="O185" s="1"/>
  <c r="Q186"/>
  <c r="V186"/>
  <c r="G187"/>
  <c r="I187"/>
  <c r="I185" s="1"/>
  <c r="K187"/>
  <c r="M187"/>
  <c r="O187"/>
  <c r="Q187"/>
  <c r="V187"/>
  <c r="G189"/>
  <c r="M189" s="1"/>
  <c r="I189"/>
  <c r="K189"/>
  <c r="O189"/>
  <c r="Q189"/>
  <c r="V189"/>
  <c r="V185" s="1"/>
  <c r="G191"/>
  <c r="M191" s="1"/>
  <c r="I191"/>
  <c r="K191"/>
  <c r="O191"/>
  <c r="Q191"/>
  <c r="Q185" s="1"/>
  <c r="V191"/>
  <c r="G192"/>
  <c r="M192" s="1"/>
  <c r="I192"/>
  <c r="K192"/>
  <c r="O192"/>
  <c r="Q192"/>
  <c r="V192"/>
  <c r="G193"/>
  <c r="I193"/>
  <c r="K193"/>
  <c r="M193"/>
  <c r="O193"/>
  <c r="Q193"/>
  <c r="V193"/>
  <c r="G194"/>
  <c r="I194"/>
  <c r="K194"/>
  <c r="M194"/>
  <c r="O194"/>
  <c r="Q194"/>
  <c r="V194"/>
  <c r="G195"/>
  <c r="I195"/>
  <c r="K195"/>
  <c r="M195"/>
  <c r="O195"/>
  <c r="Q195"/>
  <c r="V195"/>
  <c r="G196"/>
  <c r="M196" s="1"/>
  <c r="I196"/>
  <c r="K196"/>
  <c r="O196"/>
  <c r="Q196"/>
  <c r="V196"/>
  <c r="G197"/>
  <c r="M197" s="1"/>
  <c r="I197"/>
  <c r="K197"/>
  <c r="O197"/>
  <c r="Q197"/>
  <c r="V197"/>
  <c r="G198"/>
  <c r="M198" s="1"/>
  <c r="I198"/>
  <c r="K198"/>
  <c r="O198"/>
  <c r="Q198"/>
  <c r="V198"/>
  <c r="G199"/>
  <c r="I199"/>
  <c r="K199"/>
  <c r="M199"/>
  <c r="O199"/>
  <c r="Q199"/>
  <c r="V199"/>
  <c r="G200"/>
  <c r="I200"/>
  <c r="K200"/>
  <c r="M200"/>
  <c r="O200"/>
  <c r="Q200"/>
  <c r="V200"/>
  <c r="I202"/>
  <c r="O202"/>
  <c r="G203"/>
  <c r="G202" s="1"/>
  <c r="I203"/>
  <c r="K203"/>
  <c r="K202" s="1"/>
  <c r="O203"/>
  <c r="Q203"/>
  <c r="V203"/>
  <c r="V202" s="1"/>
  <c r="G205"/>
  <c r="M205" s="1"/>
  <c r="I205"/>
  <c r="K205"/>
  <c r="O205"/>
  <c r="Q205"/>
  <c r="Q202" s="1"/>
  <c r="V205"/>
  <c r="AE208"/>
  <c r="AF208"/>
  <c r="I20" i="1"/>
  <c r="I19"/>
  <c r="I18"/>
  <c r="H43"/>
  <c r="I42"/>
  <c r="I41"/>
  <c r="G43" l="1"/>
  <c r="G25" s="1"/>
  <c r="I64"/>
  <c r="J62" s="1"/>
  <c r="I17"/>
  <c r="I21" s="1"/>
  <c r="A27"/>
  <c r="M149" i="12"/>
  <c r="M75"/>
  <c r="M185"/>
  <c r="M64"/>
  <c r="M8"/>
  <c r="M203"/>
  <c r="M202" s="1"/>
  <c r="M168"/>
  <c r="M167" s="1"/>
  <c r="M115"/>
  <c r="M114" s="1"/>
  <c r="G8"/>
  <c r="G64"/>
  <c r="G149"/>
  <c r="G75"/>
  <c r="G185"/>
  <c r="M181"/>
  <c r="M178" s="1"/>
  <c r="M161"/>
  <c r="M158" s="1"/>
  <c r="M120"/>
  <c r="M117" s="1"/>
  <c r="J42" i="1"/>
  <c r="J39"/>
  <c r="J43" s="1"/>
  <c r="J41"/>
  <c r="J28"/>
  <c r="J26"/>
  <c r="G38"/>
  <c r="F38"/>
  <c r="J23"/>
  <c r="J24"/>
  <c r="J25"/>
  <c r="J27"/>
  <c r="E24"/>
  <c r="G24"/>
  <c r="E26"/>
  <c r="G26"/>
  <c r="J57" l="1"/>
  <c r="J60"/>
  <c r="J63"/>
  <c r="J55"/>
  <c r="J53"/>
  <c r="J61"/>
  <c r="J56"/>
  <c r="J58"/>
  <c r="J59"/>
  <c r="J54"/>
  <c r="G28"/>
  <c r="G27" s="1"/>
  <c r="G29" s="1"/>
  <c r="A28"/>
  <c r="J64" l="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<sst xmlns="http://schemas.openxmlformats.org/spreadsheetml/2006/main" count="1316" uniqueCount="417">
  <si>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</si>
  <si>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</si>
  <si>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</si>
  <si>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</si>
  <si>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</si>
  <si>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</si>
  <si>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</si>
  <si>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</si>
  <si>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</si>
  <si>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</si>
  <si>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</si>
  <si>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</si>
  <si>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</si>
  <si>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</si>
  <si>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</si>
  <si>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</si>
  <si>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</si>
  <si>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</si>
  <si>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</si>
  <si>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</si>
  <si>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</si>
  <si>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</si>
  <si>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</si>
  <si>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</si>
  <si>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</si>
  <si>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</si>
  <si>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</si>
  <si>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</si>
  <si>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</si>
  <si>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</si>
  <si>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</si>
  <si>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</si>
  <si>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</si>
  <si>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</si>
  <si>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</si>
  <si>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</si>
  <si>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</si>
  <si>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</si>
  <si>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</si>
  <si>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</si>
  <si>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</si>
  <si>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</si>
  <si>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</si>
  <si>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21/02/02a</t>
  </si>
  <si>
    <t>OK Trans - snížení energetické náročnosti</t>
  </si>
  <si>
    <t>02</t>
  </si>
  <si>
    <t>Snížení energetické náročnosti budovy</t>
  </si>
  <si>
    <t>Objekt:</t>
  </si>
  <si>
    <t>Rozpočet:</t>
  </si>
  <si>
    <t>21/02</t>
  </si>
  <si>
    <t>O.K.Trans Property Chýně, Hlavní, pozemek st.212</t>
  </si>
  <si>
    <t>O.K. Trans Property, s.r.o.</t>
  </si>
  <si>
    <t>Hlavní 182</t>
  </si>
  <si>
    <t>Chýně</t>
  </si>
  <si>
    <t>25303</t>
  </si>
  <si>
    <t>06697623</t>
  </si>
  <si>
    <t>CZ06697623</t>
  </si>
  <si>
    <t>Stavba</t>
  </si>
  <si>
    <t>Stavební objekt</t>
  </si>
  <si>
    <t>Celkem za stavbu</t>
  </si>
  <si>
    <t>CZK</t>
  </si>
  <si>
    <t>#POPS</t>
  </si>
  <si>
    <t>Popis stavby: 21/02 - O.K.Trans Property Chýně, Hlavní, pozemek st.212</t>
  </si>
  <si>
    <t>#POPO</t>
  </si>
  <si>
    <t>Popis objektu: 02 - Snížení energetické náročnosti budovy</t>
  </si>
  <si>
    <t>#POPR</t>
  </si>
  <si>
    <t>Popis rozpočtu: 21/02/02a - OK Trans - snížení energetické náročnosti</t>
  </si>
  <si>
    <t>Rekapitulace dílů</t>
  </si>
  <si>
    <t>Typ dílu</t>
  </si>
  <si>
    <t>62</t>
  </si>
  <si>
    <t>Úpravy povrchů vnější</t>
  </si>
  <si>
    <t>94</t>
  </si>
  <si>
    <t>Lešení a stavební výtahy</t>
  </si>
  <si>
    <t>96</t>
  </si>
  <si>
    <t>Bourání konstrukcí</t>
  </si>
  <si>
    <t>99</t>
  </si>
  <si>
    <t>Staveništní přesun hmot</t>
  </si>
  <si>
    <t>712</t>
  </si>
  <si>
    <t>Povlakové krytiny</t>
  </si>
  <si>
    <t>713</t>
  </si>
  <si>
    <t>Izolace tepelné</t>
  </si>
  <si>
    <t>762</t>
  </si>
  <si>
    <t>Konstrukce tesařské</t>
  </si>
  <si>
    <t>764</t>
  </si>
  <si>
    <t>Konstrukce klempířské</t>
  </si>
  <si>
    <t>766</t>
  </si>
  <si>
    <t>Konstrukce truhlářské</t>
  </si>
  <si>
    <t>767</t>
  </si>
  <si>
    <t>Konstrukce zámečnické</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</si>
  <si>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</si>
  <si>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</si>
  <si>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</si>
  <si>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</si>
  <si>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</si>
  <si>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</si>
  <si>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</si>
  <si>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</si>
  <si>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</si>
  <si>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</si>
  <si>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</si>
  <si>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</si>
  <si>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</si>
  <si>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</si>
  <si>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</si>
  <si>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</si>
  <si>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</si>
  <si>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</si>
  <si>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</si>
  <si>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</si>
  <si>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</si>
  <si>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</si>
  <si>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</si>
  <si>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</si>
  <si>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</si>
  <si>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</si>
  <si>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</si>
  <si>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</si>
  <si>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</si>
  <si>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</si>
  <si>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</si>
  <si>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602021177RT1</t>
  </si>
  <si>
    <t xml:space="preserve">Omítka stěn z hotových směsí vrchní tenkovrstvá, minerální, škrábaná, zrnitost 1,5 mm,  </t>
  </si>
  <si>
    <t>m2</t>
  </si>
  <si>
    <t>801-1</t>
  </si>
  <si>
    <t>RTS 22/ II</t>
  </si>
  <si>
    <t>Práce</t>
  </si>
  <si>
    <t>Běžná</t>
  </si>
  <si>
    <t>POL1_</t>
  </si>
  <si>
    <t>po jednotlivých vrstvách</t>
  </si>
  <si>
    <t>SPI</t>
  </si>
  <si>
    <t>622300131R00</t>
  </si>
  <si>
    <t>Příprava podkladu vyrovnání podkladu tmelem tl. do 5 mm, včetně dodávky materiálu</t>
  </si>
  <si>
    <t>622323041R00</t>
  </si>
  <si>
    <t>Příprava podkladu penetrace</t>
  </si>
  <si>
    <t>622311522RV1</t>
  </si>
  <si>
    <t>Zateplení soklu extrudovaným polystyrénem, tloušťky 100 mm, zakončené stěrkou s výztužnou tkaninou</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</si>
  <si>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</si>
  <si>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Položka neobsahuje kontaktní nátěr a povrchovou úpravu omítkou.</t>
  </si>
  <si>
    <t>POP</t>
  </si>
  <si>
    <t>Součinitel tepelné vodivosti izolantu je 0,036 W/mK.</t>
  </si>
  <si>
    <t>622311525RV1</t>
  </si>
  <si>
    <t>Zateplení soklu extrudovaným polystyrénem, tloušťky 160 mm, zakončené stěrkou s výztužnou tkaninou</t>
  </si>
  <si>
    <t>Součinitel tepelné vodivosti izolantu je 0,038 W/mK.</t>
  </si>
  <si>
    <t>622311527RV1</t>
  </si>
  <si>
    <t>Zateplení soklu extrudovaným polystyrénem, tloušťky 200 mm, zakončené stěrkou s výztužnou tkaninou</t>
  </si>
  <si>
    <t>622311132RV1</t>
  </si>
  <si>
    <t xml:space="preserve">Zateplení fasády  , expandovaným polystyrénem, tloušťky 100 mm, zakončené stěrkou s výztužnou tkaninou,  </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</si>
  <si>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</si>
  <si>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Součinitel tepelné vodivosti izolantu je 0,039 W/mK.</t>
  </si>
  <si>
    <t>622311137RV1</t>
  </si>
  <si>
    <t xml:space="preserve">Zateplení fasády  , expandovaným polystyrénem, tloušťky 200 mm, zakončené stěrkou s výztužnou tkaninou,  </t>
  </si>
  <si>
    <t>622311832RV1</t>
  </si>
  <si>
    <t>Zateplení fasády  , minerálními deskami s podélným vláknem, tloušťky 100 mm, zakončené stěrkou s výztužnou tkaninou,  , Výrobek izolační pro budovy z minerální vlny (MW) tvar: deska; použití: fasády; tloušťka d = 100,0 mm; hrana: rovná; OH = 150 kg/m3; lambda = 0,035...</t>
  </si>
  <si>
    <t>622311835RV1</t>
  </si>
  <si>
    <t>Zateplení fasády  , minerálními deskami s podélným vláknem, tloušťky 160 mm, zakončené stěrkou s výztužnou tkaninou,  , Výrobek izolační pro budovy z minerální vlny (MW) tvar: deska; použití: fasády; tloušťka d = 160,0 mm; hrana: rovná; OH = 150 kg/m3; lambda = 0,035...</t>
  </si>
  <si>
    <t>622311837RV1</t>
  </si>
  <si>
    <t>Zateplení fasády  , minerálními deskami s podélným vláknem, tloušťky 200 mm, zakončené stěrkou s výztužnou tkaninou,  , Výrobek izolační pro budovy z minerální vlny (MW) tvar: deska; použití: fasády; tloušťka d = 200,0 mm; hrana: rovná; OH = 150 kg/m3; lambda = 0,035...</t>
  </si>
  <si>
    <t>622311152RV1</t>
  </si>
  <si>
    <t>Zateplení ostění  , expandovaným polystyrénem, tloušťky 20 mm, zakončené stěrkou s výztužnou tkaninou</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</si>
  <si>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</si>
  <si>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622311553R00</t>
  </si>
  <si>
    <t>Zateplení ostění extrudovaným polystyrénem, tloušťky 30 mm, kontaktní nátěr a akrylátová omítka</t>
  </si>
  <si>
    <t>Součinitel tepelné vodivosti izolantu je 0,035 W/mK.</t>
  </si>
  <si>
    <t>622311653RT7</t>
  </si>
  <si>
    <t>Zateplení ostění deskami z fenolické pěny oboustranně kašírované šedým polystyrenem , tloušťky 30 mm, zakončené stěrkou s výztužnou tkaninou</t>
  </si>
  <si>
    <t>Součinitel tepelné vodivosti izolantu je 0,022 W/mK.</t>
  </si>
  <si>
    <t>622311853RV1</t>
  </si>
  <si>
    <t>Zateplení ostění  , minerálními deskami s podélným vláknem, tloušťky 30 mm, zakončené stěrkou s výztužnou tkaninou, Výrobek izolační pro budovy z minerální vlny (MW) tvar: deska; použití: fasády; tloušťka d = 30,0 mm; hrana: rovná; OH = 150 kg/m3; lambda = 0,035 ...</t>
  </si>
  <si>
    <t>622391001R00</t>
  </si>
  <si>
    <t>Příplatek za montáž KZS na podhledu, bez dodávky materiálu</t>
  </si>
  <si>
    <t>Bez dodávky materiálu.</t>
  </si>
  <si>
    <t>0620001</t>
  </si>
  <si>
    <t>Příplatek za barevný pigment ve fasádní stěrce</t>
  </si>
  <si>
    <t>Vlastní</t>
  </si>
  <si>
    <t>Indiv</t>
  </si>
  <si>
    <t>0620002</t>
  </si>
  <si>
    <t>Příplatek za prodloužené kotvy pro KZS tl.100mm (kotvení přes stáv.zateplení tl.100mm)</t>
  </si>
  <si>
    <t>941941042R00</t>
  </si>
  <si>
    <t>Montáž lešení lehkého pracovního řadového s podlahami šířky od 1,00 do 1,20 m, výšky přes 10 do 30 m</t>
  </si>
  <si>
    <t>800-3</t>
  </si>
  <si>
    <t>včetně kotvení</t>
  </si>
  <si>
    <t>Včetně kotvení lešení.</t>
  </si>
  <si>
    <t>941941292R00</t>
  </si>
  <si>
    <t>Montáž lešení lehkého pracovního řadového s podlahami příplatek za každý další i započatý měsíc použití lešení  šířky od 1,00 do 1,20 m a výšky přes 10 do 30 m</t>
  </si>
  <si>
    <t>941941842R00</t>
  </si>
  <si>
    <t>Demontáž lešení lehkého řadového s podlahami šířky přes 1 do 1,2 m, výšky přes 10 do 30 m</t>
  </si>
  <si>
    <t>941955002R00</t>
  </si>
  <si>
    <t>Lešení lehké pracovní pomocné pomocné, o výšce lešeňové podlahy přes 1,2 do 1,9 m</t>
  </si>
  <si>
    <t>944944011R00</t>
  </si>
  <si>
    <t xml:space="preserve">Montáž ochranné sítě z umělých vláken </t>
  </si>
  <si>
    <t>944944031R00</t>
  </si>
  <si>
    <t>Montáž ochranné sítě příplatek k ceně za každý další i započatý měsíc použití ochranných sítí  z umělých vláken</t>
  </si>
  <si>
    <t>944944081R00</t>
  </si>
  <si>
    <t xml:space="preserve">Demontáž ochranné sítě z umělých vláken </t>
  </si>
  <si>
    <t>978041110R00</t>
  </si>
  <si>
    <t>Odstranění kontaktního zateplovacího systému z fasádního polystyrenu EPS F, tloušťky 100 mm, s omítkou</t>
  </si>
  <si>
    <t>801-3</t>
  </si>
  <si>
    <t>712300831R00</t>
  </si>
  <si>
    <t xml:space="preserve">Odstranění povlakové krytiny a mechu na střechách plochých do 10° povlakové krytiny  jednovrstvé,  </t>
  </si>
  <si>
    <t>800-711</t>
  </si>
  <si>
    <t>712300832R00</t>
  </si>
  <si>
    <t xml:space="preserve">Odstranění povlakové krytiny a mechu na střechách plochých do 10° povlakové krytiny  dvouvrstvé,  </t>
  </si>
  <si>
    <t>713104312R00</t>
  </si>
  <si>
    <t>Odstranění tepelné izolace z desek, lamel, rohoží, pásů a foukané izolace plochých střech, přilepené k podkladu, z desek z expandovaného polystyrenu, tloušťky od 100 mm do 200 mm</t>
  </si>
  <si>
    <t>800-713</t>
  </si>
  <si>
    <t>728415811R00</t>
  </si>
  <si>
    <t>Demontáž větrací nebo ventilační mřížky do průřezu 0,04 m2</t>
  </si>
  <si>
    <t>kus</t>
  </si>
  <si>
    <t>800-728</t>
  </si>
  <si>
    <t>764323830R00</t>
  </si>
  <si>
    <t xml:space="preserve">Demontáž oplechování okapů na střechách s živičnou (fóliovou) krytinou, rš 330 mm,  </t>
  </si>
  <si>
    <t>m</t>
  </si>
  <si>
    <t>800-764</t>
  </si>
  <si>
    <t>764352810R00</t>
  </si>
  <si>
    <t>Demontáž žlabů podokapních půlkruhových rovných, rš 330 mm, sklonu do 30°</t>
  </si>
  <si>
    <t>764391820R00</t>
  </si>
  <si>
    <t>Demontáž ostatních prvků střešních závětrné lišty, rš 250 a 330 mm, sklonu do 30°</t>
  </si>
  <si>
    <t>764410850R00</t>
  </si>
  <si>
    <t>Demontáž oplechování parapetů rš od 100 do 330 mm</t>
  </si>
  <si>
    <t>764430850R00</t>
  </si>
  <si>
    <t>Demontáž oplechování zdí a nadezdívek rš 600 mm</t>
  </si>
  <si>
    <t>764454801R00</t>
  </si>
  <si>
    <t>Demontáž odpadních trub nebo součástí trub kruhových , o průměru 75 a 100 mm</t>
  </si>
  <si>
    <t>766411821R00</t>
  </si>
  <si>
    <t>Demontáž obložení stěn palubkami</t>
  </si>
  <si>
    <t>800-766</t>
  </si>
  <si>
    <t>766421821R00</t>
  </si>
  <si>
    <t>Demontáž obložení podhledů palubkami</t>
  </si>
  <si>
    <t>767996803R00</t>
  </si>
  <si>
    <t>Demontáž ostatních doplňků staveb atypických konstrukcí  o hmotnosti přes 100 do 250 kg</t>
  </si>
  <si>
    <t>kg</t>
  </si>
  <si>
    <t>800-767</t>
  </si>
  <si>
    <t>767996804R00</t>
  </si>
  <si>
    <t>Demontáž ostatních doplňků staveb atypických konstrukcí  o hmotnosti přes 250 do 500 kg</t>
  </si>
  <si>
    <t>767996805R00</t>
  </si>
  <si>
    <t>Demontáž ostatních doplňků staveb atypických konstrukcí  o hmotnosti přes 500 kg</t>
  </si>
  <si>
    <t>787100802R00</t>
  </si>
  <si>
    <t>Vysklení stěn,příček,balk.zábradlí a výtah.šachet sklo ploché přes 1 do 3 m2</t>
  </si>
  <si>
    <t>800-787</t>
  </si>
  <si>
    <t>787300801R00</t>
  </si>
  <si>
    <t>Vysklení střešních konstrukcí a střeš.světlíků tmelených</t>
  </si>
  <si>
    <t>0960001a</t>
  </si>
  <si>
    <t>Demontáž předokenních žaluzií 2370x2060mm vč.schránky a el.pohonu, pro zpětné osazení</t>
  </si>
  <si>
    <t>0960001b</t>
  </si>
  <si>
    <t>Demontáž předokenních žaluzií 1200x2380mm vč.schránky a el.pohonu, pro zpětné osazení</t>
  </si>
  <si>
    <t>979012112R00</t>
  </si>
  <si>
    <t xml:space="preserve">Svislá doprava suti a vybouraných hmot svislá doprava suti na výšku do 3,5 m,  </t>
  </si>
  <si>
    <t>t</t>
  </si>
  <si>
    <t>821-1</t>
  </si>
  <si>
    <t>Přesun suti</t>
  </si>
  <si>
    <t>POL8_</t>
  </si>
  <si>
    <t>s popřípadným nutným naložením do dopravního zařízení, s vyprázdněním dopravního zařízení na hromadu nebo do dopravního prostředku, vč. příplatku za každých dalších i započatých 3,5 m výšky nad 3,5 m,</t>
  </si>
  <si>
    <t>979012119R00</t>
  </si>
  <si>
    <t>Svislá doprava suti a vybouraných hmot svislá doprava suti na výšku do 3,5 m, příplatek za každých dalších i započatých 3,5 m výšky přes 3,5 m</t>
  </si>
  <si>
    <t>979086112R00</t>
  </si>
  <si>
    <t xml:space="preserve">Vodorovná doprava suti a vybouraných hmot nakládání nebo překládání suti a vybouraných hmot na dopravní prostředek při vodorovné dopravě,  ,  </t>
  </si>
  <si>
    <t>832-1</t>
  </si>
  <si>
    <t>bez naložení, s vyložením a hrubým urovnáním</t>
  </si>
  <si>
    <t>Včetně:</t>
  </si>
  <si>
    <t>- při vodorovné dopravě po suchu : přepravy za ztížených provozních podmínek,</t>
  </si>
  <si>
    <t>- při vodorovné dopravě po vodě : vyložení na hromady na suchu nebo na přeložení na dopravní prostředek na suchu do 15 m vodorovně a současně do 4 m svisle,</t>
  </si>
  <si>
    <t>- při nakládání nebo překládání : dopravy do 15 m vodorovně a současně do 4 m svisle.</t>
  </si>
  <si>
    <t>979082111R00</t>
  </si>
  <si>
    <t>Vnitrostaveništní doprava suti a vybouraných hmot do 10 m</t>
  </si>
  <si>
    <t>979083117R00</t>
  </si>
  <si>
    <t>Vodorovné přemístění suti přes 5000 m do 6000 m</t>
  </si>
  <si>
    <t>800-6</t>
  </si>
  <si>
    <t>včetně naložení na dopravní prostředek a složení,</t>
  </si>
  <si>
    <t>979083191R00</t>
  </si>
  <si>
    <t>Vodorovné přemístění suti za každých dalších započatých 1000 m přes 6000 m</t>
  </si>
  <si>
    <t>979999999R00</t>
  </si>
  <si>
    <t>Poplatek za skládku za recyklaci, suti s 10 % příměsi dřeva, plastu apod.,  , skupina 17 01 07 z Katalogu odpadů</t>
  </si>
  <si>
    <t>979093111R00</t>
  </si>
  <si>
    <t>Uložení suti na skládku bez zhutnění</t>
  </si>
  <si>
    <t>s hrubým urovnáním,</t>
  </si>
  <si>
    <t>999281211R00</t>
  </si>
  <si>
    <t>Přesun hmot pro opravy a údržbu objektů pro opravy a údržbu vnějších plášťů dosavadních objektů  výšky do 25 m</t>
  </si>
  <si>
    <t>801-4</t>
  </si>
  <si>
    <t>Přesun hmot</t>
  </si>
  <si>
    <t>POL7_</t>
  </si>
  <si>
    <t>oborů 801, 803, 811 a 812</t>
  </si>
  <si>
    <t>712311101RZ1</t>
  </si>
  <si>
    <t>Povlakové krytiny střech do 10° za studena nátěrem 1 x, penetračním nebo asfaltovým lakem, včetně dodávky materiálu, Hmota nátěrová asfaltová; typ: lak, penetrace; funkce: zpevnění povrchu, adhezní můstek; vrstva: podkladní; exteriér; podklad: beton, keramika; bar...</t>
  </si>
  <si>
    <t>712341559R00</t>
  </si>
  <si>
    <t>Povlakové krytiny střech do 10° pásy přitavením v celé ploše, 1 vrstva, bez dodávky pásu</t>
  </si>
  <si>
    <t>712373111RV1</t>
  </si>
  <si>
    <t xml:space="preserve">Povlakové krytiny střech do 10° termoplasty kotvené do betonu, 6 kotev/m2, pro tl. izolace do 300 mm, bez dodávky fólie,  </t>
  </si>
  <si>
    <t>včetně ukotvení k podkladu hmoždinkami, svaření všech spojů a překrytí kotev fólií.</t>
  </si>
  <si>
    <t>712378003R00</t>
  </si>
  <si>
    <t>Povlakové krytiny střech do 10° termoplasty Doplňkové konstrukce k povlakovým krytinám z fólií atiková okapnice, RŠ 250 mm, z pozinkovaného plechu s povrchovou úpravou PVC, Okapnice</t>
  </si>
  <si>
    <t xml:space="preserve">  včetně dodávek výrobků</t>
  </si>
  <si>
    <t>Úprava délky a připevnění okapnice natloukacími hmoždinkami včetně dodávky okapnice.</t>
  </si>
  <si>
    <t>712378004R00</t>
  </si>
  <si>
    <t>Povlakové krytiny střech do 10° termoplasty Doplňkové konstrukce k povlakovým krytinám z fólií závětrná lišta, RŠ 250 mm, z pozinkovaného plechu s povrchovou úpravou PVC, Lišta závětrná</t>
  </si>
  <si>
    <t>Úprava délky a připevnění závětrné lišty natloukacími hmoždinkami včetně dodávky lišty.</t>
  </si>
  <si>
    <t>712378005R00</t>
  </si>
  <si>
    <t>Povlakové krytiny střech do 10° termoplasty Doplňkové konstrukce k povlakovým krytinám z fólií stěnová lišta vyhnutá, RŠ 70 mm, z pozinkovaného plechu s povrchovou úpravou PVC, Lišta</t>
  </si>
  <si>
    <t>Úprava délky a připevnění stěnové lišty natloukacími hmoždinkami včetně dodávky lišty.</t>
  </si>
  <si>
    <t>712378006R00</t>
  </si>
  <si>
    <t>Povlakové krytiny střech do 10° termoplasty Doplňkové konstrukce k povlakovým krytinám z fólií rohová lišta vnější, RŠ 100 mm, z pozinkovaného plechu s povrchovou úpravou PVC, Lišta</t>
  </si>
  <si>
    <t>Úprava délky a připevnění rohové lišty natloukacími hmoždinkami včetně dodávky lišty.</t>
  </si>
  <si>
    <t>712378007R00</t>
  </si>
  <si>
    <t>Povlakové krytiny střech do 10° termoplasty Doplňkové konstrukce k povlakovým krytinám z fólií rohová lišta vnitřní, RŠ 100 mm, z pozinkovaného plechu s povrchovou úpravou PVC, Lišta</t>
  </si>
  <si>
    <t>712391172R00</t>
  </si>
  <si>
    <t>Textílie na střechách do 10° ochranná, položení - bez dodávky textílie</t>
  </si>
  <si>
    <t>712811101RZ1</t>
  </si>
  <si>
    <t>Samostatné vytažení izolačního povlaku za studena nátěrem 1 x, penetračním lakem (ALP), včetně dodávky materiálu, Hmota nátěrová asfaltová; typ: lak, penetrace; funkce: zpevnění povrchu, adhezní můstek; vrstva: podkladní; exteriér; podklad: beton, keramika; bar...</t>
  </si>
  <si>
    <t>na konstrukce převyšující úroveň střechy,</t>
  </si>
  <si>
    <t>712841559R00</t>
  </si>
  <si>
    <t>Samostatné vytažení izol. povlaku pásy přitavením v celé ploše, 1 vrstva, materiál ve specifikaci</t>
  </si>
  <si>
    <t>712871801R00</t>
  </si>
  <si>
    <t>Samostatné vytažení izolačního povlaku termoplasty 1 vrstva, materiál ve specifikaci, bez rozlišení tloušťky fólie</t>
  </si>
  <si>
    <t>28322104R</t>
  </si>
  <si>
    <t>fólie izolační střešní hydroizolační; tloušťka 1,50 mm; plošná hmotnost 1 900 g/m2; PVC-P, výztužná mřížka</t>
  </si>
  <si>
    <t>SPCM</t>
  </si>
  <si>
    <t>Specifikace</t>
  </si>
  <si>
    <t>POL3_</t>
  </si>
  <si>
    <t>62852265R</t>
  </si>
  <si>
    <t>pás izolační z modifikovaného asfaltu natavitelný, mechanicky kotvený; nosná vložka skelná tkanina; horní strana jemný minerální posyp; spodní strana PE fólie; tl. 4,0 mm</t>
  </si>
  <si>
    <t>69366198R</t>
  </si>
  <si>
    <t>geotextilie PP; funkce separační, ochranná, výztužná, filtrační; plošná hmotnost 300 g/m2; zpevněná oboustranně</t>
  </si>
  <si>
    <t>998712103R00</t>
  </si>
  <si>
    <t>Přesun hmot pro povlakové krytiny v objektech výšky přes 12 do 24 m</t>
  </si>
  <si>
    <t>50 m vodorovně</t>
  </si>
  <si>
    <t>713131131R00</t>
  </si>
  <si>
    <t>Montáž tepelné izolace stěn lepením</t>
  </si>
  <si>
    <t>Očištění povrchu stěny od prachu, nařezání izolačních desek na požadovaný rozměr, nanesení lepicího tmelu, osazení desek.</t>
  </si>
  <si>
    <t>713141121R00</t>
  </si>
  <si>
    <t>Montáž tepelné izolace plochých střech lepené bodově asfaltem, jednovrstvé</t>
  </si>
  <si>
    <t>28375704R</t>
  </si>
  <si>
    <t>deska izolační stabilizovaná; pěnový polystyren; rovná hrana; součinitel tepelné vodivosti 0,037 W/mK; obj. hmotnost 20,00 kg/m3</t>
  </si>
  <si>
    <t>m3</t>
  </si>
  <si>
    <t>28375971R</t>
  </si>
  <si>
    <t>deska spádová, klín EPS 100; pěnový polystyren; součinitel tepelné vodivosti 0,037 W/mK</t>
  </si>
  <si>
    <t>28375973R</t>
  </si>
  <si>
    <t>deska spádová, klín EPS 200; pěnový polystyren; součinitel tepelné vodivosti 0,034 W/mK</t>
  </si>
  <si>
    <t>998713103R00</t>
  </si>
  <si>
    <t>Přesun hmot pro izolace tepelné v objektech výšky do 24 m</t>
  </si>
  <si>
    <t>762123110R00</t>
  </si>
  <si>
    <t>Konstrukce dřevěných stěn a příček vázaných montáž  z fošen, hranolů a hranolků , průřezové plochy do 100 cm2</t>
  </si>
  <si>
    <t>800-762</t>
  </si>
  <si>
    <t>762395000R00</t>
  </si>
  <si>
    <t>Spojovací a ochranné prostředky svory, prkna, hřebíky, pásová ocel, vruty, impregnace</t>
  </si>
  <si>
    <t>762441112R00</t>
  </si>
  <si>
    <t>Obložení atiky montáž z dřevoštěpkových desek, 1 vrstva, šroubováním</t>
  </si>
  <si>
    <t>762911111R00</t>
  </si>
  <si>
    <t xml:space="preserve">Impregnace řeziva máčením, ochrana proti dřevokazným houbám, plísním a dřevokaznému hmyzu </t>
  </si>
  <si>
    <t>60513328R</t>
  </si>
  <si>
    <t>fošna SM/JD; tl = 40 až 100 mm; l = 3 000 až 5 000 mm; jakost I, II; prizmovaná</t>
  </si>
  <si>
    <t>60725036R</t>
  </si>
  <si>
    <t>deska dřevoštěpková třívrstvá pro prostředí vlhké; strana nebroušená; hrana pero/drážka; tl = 12,0 mm</t>
  </si>
  <si>
    <t>998762103R00</t>
  </si>
  <si>
    <t>Přesun hmot pro konstrukce tesařské v objektech výšky do 24 m</t>
  </si>
  <si>
    <t>764819212R00</t>
  </si>
  <si>
    <t>Odpadní trouby kruhové, průměr 100 mm, z lakovaného pozinkovaného plechu,  , dodávka a montáž</t>
  </si>
  <si>
    <t>včetně kolena, objímky, spojovacího materiálu a zednické výpomoci.</t>
  </si>
  <si>
    <t>764815212R00</t>
  </si>
  <si>
    <t>Žlaby podokapní půlkruhové, z lakovaného pozinkovaného plechu, rš 330 mm, dodávka a montáž</t>
  </si>
  <si>
    <t>včetně háků, čel, rohů, rovných hrdel a dilatací</t>
  </si>
  <si>
    <t>včetně háku, čela a spojky.</t>
  </si>
  <si>
    <t>764816144R00</t>
  </si>
  <si>
    <t>Oplechování parapetů včetně rohů, lepené lepidlem, z lakovaného pozinkovaného plechu, rš 445 mm, dodávka a montáž</t>
  </si>
  <si>
    <t>včetně rohů</t>
  </si>
  <si>
    <t>včetně krytek a spojovacích prostředků.</t>
  </si>
  <si>
    <t>998764103R00</t>
  </si>
  <si>
    <t>Přesun hmot pro konstrukce klempířské v objektech výšky do 24 m</t>
  </si>
  <si>
    <t>766414112R00</t>
  </si>
  <si>
    <t>Montáž obložení stěn, sloupů a pilířů o ploše do 5 m2, panely obkladovými, z měkkého dřeva, velikosti přes 0,6 do 1,5 m2</t>
  </si>
  <si>
    <t>Včetně našroubování soklu.</t>
  </si>
  <si>
    <t>766422211R00</t>
  </si>
  <si>
    <t>Montáž obložení podhledů jednoduchých, panely obkladovými, z měkkého dřeva, velikosti do 0,6 m2</t>
  </si>
  <si>
    <t>59590604R</t>
  </si>
  <si>
    <t>deska cementotřísková l = 3 350 mm; š = 1 250 mm; tl. 16,0 mm; povrch hladký; povrch. úprava základní nátěr, finální barva</t>
  </si>
  <si>
    <t>998766103R00</t>
  </si>
  <si>
    <t>Přesun hmot pro konstrukce truhlářské v objektech výšky do 24 m</t>
  </si>
  <si>
    <t>728415111R00</t>
  </si>
  <si>
    <t xml:space="preserve">Mřížky, regulátory montáž čtyřhranné větrací nebo ventilační mřížky, do průřezu 0,04 m2,  </t>
  </si>
  <si>
    <t>787411117R00</t>
  </si>
  <si>
    <t>Plocha zastřešení z komůrkového polykarbonátu čirého, tloušťky 25 mm</t>
  </si>
  <si>
    <t>bez upevnění a zakončení</t>
  </si>
  <si>
    <t>787411220R00</t>
  </si>
  <si>
    <t>Připojovací a krycí lišta hliníková ploch z polykarbonátových desek oblá</t>
  </si>
  <si>
    <t>včetně podkladní hliníkové pásky, šroubů, podložek a krytek</t>
  </si>
  <si>
    <t>787411292R00</t>
  </si>
  <si>
    <t>Koncovka do krycí lišty oblé</t>
  </si>
  <si>
    <t>7670001a</t>
  </si>
  <si>
    <t>Zpětná montáž ocel.rampy 6x1,85m</t>
  </si>
  <si>
    <t>soubor</t>
  </si>
  <si>
    <t>7670001b</t>
  </si>
  <si>
    <t>Zpětná montáž ocel.rampy 3x2,1m se schodištěm š.1,1m, v.0,9m</t>
  </si>
  <si>
    <t>7670002</t>
  </si>
  <si>
    <t>Zpětná montáž ocel.konstrukce stříšky nad rampou 3,25x1,9m, kotvení přes zateplení kotvami s přeruš.tepel.mostem</t>
  </si>
  <si>
    <t>7670004</t>
  </si>
  <si>
    <t>Nová ocel.rampa 2,05x1,25m se schodištěm š.1,17m, v.0,9m a zábradlím, dod.+mont. vč.povrch.úpravy</t>
  </si>
  <si>
    <t>7670005</t>
  </si>
  <si>
    <t>Nové ocel.venkovní schodišťové zábradlí, dod.+mont. vč.madla a povrch.úpravy</t>
  </si>
  <si>
    <t>7670006</t>
  </si>
  <si>
    <t>Nový ocel.žebřík v.6,7m s ochr.košem v.5,2m a výstupním zábradlím, dod.+mont. vč.povrch.úpravy</t>
  </si>
  <si>
    <t>786613366R0a</t>
  </si>
  <si>
    <t>Předokenní žaluzie,pod omítku, el. pohon, 238x206cm</t>
  </si>
  <si>
    <t>42972855R</t>
  </si>
  <si>
    <t>mřížka krycí; čtyřhranná; rozměr 200 x 200 mm; mater. výplň tahokov; barva základní nátěr; provedení s přírubou rámem a příchytkami pro osazení do zdi</t>
  </si>
  <si>
    <t>998767102R00</t>
  </si>
  <si>
    <t>Přesun hmot pro kovové stavební doplňk. konstrukce v objektech výšky do 12 m</t>
  </si>
  <si>
    <t>005121 R</t>
  </si>
  <si>
    <t>Zařízení staveniště</t>
  </si>
  <si>
    <t>Soubor</t>
  </si>
  <si>
    <t>VRN</t>
  </si>
  <si>
    <t>POL99_2</t>
  </si>
  <si>
    <t>Veškeré náklady spojené s vybudováním, provozem a odstraněním zařízení staveniště.</t>
  </si>
  <si>
    <t>005123 R</t>
  </si>
  <si>
    <t>Územní vlivy</t>
  </si>
  <si>
    <t>POL99_1</t>
  </si>
  <si>
    <t>Náklady na ztížené podmínky provádění tam, kde se vyskytují omezující vlivy konkrétního prostředí, které mají prokazatelný vliv na provádění stavebních prací, Jedná se zejména o náklady související s extrémními podmínkami místa provádění.</t>
  </si>
  <si>
    <t>SUM</t>
  </si>
  <si>
    <t>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t>
  </si>
  <si>
    <t>END</t>
  </si>
</sst>
</file>

<file path=xl/styles.xml><?xml version="1.0" encoding="utf-8"?>
<styleSheet xmlns="http://schemas.openxmlformats.org/spreadsheetml/2006/main">
  <numFmts count="2">
    <numFmt numFmtId="164" formatCode="#,##0.0"/>
    <numFmt numFmtId="165" formatCode="#,##0.00000"/>
  </numFmts>
  <fonts count="20">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b/>
      <sz val="9"/>
      <name val="Arial CE"/>
      <charset val="238"/>
    </font>
    <font>
      <sz val="8"/>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3">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4" fontId="0" fillId="0" borderId="1" xfId="0" applyNumberFormat="1" applyBorder="1"/>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49" fontId="8" fillId="3" borderId="0" xfId="0" applyNumberFormat="1" applyFont="1" applyFill="1" applyAlignment="1">
      <alignment horizontal="left" vertical="center" wrapText="1"/>
    </xf>
    <xf numFmtId="49" fontId="8" fillId="3" borderId="0" xfId="0" applyNumberFormat="1"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49" fontId="8" fillId="3" borderId="6" xfId="0" applyNumberFormat="1" applyFont="1" applyFill="1" applyBorder="1" applyAlignment="1">
      <alignment horizontal="left" vertical="center" wrapText="1"/>
    </xf>
    <xf numFmtId="49" fontId="8" fillId="3" borderId="6" xfId="0" applyNumberFormat="1"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6" xfId="0" applyNumberFormat="1" applyFont="1" applyBorder="1" applyAlignment="1">
      <alignmen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2" xfId="0" applyNumberFormat="1" applyFont="1" applyBorder="1" applyAlignment="1">
      <alignment vertical="center" wrapText="1" shrinkToFit="1"/>
    </xf>
    <xf numFmtId="4" fontId="8" fillId="0" borderId="32" xfId="0" applyNumberFormat="1" applyFont="1" applyBorder="1" applyAlignment="1">
      <alignment vertical="center"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6"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6" xfId="0" applyNumberFormat="1" applyFont="1" applyFill="1" applyBorder="1" applyAlignment="1">
      <alignment horizontal="center" vertical="center"/>
    </xf>
    <xf numFmtId="4" fontId="7" fillId="3" borderId="36"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8" xfId="0" applyFont="1" applyBorder="1" applyAlignment="1">
      <alignment vertical="top"/>
    </xf>
    <xf numFmtId="49" fontId="17" fillId="0" borderId="39" xfId="0" applyNumberFormat="1" applyFont="1" applyBorder="1" applyAlignment="1">
      <alignment vertical="top"/>
    </xf>
    <xf numFmtId="0" fontId="17" fillId="0" borderId="39" xfId="0" applyFont="1" applyBorder="1" applyAlignment="1">
      <alignment horizontal="center" vertical="top" shrinkToFit="1"/>
    </xf>
    <xf numFmtId="165" fontId="17" fillId="0" borderId="39" xfId="0" applyNumberFormat="1" applyFont="1" applyBorder="1" applyAlignment="1">
      <alignment vertical="top" shrinkToFit="1"/>
    </xf>
    <xf numFmtId="4" fontId="17" fillId="4" borderId="39" xfId="0" applyNumberFormat="1" applyFont="1" applyFill="1" applyBorder="1" applyAlignment="1" applyProtection="1">
      <alignment vertical="top" shrinkToFit="1"/>
      <protection locked="0"/>
    </xf>
    <xf numFmtId="4" fontId="17" fillId="0" borderId="39" xfId="0" applyNumberFormat="1" applyFont="1" applyBorder="1" applyAlignment="1">
      <alignment vertical="top" shrinkToFit="1"/>
    </xf>
    <xf numFmtId="4" fontId="17" fillId="0" borderId="40" xfId="0" applyNumberFormat="1" applyFont="1" applyBorder="1" applyAlignment="1">
      <alignment vertical="top" shrinkToFit="1"/>
    </xf>
    <xf numFmtId="0" fontId="17" fillId="0" borderId="18" xfId="0" applyNumberFormat="1" applyFont="1" applyBorder="1" applyAlignment="1">
      <alignment vertical="top" wrapTex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5"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0" fontId="19" fillId="0" borderId="0" xfId="0" applyNumberFormat="1" applyFont="1" applyAlignment="1">
      <alignment wrapText="1"/>
    </xf>
    <xf numFmtId="0" fontId="18" fillId="0" borderId="0" xfId="0" applyNumberFormat="1" applyFont="1" applyBorder="1" applyAlignment="1">
      <alignment vertical="top" wrapText="1"/>
    </xf>
    <xf numFmtId="0" fontId="18" fillId="0" borderId="18" xfId="0" applyNumberFormat="1" applyFont="1" applyBorder="1" applyAlignment="1">
      <alignment vertical="top" wrapText="1"/>
    </xf>
    <xf numFmtId="49" fontId="8" fillId="3" borderId="18" xfId="0" applyNumberFormat="1" applyFont="1" applyFill="1" applyBorder="1" applyAlignment="1">
      <alignment horizontal="left" vertical="top" wrapText="1"/>
    </xf>
    <xf numFmtId="49" fontId="17" fillId="0" borderId="39"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49" fontId="17" fillId="0" borderId="42"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List1"/>
  <dimension ref="A1:G2"/>
  <sheetViews>
    <sheetView tabSelected="1" workbookViewId="0">
      <selection activeCell="A2" sqref="A2:G2"/>
    </sheetView>
  </sheetViews>
  <sheetFormatPr defaultRowHeight="12.75"/>
  <sheetData>
    <row r="1" spans="1:7">
      <c r="A1" s="21" t="s">
        <v>38</v>
      </c>
    </row>
    <row r="2" spans="1:7" ht="57.75" customHeight="1">
      <c r="A2" s="76" t="s">
        <v>39</v>
      </c>
      <c r="B2" s="76"/>
      <c r="C2" s="76"/>
      <c r="D2" s="76"/>
      <c r="E2" s="76"/>
      <c r="F2" s="76"/>
      <c r="G2" s="76"/>
    </row>
  </sheetData>
  <sheetProtection password="918B"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List5112">
    <tabColor rgb="FF66FF66"/>
  </sheetPr>
  <dimension ref="A1:O67"/>
  <sheetViews>
    <sheetView showGridLines="0" topLeftCell="B22" zoomScaleNormal="100" zoomScaleSheetLayoutView="75" workbookViewId="0">
      <selection activeCell="A29" sqref="A29"/>
    </sheetView>
  </sheetViews>
  <sheetFormatPr defaultColWidth="9" defaultRowHeight="12.75"/>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c r="A1" s="47" t="s">
        <v>36</v>
      </c>
      <c r="B1" s="77" t="s">
        <v>41</v>
      </c>
      <c r="C1" s="78"/>
      <c r="D1" s="78"/>
      <c r="E1" s="78"/>
      <c r="F1" s="78"/>
      <c r="G1" s="78"/>
      <c r="H1" s="78"/>
      <c r="I1" s="78"/>
      <c r="J1" s="79"/>
    </row>
    <row r="2" spans="1:15" ht="36" customHeight="1">
      <c r="A2" s="2"/>
      <c r="B2" s="111" t="s">
        <v>22</v>
      </c>
      <c r="C2" s="112"/>
      <c r="D2" s="113" t="s">
        <v>49</v>
      </c>
      <c r="E2" s="114" t="s">
        <v>50</v>
      </c>
      <c r="F2" s="115"/>
      <c r="G2" s="115"/>
      <c r="H2" s="115"/>
      <c r="I2" s="115"/>
      <c r="J2" s="116"/>
      <c r="O2" s="1"/>
    </row>
    <row r="3" spans="1:15" ht="27" customHeight="1">
      <c r="A3" s="2"/>
      <c r="B3" s="117" t="s">
        <v>47</v>
      </c>
      <c r="C3" s="112"/>
      <c r="D3" s="118" t="s">
        <v>45</v>
      </c>
      <c r="E3" s="119" t="s">
        <v>46</v>
      </c>
      <c r="F3" s="120"/>
      <c r="G3" s="120"/>
      <c r="H3" s="120"/>
      <c r="I3" s="120"/>
      <c r="J3" s="121"/>
    </row>
    <row r="4" spans="1:15" ht="23.25" customHeight="1">
      <c r="A4" s="108">
        <v>2535</v>
      </c>
      <c r="B4" s="122" t="s">
        <v>48</v>
      </c>
      <c r="C4" s="123"/>
      <c r="D4" s="124" t="s">
        <v>43</v>
      </c>
      <c r="E4" s="125" t="s">
        <v>44</v>
      </c>
      <c r="F4" s="126"/>
      <c r="G4" s="126"/>
      <c r="H4" s="126"/>
      <c r="I4" s="126"/>
      <c r="J4" s="127"/>
    </row>
    <row r="5" spans="1:15" ht="24" customHeight="1">
      <c r="A5" s="2"/>
      <c r="B5" s="31" t="s">
        <v>42</v>
      </c>
      <c r="D5" s="128" t="s">
        <v>51</v>
      </c>
      <c r="E5" s="91"/>
      <c r="F5" s="91"/>
      <c r="G5" s="91"/>
      <c r="H5" s="18" t="s">
        <v>40</v>
      </c>
      <c r="I5" s="130" t="s">
        <v>55</v>
      </c>
      <c r="J5" s="8"/>
    </row>
    <row r="6" spans="1:15" ht="15.75" customHeight="1">
      <c r="A6" s="2"/>
      <c r="B6" s="28"/>
      <c r="C6" s="55"/>
      <c r="D6" s="110" t="s">
        <v>52</v>
      </c>
      <c r="E6" s="92"/>
      <c r="F6" s="92"/>
      <c r="G6" s="92"/>
      <c r="H6" s="18" t="s">
        <v>34</v>
      </c>
      <c r="I6" s="130" t="s">
        <v>56</v>
      </c>
      <c r="J6" s="8"/>
    </row>
    <row r="7" spans="1:15" ht="15.75" customHeight="1">
      <c r="A7" s="2"/>
      <c r="B7" s="29"/>
      <c r="C7" s="56"/>
      <c r="D7" s="109" t="s">
        <v>54</v>
      </c>
      <c r="E7" s="129" t="s">
        <v>53</v>
      </c>
      <c r="F7" s="93"/>
      <c r="G7" s="93"/>
      <c r="H7" s="24"/>
      <c r="I7" s="23"/>
      <c r="J7" s="34"/>
    </row>
    <row r="8" spans="1:15" ht="24" hidden="1" customHeight="1">
      <c r="A8" s="2"/>
      <c r="B8" s="31" t="s">
        <v>20</v>
      </c>
      <c r="D8" s="51"/>
      <c r="H8" s="18" t="s">
        <v>40</v>
      </c>
      <c r="I8" s="22"/>
      <c r="J8" s="8"/>
    </row>
    <row r="9" spans="1:15" ht="15.75" hidden="1" customHeight="1">
      <c r="A9" s="2"/>
      <c r="B9" s="2"/>
      <c r="D9" s="51"/>
      <c r="H9" s="18" t="s">
        <v>34</v>
      </c>
      <c r="I9" s="22"/>
      <c r="J9" s="8"/>
    </row>
    <row r="10" spans="1:15" ht="15.75" hidden="1" customHeight="1">
      <c r="A10" s="2"/>
      <c r="B10" s="35"/>
      <c r="C10" s="56"/>
      <c r="D10" s="53"/>
      <c r="E10" s="57"/>
      <c r="F10" s="24"/>
      <c r="G10" s="14"/>
      <c r="H10" s="14"/>
      <c r="I10" s="36"/>
      <c r="J10" s="34"/>
    </row>
    <row r="11" spans="1:15" ht="24" customHeight="1">
      <c r="A11" s="2"/>
      <c r="B11" s="31" t="s">
        <v>19</v>
      </c>
      <c r="D11" s="131"/>
      <c r="E11" s="131"/>
      <c r="F11" s="131"/>
      <c r="G11" s="131"/>
      <c r="H11" s="18" t="s">
        <v>40</v>
      </c>
      <c r="I11" s="136"/>
      <c r="J11" s="8"/>
    </row>
    <row r="12" spans="1:15" ht="15.75" customHeight="1">
      <c r="A12" s="2"/>
      <c r="B12" s="28"/>
      <c r="C12" s="55"/>
      <c r="D12" s="132"/>
      <c r="E12" s="132"/>
      <c r="F12" s="132"/>
      <c r="G12" s="132"/>
      <c r="H12" s="18" t="s">
        <v>34</v>
      </c>
      <c r="I12" s="136"/>
      <c r="J12" s="8"/>
    </row>
    <row r="13" spans="1:15" ht="15.75" customHeight="1">
      <c r="A13" s="2"/>
      <c r="B13" s="29"/>
      <c r="C13" s="56"/>
      <c r="D13" s="135"/>
      <c r="E13" s="133"/>
      <c r="F13" s="134"/>
      <c r="G13" s="134"/>
      <c r="H13" s="19"/>
      <c r="I13" s="23"/>
      <c r="J13" s="34"/>
    </row>
    <row r="14" spans="1:15" ht="24" customHeight="1">
      <c r="A14" s="2"/>
      <c r="B14" s="43" t="s">
        <v>21</v>
      </c>
      <c r="C14" s="58"/>
      <c r="D14" s="59"/>
      <c r="E14" s="60"/>
      <c r="F14" s="44"/>
      <c r="G14" s="44"/>
      <c r="H14" s="45"/>
      <c r="I14" s="44"/>
      <c r="J14" s="46"/>
    </row>
    <row r="15" spans="1:15" ht="32.25" customHeight="1">
      <c r="A15" s="2"/>
      <c r="B15" s="35" t="s">
        <v>32</v>
      </c>
      <c r="C15" s="61"/>
      <c r="D15" s="54"/>
      <c r="E15" s="86"/>
      <c r="F15" s="86"/>
      <c r="G15" s="87"/>
      <c r="H15" s="87"/>
      <c r="I15" s="87" t="s">
        <v>29</v>
      </c>
      <c r="J15" s="88"/>
    </row>
    <row r="16" spans="1:15" ht="23.25" customHeight="1">
      <c r="A16" s="201" t="s">
        <v>24</v>
      </c>
      <c r="B16" s="38" t="s">
        <v>24</v>
      </c>
      <c r="C16" s="62"/>
      <c r="D16" s="63"/>
      <c r="E16" s="83"/>
      <c r="F16" s="84"/>
      <c r="G16" s="83"/>
      <c r="H16" s="84"/>
      <c r="I16" s="83">
        <f>SUMIF(F53:F63,A16,I53:I63)+SUMIF(F53:F63,"PSU",I53:I63)</f>
        <v>0</v>
      </c>
      <c r="J16" s="85"/>
    </row>
    <row r="17" spans="1:10" ht="23.25" customHeight="1">
      <c r="A17" s="201" t="s">
        <v>25</v>
      </c>
      <c r="B17" s="38" t="s">
        <v>25</v>
      </c>
      <c r="C17" s="62"/>
      <c r="D17" s="63"/>
      <c r="E17" s="83"/>
      <c r="F17" s="84"/>
      <c r="G17" s="83"/>
      <c r="H17" s="84"/>
      <c r="I17" s="83">
        <f>SUMIF(F53:F63,A17,I53:I63)</f>
        <v>0</v>
      </c>
      <c r="J17" s="85"/>
    </row>
    <row r="18" spans="1:10" ht="23.25" customHeight="1">
      <c r="A18" s="201" t="s">
        <v>26</v>
      </c>
      <c r="B18" s="38" t="s">
        <v>26</v>
      </c>
      <c r="C18" s="62"/>
      <c r="D18" s="63"/>
      <c r="E18" s="83"/>
      <c r="F18" s="84"/>
      <c r="G18" s="83"/>
      <c r="H18" s="84"/>
      <c r="I18" s="83">
        <f>SUMIF(F53:F63,A18,I53:I63)</f>
        <v>0</v>
      </c>
      <c r="J18" s="85"/>
    </row>
    <row r="19" spans="1:10" ht="23.25" customHeight="1">
      <c r="A19" s="201" t="s">
        <v>89</v>
      </c>
      <c r="B19" s="38" t="s">
        <v>27</v>
      </c>
      <c r="C19" s="62"/>
      <c r="D19" s="63"/>
      <c r="E19" s="83"/>
      <c r="F19" s="84"/>
      <c r="G19" s="83"/>
      <c r="H19" s="84"/>
      <c r="I19" s="83">
        <f>SUMIF(F53:F63,A19,I53:I63)</f>
        <v>0</v>
      </c>
      <c r="J19" s="85"/>
    </row>
    <row r="20" spans="1:10" ht="23.25" customHeight="1">
      <c r="A20" s="201" t="s">
        <v>90</v>
      </c>
      <c r="B20" s="38" t="s">
        <v>28</v>
      </c>
      <c r="C20" s="62"/>
      <c r="D20" s="63"/>
      <c r="E20" s="83"/>
      <c r="F20" s="84"/>
      <c r="G20" s="83"/>
      <c r="H20" s="84"/>
      <c r="I20" s="83">
        <f>SUMIF(F53:F63,A20,I53:I63)</f>
        <v>0</v>
      </c>
      <c r="J20" s="85"/>
    </row>
    <row r="21" spans="1:10" ht="23.25" customHeight="1">
      <c r="A21" s="2"/>
      <c r="B21" s="48" t="s">
        <v>29</v>
      </c>
      <c r="C21" s="64"/>
      <c r="D21" s="65"/>
      <c r="E21" s="89"/>
      <c r="F21" s="90"/>
      <c r="G21" s="89"/>
      <c r="H21" s="90"/>
      <c r="I21" s="89">
        <f>SUM(I16:J20)</f>
        <v>0</v>
      </c>
      <c r="J21" s="99"/>
    </row>
    <row r="22" spans="1:10" ht="33" customHeight="1">
      <c r="A22" s="2"/>
      <c r="B22" s="42" t="s">
        <v>33</v>
      </c>
      <c r="C22" s="62"/>
      <c r="D22" s="63"/>
      <c r="E22" s="66"/>
      <c r="F22" s="39"/>
      <c r="G22" s="33"/>
      <c r="H22" s="33"/>
      <c r="I22" s="33"/>
      <c r="J22" s="40"/>
    </row>
    <row r="23" spans="1:10" ht="23.25" customHeight="1">
      <c r="A23" s="2"/>
      <c r="B23" s="38" t="s">
        <v>12</v>
      </c>
      <c r="C23" s="62"/>
      <c r="D23" s="63"/>
      <c r="E23" s="67">
        <v>15</v>
      </c>
      <c r="F23" s="39" t="s">
        <v>0</v>
      </c>
      <c r="G23" s="97">
        <f>ZakladDPHSniVypocet</f>
        <v>0</v>
      </c>
      <c r="H23" s="98"/>
      <c r="I23" s="98"/>
      <c r="J23" s="40" t="str">
        <f t="shared" ref="J23:J28" si="0">Mena</f>
        <v>CZK</v>
      </c>
    </row>
    <row r="24" spans="1:10" ht="23.25" hidden="1" customHeight="1">
      <c r="A24" s="2"/>
      <c r="B24" s="38" t="s">
        <v>13</v>
      </c>
      <c r="C24" s="62"/>
      <c r="D24" s="63"/>
      <c r="E24" s="67">
        <f>SazbaDPH1</f>
        <v>15</v>
      </c>
      <c r="F24" s="39" t="s">
        <v>0</v>
      </c>
      <c r="G24" s="95">
        <f>I23*E23/100</f>
        <v>0</v>
      </c>
      <c r="H24" s="96"/>
      <c r="I24" s="96"/>
      <c r="J24" s="40" t="str">
        <f t="shared" si="0"/>
        <v>CZK</v>
      </c>
    </row>
    <row r="25" spans="1:10" ht="23.25" customHeight="1">
      <c r="A25" s="2"/>
      <c r="B25" s="38" t="s">
        <v>14</v>
      </c>
      <c r="C25" s="62"/>
      <c r="D25" s="63"/>
      <c r="E25" s="67">
        <v>21</v>
      </c>
      <c r="F25" s="39" t="s">
        <v>0</v>
      </c>
      <c r="G25" s="97">
        <f>ZakladDPHZaklVypocet</f>
        <v>0</v>
      </c>
      <c r="H25" s="98"/>
      <c r="I25" s="98"/>
      <c r="J25" s="40" t="str">
        <f t="shared" si="0"/>
        <v>CZK</v>
      </c>
    </row>
    <row r="26" spans="1:10" ht="23.25" hidden="1" customHeight="1">
      <c r="A26" s="2"/>
      <c r="B26" s="32" t="s">
        <v>15</v>
      </c>
      <c r="C26" s="68"/>
      <c r="D26" s="54"/>
      <c r="E26" s="69">
        <f>SazbaDPH2</f>
        <v>21</v>
      </c>
      <c r="F26" s="30" t="s">
        <v>0</v>
      </c>
      <c r="G26" s="80">
        <f>I25*E25/100</f>
        <v>0</v>
      </c>
      <c r="H26" s="81"/>
      <c r="I26" s="81"/>
      <c r="J26" s="37" t="str">
        <f t="shared" si="0"/>
        <v>CZK</v>
      </c>
    </row>
    <row r="27" spans="1:10" ht="23.25" customHeight="1" thickBot="1">
      <c r="A27" s="2">
        <f>ZakladDPHSni+ZakladDPHZakl</f>
        <v>0</v>
      </c>
      <c r="B27" s="31" t="s">
        <v>4</v>
      </c>
      <c r="C27" s="70"/>
      <c r="D27" s="71"/>
      <c r="E27" s="70"/>
      <c r="F27" s="16"/>
      <c r="G27" s="82">
        <f>CenaCelkemBezDPH-(ZakladDPHSni+ZakladDPHZakl)</f>
        <v>0</v>
      </c>
      <c r="H27" s="82"/>
      <c r="I27" s="82"/>
      <c r="J27" s="41" t="str">
        <f t="shared" si="0"/>
        <v>CZK</v>
      </c>
    </row>
    <row r="28" spans="1:10" ht="27.75" customHeight="1" thickBot="1">
      <c r="A28" s="2">
        <f>(A27-INT(A27))*100</f>
        <v>0</v>
      </c>
      <c r="B28" s="170" t="s">
        <v>23</v>
      </c>
      <c r="C28" s="171"/>
      <c r="D28" s="171"/>
      <c r="E28" s="172"/>
      <c r="F28" s="173"/>
      <c r="G28" s="174">
        <f>A27</f>
        <v>0</v>
      </c>
      <c r="H28" s="174"/>
      <c r="I28" s="174"/>
      <c r="J28" s="175" t="str">
        <f t="shared" si="0"/>
        <v>CZK</v>
      </c>
    </row>
    <row r="29" spans="1:10" ht="27.75" hidden="1" customHeight="1" thickBot="1">
      <c r="A29" s="2"/>
      <c r="B29" s="170" t="s">
        <v>35</v>
      </c>
      <c r="C29" s="176"/>
      <c r="D29" s="176"/>
      <c r="E29" s="176"/>
      <c r="F29" s="177"/>
      <c r="G29" s="178">
        <f>ZakladDPHSni+DPHSni+ZakladDPHZakl+DPHZakl+Zaokrouhleni</f>
        <v>0</v>
      </c>
      <c r="H29" s="178"/>
      <c r="I29" s="178"/>
      <c r="J29" s="179" t="s">
        <v>60</v>
      </c>
    </row>
    <row r="30" spans="1:10" ht="12.75" customHeight="1">
      <c r="A30" s="2"/>
      <c r="B30" s="2"/>
      <c r="J30" s="9"/>
    </row>
    <row r="31" spans="1:10" ht="30" customHeight="1">
      <c r="A31" s="2"/>
      <c r="B31" s="2"/>
      <c r="J31" s="9"/>
    </row>
    <row r="32" spans="1:10" ht="18.75" customHeight="1">
      <c r="A32" s="2"/>
      <c r="B32" s="17"/>
      <c r="C32" s="72" t="s">
        <v>11</v>
      </c>
      <c r="D32" s="73"/>
      <c r="E32" s="73"/>
      <c r="F32" s="15" t="s">
        <v>10</v>
      </c>
      <c r="G32" s="26"/>
      <c r="H32" s="27"/>
      <c r="I32" s="26"/>
      <c r="J32" s="9"/>
    </row>
    <row r="33" spans="1:10" ht="47.25" customHeight="1">
      <c r="A33" s="2"/>
      <c r="B33" s="2"/>
      <c r="J33" s="9"/>
    </row>
    <row r="34" spans="1:10" s="21" customFormat="1" ht="18.75" customHeight="1">
      <c r="A34" s="20"/>
      <c r="B34" s="20"/>
      <c r="C34" s="74"/>
      <c r="D34" s="100"/>
      <c r="E34" s="101"/>
      <c r="G34" s="102"/>
      <c r="H34" s="103"/>
      <c r="I34" s="103"/>
      <c r="J34" s="25"/>
    </row>
    <row r="35" spans="1:10" ht="12.75" customHeight="1">
      <c r="A35" s="2"/>
      <c r="B35" s="2"/>
      <c r="D35" s="94" t="s">
        <v>2</v>
      </c>
      <c r="E35" s="94"/>
      <c r="H35" s="10" t="s">
        <v>3</v>
      </c>
      <c r="J35" s="9"/>
    </row>
    <row r="36" spans="1:10" ht="13.5" customHeight="1" thickBot="1">
      <c r="A36" s="11"/>
      <c r="B36" s="11"/>
      <c r="C36" s="75"/>
      <c r="D36" s="75"/>
      <c r="E36" s="75"/>
      <c r="F36" s="12"/>
      <c r="G36" s="12"/>
      <c r="H36" s="12"/>
      <c r="I36" s="12"/>
      <c r="J36" s="13"/>
    </row>
    <row r="37" spans="1:10" ht="27" hidden="1" customHeight="1">
      <c r="B37" s="139" t="s">
        <v>16</v>
      </c>
      <c r="C37" s="140"/>
      <c r="D37" s="140"/>
      <c r="E37" s="140"/>
      <c r="F37" s="141"/>
      <c r="G37" s="141"/>
      <c r="H37" s="141"/>
      <c r="I37" s="141"/>
      <c r="J37" s="142"/>
    </row>
    <row r="38" spans="1:10" ht="25.5" hidden="1" customHeight="1">
      <c r="A38" s="138" t="s">
        <v>37</v>
      </c>
      <c r="B38" s="143" t="s">
        <v>17</v>
      </c>
      <c r="C38" s="144" t="s">
        <v>5</v>
      </c>
      <c r="D38" s="144"/>
      <c r="E38" s="144"/>
      <c r="F38" s="145" t="str">
        <f>B23</f>
        <v>Základ pro sníženou DPH</v>
      </c>
      <c r="G38" s="145" t="str">
        <f>B25</f>
        <v>Základ pro základní DPH</v>
      </c>
      <c r="H38" s="146" t="s">
        <v>18</v>
      </c>
      <c r="I38" s="147" t="s">
        <v>1</v>
      </c>
      <c r="J38" s="148" t="s">
        <v>0</v>
      </c>
    </row>
    <row r="39" spans="1:10" ht="25.5" hidden="1" customHeight="1">
      <c r="A39" s="138">
        <v>1</v>
      </c>
      <c r="B39" s="149" t="s">
        <v>57</v>
      </c>
      <c r="C39" s="150"/>
      <c r="D39" s="150"/>
      <c r="E39" s="150"/>
      <c r="F39" s="151">
        <f>'02 21_02_02a Pol'!AE208</f>
        <v>0</v>
      </c>
      <c r="G39" s="152">
        <f>'02 21_02_02a Pol'!AF208</f>
        <v>0</v>
      </c>
      <c r="H39" s="153"/>
      <c r="I39" s="154">
        <f>F39+G39+H39</f>
        <v>0</v>
      </c>
      <c r="J39" s="155" t="str">
        <f>IF(CenaCelkemVypocet=0,"",I39/CenaCelkemVypocet*100)</f>
        <v/>
      </c>
    </row>
    <row r="40" spans="1:10" ht="25.5" hidden="1" customHeight="1">
      <c r="A40" s="138">
        <v>2</v>
      </c>
      <c r="B40" s="156"/>
      <c r="C40" s="157" t="s">
        <v>58</v>
      </c>
      <c r="D40" s="157"/>
      <c r="E40" s="157"/>
      <c r="F40" s="158"/>
      <c r="G40" s="159"/>
      <c r="H40" s="159"/>
      <c r="I40" s="160"/>
      <c r="J40" s="161"/>
    </row>
    <row r="41" spans="1:10" ht="25.5" hidden="1" customHeight="1">
      <c r="A41" s="138">
        <v>2</v>
      </c>
      <c r="B41" s="156" t="s">
        <v>45</v>
      </c>
      <c r="C41" s="157" t="s">
        <v>46</v>
      </c>
      <c r="D41" s="157"/>
      <c r="E41" s="157"/>
      <c r="F41" s="158">
        <f>'02 21_02_02a Pol'!AE208</f>
        <v>0</v>
      </c>
      <c r="G41" s="159">
        <f>'02 21_02_02a Pol'!AF208</f>
        <v>0</v>
      </c>
      <c r="H41" s="159"/>
      <c r="I41" s="160">
        <f>F41+G41+H41</f>
        <v>0</v>
      </c>
      <c r="J41" s="161" t="str">
        <f>IF(CenaCelkemVypocet=0,"",I41/CenaCelkemVypocet*100)</f>
        <v/>
      </c>
    </row>
    <row r="42" spans="1:10" ht="25.5" hidden="1" customHeight="1">
      <c r="A42" s="138">
        <v>3</v>
      </c>
      <c r="B42" s="162" t="s">
        <v>43</v>
      </c>
      <c r="C42" s="150" t="s">
        <v>44</v>
      </c>
      <c r="D42" s="150"/>
      <c r="E42" s="150"/>
      <c r="F42" s="163">
        <f>'02 21_02_02a Pol'!AE208</f>
        <v>0</v>
      </c>
      <c r="G42" s="153">
        <f>'02 21_02_02a Pol'!AF208</f>
        <v>0</v>
      </c>
      <c r="H42" s="153"/>
      <c r="I42" s="154">
        <f>F42+G42+H42</f>
        <v>0</v>
      </c>
      <c r="J42" s="155" t="str">
        <f>IF(CenaCelkemVypocet=0,"",I42/CenaCelkemVypocet*100)</f>
        <v/>
      </c>
    </row>
    <row r="43" spans="1:10" ht="25.5" hidden="1" customHeight="1">
      <c r="A43" s="138"/>
      <c r="B43" s="164" t="s">
        <v>59</v>
      </c>
      <c r="C43" s="165"/>
      <c r="D43" s="165"/>
      <c r="E43" s="165"/>
      <c r="F43" s="166">
        <f>SUMIF(A39:A42,"=1",F39:F42)</f>
        <v>0</v>
      </c>
      <c r="G43" s="167">
        <f>SUMIF(A39:A42,"=1",G39:G42)</f>
        <v>0</v>
      </c>
      <c r="H43" s="167">
        <f>SUMIF(A39:A42,"=1",H39:H42)</f>
        <v>0</v>
      </c>
      <c r="I43" s="168">
        <f>SUMIF(A39:A42,"=1",I39:I42)</f>
        <v>0</v>
      </c>
      <c r="J43" s="169">
        <f>SUMIF(A39:A42,"=1",J39:J42)</f>
        <v>0</v>
      </c>
    </row>
    <row r="45" spans="1:10">
      <c r="A45" t="s">
        <v>61</v>
      </c>
      <c r="B45" t="s">
        <v>62</v>
      </c>
    </row>
    <row r="46" spans="1:10">
      <c r="A46" t="s">
        <v>63</v>
      </c>
      <c r="B46" t="s">
        <v>64</v>
      </c>
    </row>
    <row r="47" spans="1:10">
      <c r="A47" t="s">
        <v>65</v>
      </c>
      <c r="B47" t="s">
        <v>66</v>
      </c>
    </row>
    <row r="50" spans="1:10" ht="15.75">
      <c r="B50" s="180" t="s">
        <v>67</v>
      </c>
    </row>
    <row r="52" spans="1:10" ht="25.5" customHeight="1">
      <c r="A52" s="182"/>
      <c r="B52" s="185" t="s">
        <v>17</v>
      </c>
      <c r="C52" s="185" t="s">
        <v>5</v>
      </c>
      <c r="D52" s="186"/>
      <c r="E52" s="186"/>
      <c r="F52" s="187" t="s">
        <v>68</v>
      </c>
      <c r="G52" s="187"/>
      <c r="H52" s="187"/>
      <c r="I52" s="187" t="s">
        <v>29</v>
      </c>
      <c r="J52" s="187" t="s">
        <v>0</v>
      </c>
    </row>
    <row r="53" spans="1:10" ht="36.75" customHeight="1">
      <c r="A53" s="183"/>
      <c r="B53" s="188" t="s">
        <v>69</v>
      </c>
      <c r="C53" s="189" t="s">
        <v>70</v>
      </c>
      <c r="D53" s="190"/>
      <c r="E53" s="190"/>
      <c r="F53" s="197" t="s">
        <v>24</v>
      </c>
      <c r="G53" s="198"/>
      <c r="H53" s="198"/>
      <c r="I53" s="198">
        <f>'02 21_02_02a Pol'!G8</f>
        <v>0</v>
      </c>
      <c r="J53" s="194" t="str">
        <f>IF(I64=0,"",I53/I64*100)</f>
        <v/>
      </c>
    </row>
    <row r="54" spans="1:10" ht="36.75" customHeight="1">
      <c r="A54" s="183"/>
      <c r="B54" s="188" t="s">
        <v>71</v>
      </c>
      <c r="C54" s="189" t="s">
        <v>72</v>
      </c>
      <c r="D54" s="190"/>
      <c r="E54" s="190"/>
      <c r="F54" s="197" t="s">
        <v>24</v>
      </c>
      <c r="G54" s="198"/>
      <c r="H54" s="198"/>
      <c r="I54" s="198">
        <f>'02 21_02_02a Pol'!G64</f>
        <v>0</v>
      </c>
      <c r="J54" s="194" t="str">
        <f>IF(I64=0,"",I54/I64*100)</f>
        <v/>
      </c>
    </row>
    <row r="55" spans="1:10" ht="36.75" customHeight="1">
      <c r="A55" s="183"/>
      <c r="B55" s="188" t="s">
        <v>73</v>
      </c>
      <c r="C55" s="189" t="s">
        <v>74</v>
      </c>
      <c r="D55" s="190"/>
      <c r="E55" s="190"/>
      <c r="F55" s="197" t="s">
        <v>24</v>
      </c>
      <c r="G55" s="198"/>
      <c r="H55" s="198"/>
      <c r="I55" s="198">
        <f>'02 21_02_02a Pol'!G75</f>
        <v>0</v>
      </c>
      <c r="J55" s="194" t="str">
        <f>IF(I64=0,"",I55/I64*100)</f>
        <v/>
      </c>
    </row>
    <row r="56" spans="1:10" ht="36.75" customHeight="1">
      <c r="A56" s="183"/>
      <c r="B56" s="188" t="s">
        <v>75</v>
      </c>
      <c r="C56" s="189" t="s">
        <v>76</v>
      </c>
      <c r="D56" s="190"/>
      <c r="E56" s="190"/>
      <c r="F56" s="197" t="s">
        <v>24</v>
      </c>
      <c r="G56" s="198"/>
      <c r="H56" s="198"/>
      <c r="I56" s="198">
        <f>'02 21_02_02a Pol'!G114</f>
        <v>0</v>
      </c>
      <c r="J56" s="194" t="str">
        <f>IF(I64=0,"",I56/I64*100)</f>
        <v/>
      </c>
    </row>
    <row r="57" spans="1:10" ht="36.75" customHeight="1">
      <c r="A57" s="183"/>
      <c r="B57" s="188" t="s">
        <v>77</v>
      </c>
      <c r="C57" s="189" t="s">
        <v>78</v>
      </c>
      <c r="D57" s="190"/>
      <c r="E57" s="190"/>
      <c r="F57" s="197" t="s">
        <v>25</v>
      </c>
      <c r="G57" s="198"/>
      <c r="H57" s="198"/>
      <c r="I57" s="198">
        <f>'02 21_02_02a Pol'!G117</f>
        <v>0</v>
      </c>
      <c r="J57" s="194" t="str">
        <f>IF(I64=0,"",I57/I64*100)</f>
        <v/>
      </c>
    </row>
    <row r="58" spans="1:10" ht="36.75" customHeight="1">
      <c r="A58" s="183"/>
      <c r="B58" s="188" t="s">
        <v>79</v>
      </c>
      <c r="C58" s="189" t="s">
        <v>80</v>
      </c>
      <c r="D58" s="190"/>
      <c r="E58" s="190"/>
      <c r="F58" s="197" t="s">
        <v>25</v>
      </c>
      <c r="G58" s="198"/>
      <c r="H58" s="198"/>
      <c r="I58" s="198">
        <f>'02 21_02_02a Pol'!G149</f>
        <v>0</v>
      </c>
      <c r="J58" s="194" t="str">
        <f>IF(I64=0,"",I58/I64*100)</f>
        <v/>
      </c>
    </row>
    <row r="59" spans="1:10" ht="36.75" customHeight="1">
      <c r="A59" s="183"/>
      <c r="B59" s="188" t="s">
        <v>81</v>
      </c>
      <c r="C59" s="189" t="s">
        <v>82</v>
      </c>
      <c r="D59" s="190"/>
      <c r="E59" s="190"/>
      <c r="F59" s="197" t="s">
        <v>25</v>
      </c>
      <c r="G59" s="198"/>
      <c r="H59" s="198"/>
      <c r="I59" s="198">
        <f>'02 21_02_02a Pol'!G158</f>
        <v>0</v>
      </c>
      <c r="J59" s="194" t="str">
        <f>IF(I64=0,"",I59/I64*100)</f>
        <v/>
      </c>
    </row>
    <row r="60" spans="1:10" ht="36.75" customHeight="1">
      <c r="A60" s="183"/>
      <c r="B60" s="188" t="s">
        <v>83</v>
      </c>
      <c r="C60" s="189" t="s">
        <v>84</v>
      </c>
      <c r="D60" s="190"/>
      <c r="E60" s="190"/>
      <c r="F60" s="197" t="s">
        <v>25</v>
      </c>
      <c r="G60" s="198"/>
      <c r="H60" s="198"/>
      <c r="I60" s="198">
        <f>'02 21_02_02a Pol'!G167</f>
        <v>0</v>
      </c>
      <c r="J60" s="194" t="str">
        <f>IF(I64=0,"",I60/I64*100)</f>
        <v/>
      </c>
    </row>
    <row r="61" spans="1:10" ht="36.75" customHeight="1">
      <c r="A61" s="183"/>
      <c r="B61" s="188" t="s">
        <v>85</v>
      </c>
      <c r="C61" s="189" t="s">
        <v>86</v>
      </c>
      <c r="D61" s="190"/>
      <c r="E61" s="190"/>
      <c r="F61" s="197" t="s">
        <v>25</v>
      </c>
      <c r="G61" s="198"/>
      <c r="H61" s="198"/>
      <c r="I61" s="198">
        <f>'02 21_02_02a Pol'!G178</f>
        <v>0</v>
      </c>
      <c r="J61" s="194" t="str">
        <f>IF(I64=0,"",I61/I64*100)</f>
        <v/>
      </c>
    </row>
    <row r="62" spans="1:10" ht="36.75" customHeight="1">
      <c r="A62" s="183"/>
      <c r="B62" s="188" t="s">
        <v>87</v>
      </c>
      <c r="C62" s="189" t="s">
        <v>88</v>
      </c>
      <c r="D62" s="190"/>
      <c r="E62" s="190"/>
      <c r="F62" s="197" t="s">
        <v>25</v>
      </c>
      <c r="G62" s="198"/>
      <c r="H62" s="198"/>
      <c r="I62" s="198">
        <f>'02 21_02_02a Pol'!G185</f>
        <v>0</v>
      </c>
      <c r="J62" s="194" t="str">
        <f>IF(I64=0,"",I62/I64*100)</f>
        <v/>
      </c>
    </row>
    <row r="63" spans="1:10" ht="36.75" customHeight="1">
      <c r="A63" s="183"/>
      <c r="B63" s="188" t="s">
        <v>89</v>
      </c>
      <c r="C63" s="189" t="s">
        <v>27</v>
      </c>
      <c r="D63" s="190"/>
      <c r="E63" s="190"/>
      <c r="F63" s="197" t="s">
        <v>89</v>
      </c>
      <c r="G63" s="198"/>
      <c r="H63" s="198"/>
      <c r="I63" s="198">
        <f>'02 21_02_02a Pol'!G202</f>
        <v>0</v>
      </c>
      <c r="J63" s="194" t="str">
        <f>IF(I64=0,"",I63/I64*100)</f>
        <v/>
      </c>
    </row>
    <row r="64" spans="1:10" ht="25.5" customHeight="1">
      <c r="A64" s="184"/>
      <c r="B64" s="191" t="s">
        <v>1</v>
      </c>
      <c r="C64" s="192"/>
      <c r="D64" s="193"/>
      <c r="E64" s="193"/>
      <c r="F64" s="199"/>
      <c r="G64" s="200"/>
      <c r="H64" s="200"/>
      <c r="I64" s="200">
        <f>SUM(I53:I63)</f>
        <v>0</v>
      </c>
      <c r="J64" s="195">
        <f>SUM(J53:J63)</f>
        <v>0</v>
      </c>
    </row>
    <row r="65" spans="6:10">
      <c r="F65" s="137"/>
      <c r="G65" s="137"/>
      <c r="H65" s="137"/>
      <c r="I65" s="137"/>
      <c r="J65" s="196"/>
    </row>
    <row r="66" spans="6:10">
      <c r="F66" s="137"/>
      <c r="G66" s="137"/>
      <c r="H66" s="137"/>
      <c r="I66" s="137"/>
      <c r="J66" s="196"/>
    </row>
    <row r="67" spans="6:10">
      <c r="F67" s="137"/>
      <c r="G67" s="137"/>
      <c r="H67" s="137"/>
      <c r="I67" s="137"/>
      <c r="J67" s="196"/>
    </row>
  </sheetData>
  <sheetProtection password="918B"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57">
    <mergeCell ref="C63:E63"/>
    <mergeCell ref="C58:E58"/>
    <mergeCell ref="C59:E59"/>
    <mergeCell ref="C60:E60"/>
    <mergeCell ref="C61:E61"/>
    <mergeCell ref="C62:E62"/>
    <mergeCell ref="C53:E53"/>
    <mergeCell ref="C54:E54"/>
    <mergeCell ref="C55:E55"/>
    <mergeCell ref="C56:E56"/>
    <mergeCell ref="C57:E57"/>
    <mergeCell ref="C39:E39"/>
    <mergeCell ref="C40:E40"/>
    <mergeCell ref="C41:E41"/>
    <mergeCell ref="C42:E42"/>
    <mergeCell ref="B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47" max="16383" man="1"/>
  </rowBreaks>
  <legacyDrawing r:id="rId3"/>
</worksheet>
</file>

<file path=xl/worksheets/sheet3.xml><?xml version="1.0" encoding="utf-8"?>
<worksheet xmlns="http://schemas.openxmlformats.org/spreadsheetml/2006/main" xmlns:r="http://schemas.openxmlformats.org/officeDocument/2006/relationships">
  <sheetPr codeName="List4">
    <tabColor rgb="FFFF9966"/>
  </sheetPr>
  <dimension ref="A1:G5"/>
  <sheetViews>
    <sheetView workbookViewId="0">
      <pane ySplit="7" topLeftCell="A8" activePane="bottomLeft" state="frozen"/>
      <selection pane="bottomLeft" activeCell="I8" sqref="I8"/>
    </sheetView>
  </sheetViews>
  <sheetFormatPr defaultRowHeight="12.75"/>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c r="A1" s="104" t="s">
        <v>6</v>
      </c>
      <c r="B1" s="104"/>
      <c r="C1" s="105"/>
      <c r="D1" s="104"/>
      <c r="E1" s="104"/>
      <c r="F1" s="104"/>
      <c r="G1" s="104"/>
    </row>
    <row r="2" spans="1:7" ht="24.95" customHeight="1">
      <c r="A2" s="50" t="s">
        <v>7</v>
      </c>
      <c r="B2" s="49"/>
      <c r="C2" s="106"/>
      <c r="D2" s="106"/>
      <c r="E2" s="106"/>
      <c r="F2" s="106"/>
      <c r="G2" s="107"/>
    </row>
    <row r="3" spans="1:7" ht="24.95" customHeight="1">
      <c r="A3" s="50" t="s">
        <v>8</v>
      </c>
      <c r="B3" s="49"/>
      <c r="C3" s="106"/>
      <c r="D3" s="106"/>
      <c r="E3" s="106"/>
      <c r="F3" s="106"/>
      <c r="G3" s="107"/>
    </row>
    <row r="4" spans="1:7" ht="24.95" customHeight="1">
      <c r="A4" s="50" t="s">
        <v>9</v>
      </c>
      <c r="B4" s="49"/>
      <c r="C4" s="106"/>
      <c r="D4" s="106"/>
      <c r="E4" s="106"/>
      <c r="F4" s="106"/>
      <c r="G4" s="107"/>
    </row>
    <row r="5" spans="1:7">
      <c r="B5" s="4"/>
      <c r="C5" s="5"/>
      <c r="D5" s="6"/>
    </row>
  </sheetData>
  <sheetProtection password="918B"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activeCell="C33" sqref="C33"/>
    </sheetView>
  </sheetViews>
  <sheetFormatPr defaultRowHeight="12.75" outlineLevelRow="3"/>
  <cols>
    <col min="1" max="1" width="3.42578125" customWidth="1"/>
    <col min="2" max="2" width="12.5703125" style="181" customWidth="1"/>
    <col min="3" max="3" width="63.28515625" style="18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c r="A1" s="202" t="s">
        <v>91</v>
      </c>
      <c r="B1" s="202"/>
      <c r="C1" s="202"/>
      <c r="D1" s="202"/>
      <c r="E1" s="202"/>
      <c r="F1" s="202"/>
      <c r="G1" s="202"/>
      <c r="AG1" t="s">
        <v>92</v>
      </c>
    </row>
    <row r="2" spans="1:60" ht="24.95" customHeight="1">
      <c r="A2" s="203" t="s">
        <v>7</v>
      </c>
      <c r="B2" s="49" t="s">
        <v>49</v>
      </c>
      <c r="C2" s="206" t="s">
        <v>50</v>
      </c>
      <c r="D2" s="204"/>
      <c r="E2" s="204"/>
      <c r="F2" s="204"/>
      <c r="G2" s="205"/>
      <c r="AG2" t="s">
        <v>93</v>
      </c>
    </row>
    <row r="3" spans="1:60" ht="24.95" customHeight="1">
      <c r="A3" s="203" t="s">
        <v>8</v>
      </c>
      <c r="B3" s="49" t="s">
        <v>45</v>
      </c>
      <c r="C3" s="206" t="s">
        <v>46</v>
      </c>
      <c r="D3" s="204"/>
      <c r="E3" s="204"/>
      <c r="F3" s="204"/>
      <c r="G3" s="205"/>
      <c r="AC3" s="181" t="s">
        <v>93</v>
      </c>
      <c r="AG3" t="s">
        <v>94</v>
      </c>
    </row>
    <row r="4" spans="1:60" ht="24.95" customHeight="1">
      <c r="A4" s="207" t="s">
        <v>9</v>
      </c>
      <c r="B4" s="208" t="s">
        <v>43</v>
      </c>
      <c r="C4" s="209" t="s">
        <v>44</v>
      </c>
      <c r="D4" s="210"/>
      <c r="E4" s="210"/>
      <c r="F4" s="210"/>
      <c r="G4" s="211"/>
      <c r="AG4" t="s">
        <v>95</v>
      </c>
    </row>
    <row r="5" spans="1:60">
      <c r="D5" s="10"/>
    </row>
    <row r="6" spans="1:60" ht="38.25">
      <c r="A6" s="213" t="s">
        <v>96</v>
      </c>
      <c r="B6" s="215" t="s">
        <v>97</v>
      </c>
      <c r="C6" s="215" t="s">
        <v>98</v>
      </c>
      <c r="D6" s="214" t="s">
        <v>99</v>
      </c>
      <c r="E6" s="213" t="s">
        <v>100</v>
      </c>
      <c r="F6" s="212" t="s">
        <v>101</v>
      </c>
      <c r="G6" s="213" t="s">
        <v>29</v>
      </c>
      <c r="H6" s="216" t="s">
        <v>30</v>
      </c>
      <c r="I6" s="216" t="s">
        <v>102</v>
      </c>
      <c r="J6" s="216" t="s">
        <v>31</v>
      </c>
      <c r="K6" s="216" t="s">
        <v>103</v>
      </c>
      <c r="L6" s="216" t="s">
        <v>104</v>
      </c>
      <c r="M6" s="216" t="s">
        <v>105</v>
      </c>
      <c r="N6" s="216" t="s">
        <v>106</v>
      </c>
      <c r="O6" s="216" t="s">
        <v>107</v>
      </c>
      <c r="P6" s="216" t="s">
        <v>108</v>
      </c>
      <c r="Q6" s="216" t="s">
        <v>109</v>
      </c>
      <c r="R6" s="216" t="s">
        <v>110</v>
      </c>
      <c r="S6" s="216" t="s">
        <v>111</v>
      </c>
      <c r="T6" s="216" t="s">
        <v>112</v>
      </c>
      <c r="U6" s="216" t="s">
        <v>113</v>
      </c>
      <c r="V6" s="216" t="s">
        <v>114</v>
      </c>
      <c r="W6" s="216" t="s">
        <v>115</v>
      </c>
      <c r="X6" s="216" t="s">
        <v>116</v>
      </c>
      <c r="Y6" s="216" t="s">
        <v>117</v>
      </c>
    </row>
    <row r="7" spans="1:60" hidden="1">
      <c r="A7" s="3"/>
      <c r="B7" s="4"/>
      <c r="C7" s="4"/>
      <c r="D7" s="6"/>
      <c r="E7" s="218"/>
      <c r="F7" s="219"/>
      <c r="G7" s="219"/>
      <c r="H7" s="219"/>
      <c r="I7" s="219"/>
      <c r="J7" s="219"/>
      <c r="K7" s="219"/>
      <c r="L7" s="219"/>
      <c r="M7" s="219"/>
      <c r="N7" s="218"/>
      <c r="O7" s="218"/>
      <c r="P7" s="218"/>
      <c r="Q7" s="218"/>
      <c r="R7" s="219"/>
      <c r="S7" s="219"/>
      <c r="T7" s="219"/>
      <c r="U7" s="219"/>
      <c r="V7" s="219"/>
      <c r="W7" s="219"/>
      <c r="X7" s="219"/>
      <c r="Y7" s="219"/>
    </row>
    <row r="8" spans="1:60">
      <c r="A8" s="229" t="s">
        <v>118</v>
      </c>
      <c r="B8" s="230" t="s">
        <v>69</v>
      </c>
      <c r="C8" s="254" t="s">
        <v>70</v>
      </c>
      <c r="D8" s="231"/>
      <c r="E8" s="232"/>
      <c r="F8" s="233"/>
      <c r="G8" s="233">
        <f>SUMIF(AG9:AG63,"&lt;&gt;NOR",G9:G63)</f>
        <v>0</v>
      </c>
      <c r="H8" s="233"/>
      <c r="I8" s="233">
        <f>SUM(I9:I63)</f>
        <v>0</v>
      </c>
      <c r="J8" s="233"/>
      <c r="K8" s="233">
        <f>SUM(K9:K63)</f>
        <v>0</v>
      </c>
      <c r="L8" s="233"/>
      <c r="M8" s="233">
        <f>SUM(M9:M63)</f>
        <v>0</v>
      </c>
      <c r="N8" s="232"/>
      <c r="O8" s="232">
        <f>SUM(O9:O63)</f>
        <v>65.930000000000007</v>
      </c>
      <c r="P8" s="232"/>
      <c r="Q8" s="232">
        <f>SUM(Q9:Q63)</f>
        <v>0</v>
      </c>
      <c r="R8" s="233"/>
      <c r="S8" s="233"/>
      <c r="T8" s="234"/>
      <c r="U8" s="228"/>
      <c r="V8" s="228">
        <f>SUM(V9:V63)</f>
        <v>4064.79</v>
      </c>
      <c r="W8" s="228"/>
      <c r="X8" s="228"/>
      <c r="Y8" s="228"/>
      <c r="AG8" t="s">
        <v>119</v>
      </c>
    </row>
    <row r="9" spans="1:60" outlineLevel="1">
      <c r="A9" s="236">
        <v>1</v>
      </c>
      <c r="B9" s="237" t="s">
        <v>120</v>
      </c>
      <c r="C9" s="255" t="s">
        <v>121</v>
      </c>
      <c r="D9" s="238" t="s">
        <v>122</v>
      </c>
      <c r="E9" s="239">
        <v>2815.6363500000002</v>
      </c>
      <c r="F9" s="240"/>
      <c r="G9" s="241">
        <f>ROUND(E9*F9,2)</f>
        <v>0</v>
      </c>
      <c r="H9" s="240"/>
      <c r="I9" s="241">
        <f>ROUND(E9*H9,2)</f>
        <v>0</v>
      </c>
      <c r="J9" s="240"/>
      <c r="K9" s="241">
        <f>ROUND(E9*J9,2)</f>
        <v>0</v>
      </c>
      <c r="L9" s="241">
        <v>21</v>
      </c>
      <c r="M9" s="241">
        <f>G9*(1+L9/100)</f>
        <v>0</v>
      </c>
      <c r="N9" s="239">
        <v>2.63E-3</v>
      </c>
      <c r="O9" s="239">
        <f>ROUND(E9*N9,2)</f>
        <v>7.41</v>
      </c>
      <c r="P9" s="239">
        <v>0</v>
      </c>
      <c r="Q9" s="239">
        <f>ROUND(E9*P9,2)</f>
        <v>0</v>
      </c>
      <c r="R9" s="241" t="s">
        <v>123</v>
      </c>
      <c r="S9" s="241" t="s">
        <v>124</v>
      </c>
      <c r="T9" s="242" t="s">
        <v>124</v>
      </c>
      <c r="U9" s="227">
        <v>0.22800999999999999</v>
      </c>
      <c r="V9" s="227">
        <f>ROUND(E9*U9,2)</f>
        <v>641.99</v>
      </c>
      <c r="W9" s="227"/>
      <c r="X9" s="227" t="s">
        <v>125</v>
      </c>
      <c r="Y9" s="227" t="s">
        <v>126</v>
      </c>
      <c r="Z9" s="217"/>
      <c r="AA9" s="217"/>
      <c r="AB9" s="217"/>
      <c r="AC9" s="217"/>
      <c r="AD9" s="217"/>
      <c r="AE9" s="217"/>
      <c r="AF9" s="217"/>
      <c r="AG9" s="217" t="s">
        <v>127</v>
      </c>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row>
    <row r="10" spans="1:60" outlineLevel="2">
      <c r="A10" s="224"/>
      <c r="B10" s="225"/>
      <c r="C10" s="256" t="s">
        <v>128</v>
      </c>
      <c r="D10" s="243"/>
      <c r="E10" s="243"/>
      <c r="F10" s="243"/>
      <c r="G10" s="243"/>
      <c r="H10" s="227"/>
      <c r="I10" s="227"/>
      <c r="J10" s="227"/>
      <c r="K10" s="227"/>
      <c r="L10" s="227"/>
      <c r="M10" s="227"/>
      <c r="N10" s="226"/>
      <c r="O10" s="226"/>
      <c r="P10" s="226"/>
      <c r="Q10" s="226"/>
      <c r="R10" s="227"/>
      <c r="S10" s="227"/>
      <c r="T10" s="227"/>
      <c r="U10" s="227"/>
      <c r="V10" s="227"/>
      <c r="W10" s="227"/>
      <c r="X10" s="227"/>
      <c r="Y10" s="227"/>
      <c r="Z10" s="217"/>
      <c r="AA10" s="217"/>
      <c r="AB10" s="217"/>
      <c r="AC10" s="217"/>
      <c r="AD10" s="217"/>
      <c r="AE10" s="217"/>
      <c r="AF10" s="217"/>
      <c r="AG10" s="217" t="s">
        <v>129</v>
      </c>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row>
    <row r="11" spans="1:60" outlineLevel="1">
      <c r="A11" s="244">
        <v>2</v>
      </c>
      <c r="B11" s="245" t="s">
        <v>130</v>
      </c>
      <c r="C11" s="257" t="s">
        <v>131</v>
      </c>
      <c r="D11" s="246" t="s">
        <v>122</v>
      </c>
      <c r="E11" s="247">
        <v>2215.6568499999998</v>
      </c>
      <c r="F11" s="248"/>
      <c r="G11" s="249">
        <f>ROUND(E11*F11,2)</f>
        <v>0</v>
      </c>
      <c r="H11" s="248"/>
      <c r="I11" s="249">
        <f>ROUND(E11*H11,2)</f>
        <v>0</v>
      </c>
      <c r="J11" s="248"/>
      <c r="K11" s="249">
        <f>ROUND(E11*J11,2)</f>
        <v>0</v>
      </c>
      <c r="L11" s="249">
        <v>21</v>
      </c>
      <c r="M11" s="249">
        <f>G11*(1+L11/100)</f>
        <v>0</v>
      </c>
      <c r="N11" s="247">
        <v>8.0000000000000002E-3</v>
      </c>
      <c r="O11" s="247">
        <f>ROUND(E11*N11,2)</f>
        <v>17.73</v>
      </c>
      <c r="P11" s="247">
        <v>0</v>
      </c>
      <c r="Q11" s="247">
        <f>ROUND(E11*P11,2)</f>
        <v>0</v>
      </c>
      <c r="R11" s="249" t="s">
        <v>123</v>
      </c>
      <c r="S11" s="249" t="s">
        <v>124</v>
      </c>
      <c r="T11" s="250" t="s">
        <v>124</v>
      </c>
      <c r="U11" s="227">
        <v>0.111</v>
      </c>
      <c r="V11" s="227">
        <f>ROUND(E11*U11,2)</f>
        <v>245.94</v>
      </c>
      <c r="W11" s="227"/>
      <c r="X11" s="227" t="s">
        <v>125</v>
      </c>
      <c r="Y11" s="227" t="s">
        <v>126</v>
      </c>
      <c r="Z11" s="217"/>
      <c r="AA11" s="217"/>
      <c r="AB11" s="217"/>
      <c r="AC11" s="217"/>
      <c r="AD11" s="217"/>
      <c r="AE11" s="217"/>
      <c r="AF11" s="217"/>
      <c r="AG11" s="217" t="s">
        <v>127</v>
      </c>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row>
    <row r="12" spans="1:60" outlineLevel="1">
      <c r="A12" s="244">
        <v>3</v>
      </c>
      <c r="B12" s="245" t="s">
        <v>132</v>
      </c>
      <c r="C12" s="257" t="s">
        <v>133</v>
      </c>
      <c r="D12" s="246" t="s">
        <v>122</v>
      </c>
      <c r="E12" s="247">
        <v>2215.6568499999998</v>
      </c>
      <c r="F12" s="248"/>
      <c r="G12" s="249">
        <f>ROUND(E12*F12,2)</f>
        <v>0</v>
      </c>
      <c r="H12" s="248"/>
      <c r="I12" s="249">
        <f>ROUND(E12*H12,2)</f>
        <v>0</v>
      </c>
      <c r="J12" s="248"/>
      <c r="K12" s="249">
        <f>ROUND(E12*J12,2)</f>
        <v>0</v>
      </c>
      <c r="L12" s="249">
        <v>21</v>
      </c>
      <c r="M12" s="249">
        <f>G12*(1+L12/100)</f>
        <v>0</v>
      </c>
      <c r="N12" s="247">
        <v>3.5E-4</v>
      </c>
      <c r="O12" s="247">
        <f>ROUND(E12*N12,2)</f>
        <v>0.78</v>
      </c>
      <c r="P12" s="247">
        <v>0</v>
      </c>
      <c r="Q12" s="247">
        <f>ROUND(E12*P12,2)</f>
        <v>0</v>
      </c>
      <c r="R12" s="249" t="s">
        <v>123</v>
      </c>
      <c r="S12" s="249" t="s">
        <v>124</v>
      </c>
      <c r="T12" s="250" t="s">
        <v>124</v>
      </c>
      <c r="U12" s="227">
        <v>7.0000000000000007E-2</v>
      </c>
      <c r="V12" s="227">
        <f>ROUND(E12*U12,2)</f>
        <v>155.1</v>
      </c>
      <c r="W12" s="227"/>
      <c r="X12" s="227" t="s">
        <v>125</v>
      </c>
      <c r="Y12" s="227" t="s">
        <v>126</v>
      </c>
      <c r="Z12" s="217"/>
      <c r="AA12" s="217"/>
      <c r="AB12" s="217"/>
      <c r="AC12" s="217"/>
      <c r="AD12" s="217"/>
      <c r="AE12" s="217"/>
      <c r="AF12" s="217"/>
      <c r="AG12" s="217" t="s">
        <v>127</v>
      </c>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row>
    <row r="13" spans="1:60" ht="22.5" outlineLevel="1">
      <c r="A13" s="236">
        <v>4</v>
      </c>
      <c r="B13" s="237" t="s">
        <v>134</v>
      </c>
      <c r="C13" s="255" t="s">
        <v>135</v>
      </c>
      <c r="D13" s="238" t="s">
        <v>122</v>
      </c>
      <c r="E13" s="239">
        <v>33.063049999999997</v>
      </c>
      <c r="F13" s="240"/>
      <c r="G13" s="241">
        <f>ROUND(E13*F13,2)</f>
        <v>0</v>
      </c>
      <c r="H13" s="240"/>
      <c r="I13" s="241">
        <f>ROUND(E13*H13,2)</f>
        <v>0</v>
      </c>
      <c r="J13" s="240"/>
      <c r="K13" s="241">
        <f>ROUND(E13*J13,2)</f>
        <v>0</v>
      </c>
      <c r="L13" s="241">
        <v>21</v>
      </c>
      <c r="M13" s="241">
        <f>G13*(1+L13/100)</f>
        <v>0</v>
      </c>
      <c r="N13" s="239">
        <v>1.111E-2</v>
      </c>
      <c r="O13" s="239">
        <f>ROUND(E13*N13,2)</f>
        <v>0.37</v>
      </c>
      <c r="P13" s="239">
        <v>0</v>
      </c>
      <c r="Q13" s="239">
        <f>ROUND(E13*P13,2)</f>
        <v>0</v>
      </c>
      <c r="R13" s="241" t="s">
        <v>123</v>
      </c>
      <c r="S13" s="241" t="s">
        <v>124</v>
      </c>
      <c r="T13" s="242" t="s">
        <v>124</v>
      </c>
      <c r="U13" s="227">
        <v>0.85699999999999998</v>
      </c>
      <c r="V13" s="227">
        <f>ROUND(E13*U13,2)</f>
        <v>28.34</v>
      </c>
      <c r="W13" s="227"/>
      <c r="X13" s="227" t="s">
        <v>125</v>
      </c>
      <c r="Y13" s="227" t="s">
        <v>126</v>
      </c>
      <c r="Z13" s="217"/>
      <c r="AA13" s="217"/>
      <c r="AB13" s="217"/>
      <c r="AC13" s="217"/>
      <c r="AD13" s="217"/>
      <c r="AE13" s="217"/>
      <c r="AF13" s="217"/>
      <c r="AG13" s="217" t="s">
        <v>127</v>
      </c>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row>
    <row r="14" spans="1:60" ht="22.5" outlineLevel="2">
      <c r="A14" s="224"/>
      <c r="B14" s="225"/>
      <c r="C14" s="256" t="s">
        <v>136</v>
      </c>
      <c r="D14" s="243"/>
      <c r="E14" s="243"/>
      <c r="F14" s="243"/>
      <c r="G14" s="243"/>
      <c r="H14" s="227"/>
      <c r="I14" s="227"/>
      <c r="J14" s="227"/>
      <c r="K14" s="227"/>
      <c r="L14" s="227"/>
      <c r="M14" s="227"/>
      <c r="N14" s="226"/>
      <c r="O14" s="226"/>
      <c r="P14" s="226"/>
      <c r="Q14" s="226"/>
      <c r="R14" s="227"/>
      <c r="S14" s="227"/>
      <c r="T14" s="227"/>
      <c r="U14" s="227"/>
      <c r="V14" s="227"/>
      <c r="W14" s="227"/>
      <c r="X14" s="227"/>
      <c r="Y14" s="227"/>
      <c r="Z14" s="217"/>
      <c r="AA14" s="217"/>
      <c r="AB14" s="217"/>
      <c r="AC14" s="217"/>
      <c r="AD14" s="217"/>
      <c r="AE14" s="217"/>
      <c r="AF14" s="217"/>
      <c r="AG14" s="217" t="s">
        <v>129</v>
      </c>
      <c r="AH14" s="217"/>
      <c r="AI14" s="217"/>
      <c r="AJ14" s="217"/>
      <c r="AK14" s="217"/>
      <c r="AL14" s="217"/>
      <c r="AM14" s="217"/>
      <c r="AN14" s="217"/>
      <c r="AO14" s="217"/>
      <c r="AP14" s="217"/>
      <c r="AQ14" s="217"/>
      <c r="AR14" s="217"/>
      <c r="AS14" s="217"/>
      <c r="AT14" s="217"/>
      <c r="AU14" s="217"/>
      <c r="AV14" s="217"/>
      <c r="AW14" s="217"/>
      <c r="AX14" s="217"/>
      <c r="AY14" s="217"/>
      <c r="AZ14" s="217"/>
      <c r="BA14" s="251" t="str">
        <f>C14</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4" s="217"/>
      <c r="BC14" s="217"/>
      <c r="BD14" s="217"/>
      <c r="BE14" s="217"/>
      <c r="BF14" s="217"/>
      <c r="BG14" s="217"/>
      <c r="BH14" s="217"/>
    </row>
    <row r="15" spans="1:60" outlineLevel="2">
      <c r="A15" s="224"/>
      <c r="B15" s="225"/>
      <c r="C15" s="258" t="s">
        <v>137</v>
      </c>
      <c r="D15" s="252"/>
      <c r="E15" s="252"/>
      <c r="F15" s="252"/>
      <c r="G15" s="252"/>
      <c r="H15" s="227"/>
      <c r="I15" s="227"/>
      <c r="J15" s="227"/>
      <c r="K15" s="227"/>
      <c r="L15" s="227"/>
      <c r="M15" s="227"/>
      <c r="N15" s="226"/>
      <c r="O15" s="226"/>
      <c r="P15" s="226"/>
      <c r="Q15" s="226"/>
      <c r="R15" s="227"/>
      <c r="S15" s="227"/>
      <c r="T15" s="227"/>
      <c r="U15" s="227"/>
      <c r="V15" s="227"/>
      <c r="W15" s="227"/>
      <c r="X15" s="227"/>
      <c r="Y15" s="227"/>
      <c r="Z15" s="217"/>
      <c r="AA15" s="217"/>
      <c r="AB15" s="217"/>
      <c r="AC15" s="217"/>
      <c r="AD15" s="217"/>
      <c r="AE15" s="217"/>
      <c r="AF15" s="217"/>
      <c r="AG15" s="217" t="s">
        <v>138</v>
      </c>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row>
    <row r="16" spans="1:60" outlineLevel="3">
      <c r="A16" s="224"/>
      <c r="B16" s="225"/>
      <c r="C16" s="258" t="s">
        <v>139</v>
      </c>
      <c r="D16" s="252"/>
      <c r="E16" s="252"/>
      <c r="F16" s="252"/>
      <c r="G16" s="252"/>
      <c r="H16" s="227"/>
      <c r="I16" s="227"/>
      <c r="J16" s="227"/>
      <c r="K16" s="227"/>
      <c r="L16" s="227"/>
      <c r="M16" s="227"/>
      <c r="N16" s="226"/>
      <c r="O16" s="226"/>
      <c r="P16" s="226"/>
      <c r="Q16" s="226"/>
      <c r="R16" s="227"/>
      <c r="S16" s="227"/>
      <c r="T16" s="227"/>
      <c r="U16" s="227"/>
      <c r="V16" s="227"/>
      <c r="W16" s="227"/>
      <c r="X16" s="227"/>
      <c r="Y16" s="227"/>
      <c r="Z16" s="217"/>
      <c r="AA16" s="217"/>
      <c r="AB16" s="217"/>
      <c r="AC16" s="217"/>
      <c r="AD16" s="217"/>
      <c r="AE16" s="217"/>
      <c r="AF16" s="217"/>
      <c r="AG16" s="217" t="s">
        <v>138</v>
      </c>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row>
    <row r="17" spans="1:60" ht="22.5" outlineLevel="1">
      <c r="A17" s="236">
        <v>5</v>
      </c>
      <c r="B17" s="237" t="s">
        <v>140</v>
      </c>
      <c r="C17" s="255" t="s">
        <v>141</v>
      </c>
      <c r="D17" s="238" t="s">
        <v>122</v>
      </c>
      <c r="E17" s="239">
        <v>16.22</v>
      </c>
      <c r="F17" s="240"/>
      <c r="G17" s="241">
        <f>ROUND(E17*F17,2)</f>
        <v>0</v>
      </c>
      <c r="H17" s="240"/>
      <c r="I17" s="241">
        <f>ROUND(E17*H17,2)</f>
        <v>0</v>
      </c>
      <c r="J17" s="240"/>
      <c r="K17" s="241">
        <f>ROUND(E17*J17,2)</f>
        <v>0</v>
      </c>
      <c r="L17" s="241">
        <v>21</v>
      </c>
      <c r="M17" s="241">
        <f>G17*(1+L17/100)</f>
        <v>0</v>
      </c>
      <c r="N17" s="239">
        <v>1.325E-2</v>
      </c>
      <c r="O17" s="239">
        <f>ROUND(E17*N17,2)</f>
        <v>0.21</v>
      </c>
      <c r="P17" s="239">
        <v>0</v>
      </c>
      <c r="Q17" s="239">
        <f>ROUND(E17*P17,2)</f>
        <v>0</v>
      </c>
      <c r="R17" s="241" t="s">
        <v>123</v>
      </c>
      <c r="S17" s="241" t="s">
        <v>124</v>
      </c>
      <c r="T17" s="242" t="s">
        <v>124</v>
      </c>
      <c r="U17" s="227">
        <v>0.85699999999999998</v>
      </c>
      <c r="V17" s="227">
        <f>ROUND(E17*U17,2)</f>
        <v>13.9</v>
      </c>
      <c r="W17" s="227"/>
      <c r="X17" s="227" t="s">
        <v>125</v>
      </c>
      <c r="Y17" s="227" t="s">
        <v>126</v>
      </c>
      <c r="Z17" s="217"/>
      <c r="AA17" s="217"/>
      <c r="AB17" s="217"/>
      <c r="AC17" s="217"/>
      <c r="AD17" s="217"/>
      <c r="AE17" s="217"/>
      <c r="AF17" s="217"/>
      <c r="AG17" s="217" t="s">
        <v>127</v>
      </c>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row>
    <row r="18" spans="1:60" ht="22.5" outlineLevel="2">
      <c r="A18" s="224"/>
      <c r="B18" s="225"/>
      <c r="C18" s="256" t="s">
        <v>136</v>
      </c>
      <c r="D18" s="243"/>
      <c r="E18" s="243"/>
      <c r="F18" s="243"/>
      <c r="G18" s="243"/>
      <c r="H18" s="227"/>
      <c r="I18" s="227"/>
      <c r="J18" s="227"/>
      <c r="K18" s="227"/>
      <c r="L18" s="227"/>
      <c r="M18" s="227"/>
      <c r="N18" s="226"/>
      <c r="O18" s="226"/>
      <c r="P18" s="226"/>
      <c r="Q18" s="226"/>
      <c r="R18" s="227"/>
      <c r="S18" s="227"/>
      <c r="T18" s="227"/>
      <c r="U18" s="227"/>
      <c r="V18" s="227"/>
      <c r="W18" s="227"/>
      <c r="X18" s="227"/>
      <c r="Y18" s="227"/>
      <c r="Z18" s="217"/>
      <c r="AA18" s="217"/>
      <c r="AB18" s="217"/>
      <c r="AC18" s="217"/>
      <c r="AD18" s="217"/>
      <c r="AE18" s="217"/>
      <c r="AF18" s="217"/>
      <c r="AG18" s="217" t="s">
        <v>129</v>
      </c>
      <c r="AH18" s="217"/>
      <c r="AI18" s="217"/>
      <c r="AJ18" s="217"/>
      <c r="AK18" s="217"/>
      <c r="AL18" s="217"/>
      <c r="AM18" s="217"/>
      <c r="AN18" s="217"/>
      <c r="AO18" s="217"/>
      <c r="AP18" s="217"/>
      <c r="AQ18" s="217"/>
      <c r="AR18" s="217"/>
      <c r="AS18" s="217"/>
      <c r="AT18" s="217"/>
      <c r="AU18" s="217"/>
      <c r="AV18" s="217"/>
      <c r="AW18" s="217"/>
      <c r="AX18" s="217"/>
      <c r="AY18" s="217"/>
      <c r="AZ18" s="217"/>
      <c r="BA18" s="251" t="str">
        <f>C18</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8" s="217"/>
      <c r="BC18" s="217"/>
      <c r="BD18" s="217"/>
      <c r="BE18" s="217"/>
      <c r="BF18" s="217"/>
      <c r="BG18" s="217"/>
      <c r="BH18" s="217"/>
    </row>
    <row r="19" spans="1:60" outlineLevel="2">
      <c r="A19" s="224"/>
      <c r="B19" s="225"/>
      <c r="C19" s="258" t="s">
        <v>137</v>
      </c>
      <c r="D19" s="252"/>
      <c r="E19" s="252"/>
      <c r="F19" s="252"/>
      <c r="G19" s="252"/>
      <c r="H19" s="227"/>
      <c r="I19" s="227"/>
      <c r="J19" s="227"/>
      <c r="K19" s="227"/>
      <c r="L19" s="227"/>
      <c r="M19" s="227"/>
      <c r="N19" s="226"/>
      <c r="O19" s="226"/>
      <c r="P19" s="226"/>
      <c r="Q19" s="226"/>
      <c r="R19" s="227"/>
      <c r="S19" s="227"/>
      <c r="T19" s="227"/>
      <c r="U19" s="227"/>
      <c r="V19" s="227"/>
      <c r="W19" s="227"/>
      <c r="X19" s="227"/>
      <c r="Y19" s="227"/>
      <c r="Z19" s="217"/>
      <c r="AA19" s="217"/>
      <c r="AB19" s="217"/>
      <c r="AC19" s="217"/>
      <c r="AD19" s="217"/>
      <c r="AE19" s="217"/>
      <c r="AF19" s="217"/>
      <c r="AG19" s="217" t="s">
        <v>138</v>
      </c>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row>
    <row r="20" spans="1:60" outlineLevel="3">
      <c r="A20" s="224"/>
      <c r="B20" s="225"/>
      <c r="C20" s="258" t="s">
        <v>142</v>
      </c>
      <c r="D20" s="252"/>
      <c r="E20" s="252"/>
      <c r="F20" s="252"/>
      <c r="G20" s="252"/>
      <c r="H20" s="227"/>
      <c r="I20" s="227"/>
      <c r="J20" s="227"/>
      <c r="K20" s="227"/>
      <c r="L20" s="227"/>
      <c r="M20" s="227"/>
      <c r="N20" s="226"/>
      <c r="O20" s="226"/>
      <c r="P20" s="226"/>
      <c r="Q20" s="226"/>
      <c r="R20" s="227"/>
      <c r="S20" s="227"/>
      <c r="T20" s="227"/>
      <c r="U20" s="227"/>
      <c r="V20" s="227"/>
      <c r="W20" s="227"/>
      <c r="X20" s="227"/>
      <c r="Y20" s="227"/>
      <c r="Z20" s="217"/>
      <c r="AA20" s="217"/>
      <c r="AB20" s="217"/>
      <c r="AC20" s="217"/>
      <c r="AD20" s="217"/>
      <c r="AE20" s="217"/>
      <c r="AF20" s="217"/>
      <c r="AG20" s="217" t="s">
        <v>138</v>
      </c>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row>
    <row r="21" spans="1:60" ht="22.5" outlineLevel="1">
      <c r="A21" s="236">
        <v>6</v>
      </c>
      <c r="B21" s="237" t="s">
        <v>143</v>
      </c>
      <c r="C21" s="255" t="s">
        <v>144</v>
      </c>
      <c r="D21" s="238" t="s">
        <v>122</v>
      </c>
      <c r="E21" s="239">
        <v>80.567499999999995</v>
      </c>
      <c r="F21" s="240"/>
      <c r="G21" s="241">
        <f>ROUND(E21*F21,2)</f>
        <v>0</v>
      </c>
      <c r="H21" s="240"/>
      <c r="I21" s="241">
        <f>ROUND(E21*H21,2)</f>
        <v>0</v>
      </c>
      <c r="J21" s="240"/>
      <c r="K21" s="241">
        <f>ROUND(E21*J21,2)</f>
        <v>0</v>
      </c>
      <c r="L21" s="241">
        <v>21</v>
      </c>
      <c r="M21" s="241">
        <f>G21*(1+L21/100)</f>
        <v>0</v>
      </c>
      <c r="N21" s="239">
        <v>1.468E-2</v>
      </c>
      <c r="O21" s="239">
        <f>ROUND(E21*N21,2)</f>
        <v>1.18</v>
      </c>
      <c r="P21" s="239">
        <v>0</v>
      </c>
      <c r="Q21" s="239">
        <f>ROUND(E21*P21,2)</f>
        <v>0</v>
      </c>
      <c r="R21" s="241" t="s">
        <v>123</v>
      </c>
      <c r="S21" s="241" t="s">
        <v>124</v>
      </c>
      <c r="T21" s="242" t="s">
        <v>124</v>
      </c>
      <c r="U21" s="227">
        <v>0.85699999999999998</v>
      </c>
      <c r="V21" s="227">
        <f>ROUND(E21*U21,2)</f>
        <v>69.05</v>
      </c>
      <c r="W21" s="227"/>
      <c r="X21" s="227" t="s">
        <v>125</v>
      </c>
      <c r="Y21" s="227" t="s">
        <v>126</v>
      </c>
      <c r="Z21" s="217"/>
      <c r="AA21" s="217"/>
      <c r="AB21" s="217"/>
      <c r="AC21" s="217"/>
      <c r="AD21" s="217"/>
      <c r="AE21" s="217"/>
      <c r="AF21" s="217"/>
      <c r="AG21" s="217" t="s">
        <v>127</v>
      </c>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row>
    <row r="22" spans="1:60" ht="22.5" outlineLevel="2">
      <c r="A22" s="224"/>
      <c r="B22" s="225"/>
      <c r="C22" s="256" t="s">
        <v>136</v>
      </c>
      <c r="D22" s="243"/>
      <c r="E22" s="243"/>
      <c r="F22" s="243"/>
      <c r="G22" s="243"/>
      <c r="H22" s="227"/>
      <c r="I22" s="227"/>
      <c r="J22" s="227"/>
      <c r="K22" s="227"/>
      <c r="L22" s="227"/>
      <c r="M22" s="227"/>
      <c r="N22" s="226"/>
      <c r="O22" s="226"/>
      <c r="P22" s="226"/>
      <c r="Q22" s="226"/>
      <c r="R22" s="227"/>
      <c r="S22" s="227"/>
      <c r="T22" s="227"/>
      <c r="U22" s="227"/>
      <c r="V22" s="227"/>
      <c r="W22" s="227"/>
      <c r="X22" s="227"/>
      <c r="Y22" s="227"/>
      <c r="Z22" s="217"/>
      <c r="AA22" s="217"/>
      <c r="AB22" s="217"/>
      <c r="AC22" s="217"/>
      <c r="AD22" s="217"/>
      <c r="AE22" s="217"/>
      <c r="AF22" s="217"/>
      <c r="AG22" s="217" t="s">
        <v>129</v>
      </c>
      <c r="AH22" s="217"/>
      <c r="AI22" s="217"/>
      <c r="AJ22" s="217"/>
      <c r="AK22" s="217"/>
      <c r="AL22" s="217"/>
      <c r="AM22" s="217"/>
      <c r="AN22" s="217"/>
      <c r="AO22" s="217"/>
      <c r="AP22" s="217"/>
      <c r="AQ22" s="217"/>
      <c r="AR22" s="217"/>
      <c r="AS22" s="217"/>
      <c r="AT22" s="217"/>
      <c r="AU22" s="217"/>
      <c r="AV22" s="217"/>
      <c r="AW22" s="217"/>
      <c r="AX22" s="217"/>
      <c r="AY22" s="217"/>
      <c r="AZ22" s="217"/>
      <c r="BA22" s="251" t="str">
        <f>C22</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2" s="217"/>
      <c r="BC22" s="217"/>
      <c r="BD22" s="217"/>
      <c r="BE22" s="217"/>
      <c r="BF22" s="217"/>
      <c r="BG22" s="217"/>
      <c r="BH22" s="217"/>
    </row>
    <row r="23" spans="1:60" outlineLevel="2">
      <c r="A23" s="224"/>
      <c r="B23" s="225"/>
      <c r="C23" s="258" t="s">
        <v>137</v>
      </c>
      <c r="D23" s="252"/>
      <c r="E23" s="252"/>
      <c r="F23" s="252"/>
      <c r="G23" s="252"/>
      <c r="H23" s="227"/>
      <c r="I23" s="227"/>
      <c r="J23" s="227"/>
      <c r="K23" s="227"/>
      <c r="L23" s="227"/>
      <c r="M23" s="227"/>
      <c r="N23" s="226"/>
      <c r="O23" s="226"/>
      <c r="P23" s="226"/>
      <c r="Q23" s="226"/>
      <c r="R23" s="227"/>
      <c r="S23" s="227"/>
      <c r="T23" s="227"/>
      <c r="U23" s="227"/>
      <c r="V23" s="227"/>
      <c r="W23" s="227"/>
      <c r="X23" s="227"/>
      <c r="Y23" s="227"/>
      <c r="Z23" s="217"/>
      <c r="AA23" s="217"/>
      <c r="AB23" s="217"/>
      <c r="AC23" s="217"/>
      <c r="AD23" s="217"/>
      <c r="AE23" s="217"/>
      <c r="AF23" s="217"/>
      <c r="AG23" s="217" t="s">
        <v>138</v>
      </c>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row>
    <row r="24" spans="1:60" outlineLevel="3">
      <c r="A24" s="224"/>
      <c r="B24" s="225"/>
      <c r="C24" s="258" t="s">
        <v>142</v>
      </c>
      <c r="D24" s="252"/>
      <c r="E24" s="252"/>
      <c r="F24" s="252"/>
      <c r="G24" s="252"/>
      <c r="H24" s="227"/>
      <c r="I24" s="227"/>
      <c r="J24" s="227"/>
      <c r="K24" s="227"/>
      <c r="L24" s="227"/>
      <c r="M24" s="227"/>
      <c r="N24" s="226"/>
      <c r="O24" s="226"/>
      <c r="P24" s="226"/>
      <c r="Q24" s="226"/>
      <c r="R24" s="227"/>
      <c r="S24" s="227"/>
      <c r="T24" s="227"/>
      <c r="U24" s="227"/>
      <c r="V24" s="227"/>
      <c r="W24" s="227"/>
      <c r="X24" s="227"/>
      <c r="Y24" s="227"/>
      <c r="Z24" s="217"/>
      <c r="AA24" s="217"/>
      <c r="AB24" s="217"/>
      <c r="AC24" s="217"/>
      <c r="AD24" s="217"/>
      <c r="AE24" s="217"/>
      <c r="AF24" s="217"/>
      <c r="AG24" s="217" t="s">
        <v>138</v>
      </c>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row>
    <row r="25" spans="1:60" ht="22.5" outlineLevel="1">
      <c r="A25" s="236">
        <v>7</v>
      </c>
      <c r="B25" s="237" t="s">
        <v>145</v>
      </c>
      <c r="C25" s="255" t="s">
        <v>146</v>
      </c>
      <c r="D25" s="238" t="s">
        <v>122</v>
      </c>
      <c r="E25" s="239">
        <v>277.14299999999997</v>
      </c>
      <c r="F25" s="240"/>
      <c r="G25" s="241">
        <f>ROUND(E25*F25,2)</f>
        <v>0</v>
      </c>
      <c r="H25" s="240"/>
      <c r="I25" s="241">
        <f>ROUND(E25*H25,2)</f>
        <v>0</v>
      </c>
      <c r="J25" s="240"/>
      <c r="K25" s="241">
        <f>ROUND(E25*J25,2)</f>
        <v>0</v>
      </c>
      <c r="L25" s="241">
        <v>21</v>
      </c>
      <c r="M25" s="241">
        <f>G25*(1+L25/100)</f>
        <v>0</v>
      </c>
      <c r="N25" s="239">
        <v>9.4299999999999991E-3</v>
      </c>
      <c r="O25" s="239">
        <f>ROUND(E25*N25,2)</f>
        <v>2.61</v>
      </c>
      <c r="P25" s="239">
        <v>0</v>
      </c>
      <c r="Q25" s="239">
        <f>ROUND(E25*P25,2)</f>
        <v>0</v>
      </c>
      <c r="R25" s="241" t="s">
        <v>123</v>
      </c>
      <c r="S25" s="241" t="s">
        <v>124</v>
      </c>
      <c r="T25" s="242" t="s">
        <v>124</v>
      </c>
      <c r="U25" s="227">
        <v>0.85699999999999998</v>
      </c>
      <c r="V25" s="227">
        <f>ROUND(E25*U25,2)</f>
        <v>237.51</v>
      </c>
      <c r="W25" s="227"/>
      <c r="X25" s="227" t="s">
        <v>125</v>
      </c>
      <c r="Y25" s="227" t="s">
        <v>126</v>
      </c>
      <c r="Z25" s="217"/>
      <c r="AA25" s="217"/>
      <c r="AB25" s="217"/>
      <c r="AC25" s="217"/>
      <c r="AD25" s="217"/>
      <c r="AE25" s="217"/>
      <c r="AF25" s="217"/>
      <c r="AG25" s="217" t="s">
        <v>127</v>
      </c>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row>
    <row r="26" spans="1:60" ht="33.75" outlineLevel="2">
      <c r="A26" s="224"/>
      <c r="B26" s="225"/>
      <c r="C26" s="256" t="s">
        <v>147</v>
      </c>
      <c r="D26" s="243"/>
      <c r="E26" s="243"/>
      <c r="F26" s="243"/>
      <c r="G26" s="243"/>
      <c r="H26" s="227"/>
      <c r="I26" s="227"/>
      <c r="J26" s="227"/>
      <c r="K26" s="227"/>
      <c r="L26" s="227"/>
      <c r="M26" s="227"/>
      <c r="N26" s="226"/>
      <c r="O26" s="226"/>
      <c r="P26" s="226"/>
      <c r="Q26" s="226"/>
      <c r="R26" s="227"/>
      <c r="S26" s="227"/>
      <c r="T26" s="227"/>
      <c r="U26" s="227"/>
      <c r="V26" s="227"/>
      <c r="W26" s="227"/>
      <c r="X26" s="227"/>
      <c r="Y26" s="227"/>
      <c r="Z26" s="217"/>
      <c r="AA26" s="217"/>
      <c r="AB26" s="217"/>
      <c r="AC26" s="217"/>
      <c r="AD26" s="217"/>
      <c r="AE26" s="217"/>
      <c r="AF26" s="217"/>
      <c r="AG26" s="217" t="s">
        <v>129</v>
      </c>
      <c r="AH26" s="217"/>
      <c r="AI26" s="217"/>
      <c r="AJ26" s="217"/>
      <c r="AK26" s="217"/>
      <c r="AL26" s="217"/>
      <c r="AM26" s="217"/>
      <c r="AN26" s="217"/>
      <c r="AO26" s="217"/>
      <c r="AP26" s="217"/>
      <c r="AQ26" s="217"/>
      <c r="AR26" s="217"/>
      <c r="AS26" s="217"/>
      <c r="AT26" s="217"/>
      <c r="AU26" s="217"/>
      <c r="AV26" s="217"/>
      <c r="AW26" s="217"/>
      <c r="AX26" s="217"/>
      <c r="AY26" s="217"/>
      <c r="AZ26" s="217"/>
      <c r="BA26" s="251" t="str">
        <f>C26</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26" s="217"/>
      <c r="BC26" s="217"/>
      <c r="BD26" s="217"/>
      <c r="BE26" s="217"/>
      <c r="BF26" s="217"/>
      <c r="BG26" s="217"/>
      <c r="BH26" s="217"/>
    </row>
    <row r="27" spans="1:60" outlineLevel="2">
      <c r="A27" s="224"/>
      <c r="B27" s="225"/>
      <c r="C27" s="258" t="s">
        <v>137</v>
      </c>
      <c r="D27" s="252"/>
      <c r="E27" s="252"/>
      <c r="F27" s="252"/>
      <c r="G27" s="252"/>
      <c r="H27" s="227"/>
      <c r="I27" s="227"/>
      <c r="J27" s="227"/>
      <c r="K27" s="227"/>
      <c r="L27" s="227"/>
      <c r="M27" s="227"/>
      <c r="N27" s="226"/>
      <c r="O27" s="226"/>
      <c r="P27" s="226"/>
      <c r="Q27" s="226"/>
      <c r="R27" s="227"/>
      <c r="S27" s="227"/>
      <c r="T27" s="227"/>
      <c r="U27" s="227"/>
      <c r="V27" s="227"/>
      <c r="W27" s="227"/>
      <c r="X27" s="227"/>
      <c r="Y27" s="227"/>
      <c r="Z27" s="217"/>
      <c r="AA27" s="217"/>
      <c r="AB27" s="217"/>
      <c r="AC27" s="217"/>
      <c r="AD27" s="217"/>
      <c r="AE27" s="217"/>
      <c r="AF27" s="217"/>
      <c r="AG27" s="217" t="s">
        <v>138</v>
      </c>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row>
    <row r="28" spans="1:60" outlineLevel="3">
      <c r="A28" s="224"/>
      <c r="B28" s="225"/>
      <c r="C28" s="258" t="s">
        <v>148</v>
      </c>
      <c r="D28" s="252"/>
      <c r="E28" s="252"/>
      <c r="F28" s="252"/>
      <c r="G28" s="252"/>
      <c r="H28" s="227"/>
      <c r="I28" s="227"/>
      <c r="J28" s="227"/>
      <c r="K28" s="227"/>
      <c r="L28" s="227"/>
      <c r="M28" s="227"/>
      <c r="N28" s="226"/>
      <c r="O28" s="226"/>
      <c r="P28" s="226"/>
      <c r="Q28" s="226"/>
      <c r="R28" s="227"/>
      <c r="S28" s="227"/>
      <c r="T28" s="227"/>
      <c r="U28" s="227"/>
      <c r="V28" s="227"/>
      <c r="W28" s="227"/>
      <c r="X28" s="227"/>
      <c r="Y28" s="227"/>
      <c r="Z28" s="217"/>
      <c r="AA28" s="217"/>
      <c r="AB28" s="217"/>
      <c r="AC28" s="217"/>
      <c r="AD28" s="217"/>
      <c r="AE28" s="217"/>
      <c r="AF28" s="217"/>
      <c r="AG28" s="217" t="s">
        <v>138</v>
      </c>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row>
    <row r="29" spans="1:60" ht="22.5" outlineLevel="1">
      <c r="A29" s="236">
        <v>8</v>
      </c>
      <c r="B29" s="237" t="s">
        <v>149</v>
      </c>
      <c r="C29" s="255" t="s">
        <v>150</v>
      </c>
      <c r="D29" s="238" t="s">
        <v>122</v>
      </c>
      <c r="E29" s="239">
        <v>1776.5719999999999</v>
      </c>
      <c r="F29" s="240"/>
      <c r="G29" s="241">
        <f>ROUND(E29*F29,2)</f>
        <v>0</v>
      </c>
      <c r="H29" s="240"/>
      <c r="I29" s="241">
        <f>ROUND(E29*H29,2)</f>
        <v>0</v>
      </c>
      <c r="J29" s="240"/>
      <c r="K29" s="241">
        <f>ROUND(E29*J29,2)</f>
        <v>0</v>
      </c>
      <c r="L29" s="241">
        <v>21</v>
      </c>
      <c r="M29" s="241">
        <f>G29*(1+L29/100)</f>
        <v>0</v>
      </c>
      <c r="N29" s="239">
        <v>1.132E-2</v>
      </c>
      <c r="O29" s="239">
        <f>ROUND(E29*N29,2)</f>
        <v>20.11</v>
      </c>
      <c r="P29" s="239">
        <v>0</v>
      </c>
      <c r="Q29" s="239">
        <f>ROUND(E29*P29,2)</f>
        <v>0</v>
      </c>
      <c r="R29" s="241" t="s">
        <v>123</v>
      </c>
      <c r="S29" s="241" t="s">
        <v>124</v>
      </c>
      <c r="T29" s="242" t="s">
        <v>124</v>
      </c>
      <c r="U29" s="227">
        <v>0.85699999999999998</v>
      </c>
      <c r="V29" s="227">
        <f>ROUND(E29*U29,2)</f>
        <v>1522.52</v>
      </c>
      <c r="W29" s="227"/>
      <c r="X29" s="227" t="s">
        <v>125</v>
      </c>
      <c r="Y29" s="227" t="s">
        <v>126</v>
      </c>
      <c r="Z29" s="217"/>
      <c r="AA29" s="217"/>
      <c r="AB29" s="217"/>
      <c r="AC29" s="217"/>
      <c r="AD29" s="217"/>
      <c r="AE29" s="217"/>
      <c r="AF29" s="217"/>
      <c r="AG29" s="217" t="s">
        <v>127</v>
      </c>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row>
    <row r="30" spans="1:60" ht="33.75" outlineLevel="2">
      <c r="A30" s="224"/>
      <c r="B30" s="225"/>
      <c r="C30" s="256" t="s">
        <v>147</v>
      </c>
      <c r="D30" s="243"/>
      <c r="E30" s="243"/>
      <c r="F30" s="243"/>
      <c r="G30" s="243"/>
      <c r="H30" s="227"/>
      <c r="I30" s="227"/>
      <c r="J30" s="227"/>
      <c r="K30" s="227"/>
      <c r="L30" s="227"/>
      <c r="M30" s="227"/>
      <c r="N30" s="226"/>
      <c r="O30" s="226"/>
      <c r="P30" s="226"/>
      <c r="Q30" s="226"/>
      <c r="R30" s="227"/>
      <c r="S30" s="227"/>
      <c r="T30" s="227"/>
      <c r="U30" s="227"/>
      <c r="V30" s="227"/>
      <c r="W30" s="227"/>
      <c r="X30" s="227"/>
      <c r="Y30" s="227"/>
      <c r="Z30" s="217"/>
      <c r="AA30" s="217"/>
      <c r="AB30" s="217"/>
      <c r="AC30" s="217"/>
      <c r="AD30" s="217"/>
      <c r="AE30" s="217"/>
      <c r="AF30" s="217"/>
      <c r="AG30" s="217" t="s">
        <v>129</v>
      </c>
      <c r="AH30" s="217"/>
      <c r="AI30" s="217"/>
      <c r="AJ30" s="217"/>
      <c r="AK30" s="217"/>
      <c r="AL30" s="217"/>
      <c r="AM30" s="217"/>
      <c r="AN30" s="217"/>
      <c r="AO30" s="217"/>
      <c r="AP30" s="217"/>
      <c r="AQ30" s="217"/>
      <c r="AR30" s="217"/>
      <c r="AS30" s="217"/>
      <c r="AT30" s="217"/>
      <c r="AU30" s="217"/>
      <c r="AV30" s="217"/>
      <c r="AW30" s="217"/>
      <c r="AX30" s="217"/>
      <c r="AY30" s="217"/>
      <c r="AZ30" s="217"/>
      <c r="BA30" s="251" t="str">
        <f>C30</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30" s="217"/>
      <c r="BC30" s="217"/>
      <c r="BD30" s="217"/>
      <c r="BE30" s="217"/>
      <c r="BF30" s="217"/>
      <c r="BG30" s="217"/>
      <c r="BH30" s="217"/>
    </row>
    <row r="31" spans="1:60" outlineLevel="2">
      <c r="A31" s="224"/>
      <c r="B31" s="225"/>
      <c r="C31" s="258" t="s">
        <v>137</v>
      </c>
      <c r="D31" s="252"/>
      <c r="E31" s="252"/>
      <c r="F31" s="252"/>
      <c r="G31" s="252"/>
      <c r="H31" s="227"/>
      <c r="I31" s="227"/>
      <c r="J31" s="227"/>
      <c r="K31" s="227"/>
      <c r="L31" s="227"/>
      <c r="M31" s="227"/>
      <c r="N31" s="226"/>
      <c r="O31" s="226"/>
      <c r="P31" s="226"/>
      <c r="Q31" s="226"/>
      <c r="R31" s="227"/>
      <c r="S31" s="227"/>
      <c r="T31" s="227"/>
      <c r="U31" s="227"/>
      <c r="V31" s="227"/>
      <c r="W31" s="227"/>
      <c r="X31" s="227"/>
      <c r="Y31" s="227"/>
      <c r="Z31" s="217"/>
      <c r="AA31" s="217"/>
      <c r="AB31" s="217"/>
      <c r="AC31" s="217"/>
      <c r="AD31" s="217"/>
      <c r="AE31" s="217"/>
      <c r="AF31" s="217"/>
      <c r="AG31" s="217" t="s">
        <v>138</v>
      </c>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row>
    <row r="32" spans="1:60" outlineLevel="3">
      <c r="A32" s="224"/>
      <c r="B32" s="225"/>
      <c r="C32" s="258" t="s">
        <v>148</v>
      </c>
      <c r="D32" s="252"/>
      <c r="E32" s="252"/>
      <c r="F32" s="252"/>
      <c r="G32" s="252"/>
      <c r="H32" s="227"/>
      <c r="I32" s="227"/>
      <c r="J32" s="227"/>
      <c r="K32" s="227"/>
      <c r="L32" s="227"/>
      <c r="M32" s="227"/>
      <c r="N32" s="226"/>
      <c r="O32" s="226"/>
      <c r="P32" s="226"/>
      <c r="Q32" s="226"/>
      <c r="R32" s="227"/>
      <c r="S32" s="227"/>
      <c r="T32" s="227"/>
      <c r="U32" s="227"/>
      <c r="V32" s="227"/>
      <c r="W32" s="227"/>
      <c r="X32" s="227"/>
      <c r="Y32" s="227"/>
      <c r="Z32" s="217"/>
      <c r="AA32" s="217"/>
      <c r="AB32" s="217"/>
      <c r="AC32" s="217"/>
      <c r="AD32" s="217"/>
      <c r="AE32" s="217"/>
      <c r="AF32" s="217"/>
      <c r="AG32" s="217" t="s">
        <v>138</v>
      </c>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row>
    <row r="33" spans="1:60" outlineLevel="1">
      <c r="A33" s="236">
        <v>9</v>
      </c>
      <c r="B33" s="237" t="s">
        <v>151</v>
      </c>
      <c r="C33" s="255" t="s">
        <v>152</v>
      </c>
      <c r="D33" s="238" t="s">
        <v>122</v>
      </c>
      <c r="E33" s="239">
        <v>6.6974999999999998</v>
      </c>
      <c r="F33" s="240"/>
      <c r="G33" s="241">
        <f>ROUND(E33*F33,2)</f>
        <v>0</v>
      </c>
      <c r="H33" s="240"/>
      <c r="I33" s="241">
        <f>ROUND(E33*H33,2)</f>
        <v>0</v>
      </c>
      <c r="J33" s="240"/>
      <c r="K33" s="241">
        <f>ROUND(E33*J33,2)</f>
        <v>0</v>
      </c>
      <c r="L33" s="241">
        <v>21</v>
      </c>
      <c r="M33" s="241">
        <f>G33*(1+L33/100)</f>
        <v>0</v>
      </c>
      <c r="N33" s="239">
        <v>2.9559999999999999E-2</v>
      </c>
      <c r="O33" s="239">
        <f>ROUND(E33*N33,2)</f>
        <v>0.2</v>
      </c>
      <c r="P33" s="239">
        <v>0</v>
      </c>
      <c r="Q33" s="239">
        <f>ROUND(E33*P33,2)</f>
        <v>0</v>
      </c>
      <c r="R33" s="241" t="s">
        <v>123</v>
      </c>
      <c r="S33" s="241" t="s">
        <v>124</v>
      </c>
      <c r="T33" s="242" t="s">
        <v>124</v>
      </c>
      <c r="U33" s="227">
        <v>1.0169999999999999</v>
      </c>
      <c r="V33" s="227">
        <f>ROUND(E33*U33,2)</f>
        <v>6.81</v>
      </c>
      <c r="W33" s="227"/>
      <c r="X33" s="227" t="s">
        <v>125</v>
      </c>
      <c r="Y33" s="227" t="s">
        <v>126</v>
      </c>
      <c r="Z33" s="217"/>
      <c r="AA33" s="217"/>
      <c r="AB33" s="217"/>
      <c r="AC33" s="217"/>
      <c r="AD33" s="217"/>
      <c r="AE33" s="217"/>
      <c r="AF33" s="217"/>
      <c r="AG33" s="217" t="s">
        <v>127</v>
      </c>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row>
    <row r="34" spans="1:60" ht="33.75" outlineLevel="2">
      <c r="A34" s="224"/>
      <c r="B34" s="225"/>
      <c r="C34" s="256" t="s">
        <v>147</v>
      </c>
      <c r="D34" s="243"/>
      <c r="E34" s="243"/>
      <c r="F34" s="243"/>
      <c r="G34" s="243"/>
      <c r="H34" s="227"/>
      <c r="I34" s="227"/>
      <c r="J34" s="227"/>
      <c r="K34" s="227"/>
      <c r="L34" s="227"/>
      <c r="M34" s="227"/>
      <c r="N34" s="226"/>
      <c r="O34" s="226"/>
      <c r="P34" s="226"/>
      <c r="Q34" s="226"/>
      <c r="R34" s="227"/>
      <c r="S34" s="227"/>
      <c r="T34" s="227"/>
      <c r="U34" s="227"/>
      <c r="V34" s="227"/>
      <c r="W34" s="227"/>
      <c r="X34" s="227"/>
      <c r="Y34" s="227"/>
      <c r="Z34" s="217"/>
      <c r="AA34" s="217"/>
      <c r="AB34" s="217"/>
      <c r="AC34" s="217"/>
      <c r="AD34" s="217"/>
      <c r="AE34" s="217"/>
      <c r="AF34" s="217"/>
      <c r="AG34" s="217" t="s">
        <v>129</v>
      </c>
      <c r="AH34" s="217"/>
      <c r="AI34" s="217"/>
      <c r="AJ34" s="217"/>
      <c r="AK34" s="217"/>
      <c r="AL34" s="217"/>
      <c r="AM34" s="217"/>
      <c r="AN34" s="217"/>
      <c r="AO34" s="217"/>
      <c r="AP34" s="217"/>
      <c r="AQ34" s="217"/>
      <c r="AR34" s="217"/>
      <c r="AS34" s="217"/>
      <c r="AT34" s="217"/>
      <c r="AU34" s="217"/>
      <c r="AV34" s="217"/>
      <c r="AW34" s="217"/>
      <c r="AX34" s="217"/>
      <c r="AY34" s="217"/>
      <c r="AZ34" s="217"/>
      <c r="BA34" s="251" t="str">
        <f>C34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34" s="217"/>
      <c r="BC34" s="217"/>
      <c r="BD34" s="217"/>
      <c r="BE34" s="217"/>
      <c r="BF34" s="217"/>
      <c r="BG34" s="217"/>
      <c r="BH34" s="217"/>
    </row>
    <row r="35" spans="1:60" outlineLevel="2">
      <c r="A35" s="224"/>
      <c r="B35" s="225"/>
      <c r="C35" s="258" t="s">
        <v>137</v>
      </c>
      <c r="D35" s="252"/>
      <c r="E35" s="252"/>
      <c r="F35" s="252"/>
      <c r="G35" s="252"/>
      <c r="H35" s="227"/>
      <c r="I35" s="227"/>
      <c r="J35" s="227"/>
      <c r="K35" s="227"/>
      <c r="L35" s="227"/>
      <c r="M35" s="227"/>
      <c r="N35" s="226"/>
      <c r="O35" s="226"/>
      <c r="P35" s="226"/>
      <c r="Q35" s="226"/>
      <c r="R35" s="227"/>
      <c r="S35" s="227"/>
      <c r="T35" s="227"/>
      <c r="U35" s="227"/>
      <c r="V35" s="227"/>
      <c r="W35" s="227"/>
      <c r="X35" s="227"/>
      <c r="Y35" s="227"/>
      <c r="Z35" s="217"/>
      <c r="AA35" s="217"/>
      <c r="AB35" s="217"/>
      <c r="AC35" s="217"/>
      <c r="AD35" s="217"/>
      <c r="AE35" s="217"/>
      <c r="AF35" s="217"/>
      <c r="AG35" s="217" t="s">
        <v>138</v>
      </c>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row>
    <row r="36" spans="1:60" outlineLevel="3">
      <c r="A36" s="224"/>
      <c r="B36" s="225"/>
      <c r="C36" s="258" t="s">
        <v>139</v>
      </c>
      <c r="D36" s="252"/>
      <c r="E36" s="252"/>
      <c r="F36" s="252"/>
      <c r="G36" s="252"/>
      <c r="H36" s="227"/>
      <c r="I36" s="227"/>
      <c r="J36" s="227"/>
      <c r="K36" s="227"/>
      <c r="L36" s="227"/>
      <c r="M36" s="227"/>
      <c r="N36" s="226"/>
      <c r="O36" s="226"/>
      <c r="P36" s="226"/>
      <c r="Q36" s="226"/>
      <c r="R36" s="227"/>
      <c r="S36" s="227"/>
      <c r="T36" s="227"/>
      <c r="U36" s="227"/>
      <c r="V36" s="227"/>
      <c r="W36" s="227"/>
      <c r="X36" s="227"/>
      <c r="Y36" s="227"/>
      <c r="Z36" s="217"/>
      <c r="AA36" s="217"/>
      <c r="AB36" s="217"/>
      <c r="AC36" s="217"/>
      <c r="AD36" s="217"/>
      <c r="AE36" s="217"/>
      <c r="AF36" s="217"/>
      <c r="AG36" s="217" t="s">
        <v>138</v>
      </c>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row>
    <row r="37" spans="1:60" outlineLevel="1">
      <c r="A37" s="236">
        <v>10</v>
      </c>
      <c r="B37" s="237" t="s">
        <v>153</v>
      </c>
      <c r="C37" s="255" t="s">
        <v>154</v>
      </c>
      <c r="D37" s="238" t="s">
        <v>122</v>
      </c>
      <c r="E37" s="239">
        <v>19.908000000000001</v>
      </c>
      <c r="F37" s="240"/>
      <c r="G37" s="241">
        <f>ROUND(E37*F37,2)</f>
        <v>0</v>
      </c>
      <c r="H37" s="240"/>
      <c r="I37" s="241">
        <f>ROUND(E37*H37,2)</f>
        <v>0</v>
      </c>
      <c r="J37" s="240"/>
      <c r="K37" s="241">
        <f>ROUND(E37*J37,2)</f>
        <v>0</v>
      </c>
      <c r="L37" s="241">
        <v>21</v>
      </c>
      <c r="M37" s="241">
        <f>G37*(1+L37/100)</f>
        <v>0</v>
      </c>
      <c r="N37" s="239">
        <v>3.9280000000000002E-2</v>
      </c>
      <c r="O37" s="239">
        <f>ROUND(E37*N37,2)</f>
        <v>0.78</v>
      </c>
      <c r="P37" s="239">
        <v>0</v>
      </c>
      <c r="Q37" s="239">
        <f>ROUND(E37*P37,2)</f>
        <v>0</v>
      </c>
      <c r="R37" s="241" t="s">
        <v>123</v>
      </c>
      <c r="S37" s="241" t="s">
        <v>124</v>
      </c>
      <c r="T37" s="242" t="s">
        <v>124</v>
      </c>
      <c r="U37" s="227">
        <v>1.0169999999999999</v>
      </c>
      <c r="V37" s="227">
        <f>ROUND(E37*U37,2)</f>
        <v>20.25</v>
      </c>
      <c r="W37" s="227"/>
      <c r="X37" s="227" t="s">
        <v>125</v>
      </c>
      <c r="Y37" s="227" t="s">
        <v>126</v>
      </c>
      <c r="Z37" s="217"/>
      <c r="AA37" s="217"/>
      <c r="AB37" s="217"/>
      <c r="AC37" s="217"/>
      <c r="AD37" s="217"/>
      <c r="AE37" s="217"/>
      <c r="AF37" s="217"/>
      <c r="AG37" s="217" t="s">
        <v>127</v>
      </c>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row>
    <row r="38" spans="1:60" ht="33.75" outlineLevel="2">
      <c r="A38" s="224"/>
      <c r="B38" s="225"/>
      <c r="C38" s="256" t="s">
        <v>147</v>
      </c>
      <c r="D38" s="243"/>
      <c r="E38" s="243"/>
      <c r="F38" s="243"/>
      <c r="G38" s="243"/>
      <c r="H38" s="227"/>
      <c r="I38" s="227"/>
      <c r="J38" s="227"/>
      <c r="K38" s="227"/>
      <c r="L38" s="227"/>
      <c r="M38" s="227"/>
      <c r="N38" s="226"/>
      <c r="O38" s="226"/>
      <c r="P38" s="226"/>
      <c r="Q38" s="226"/>
      <c r="R38" s="227"/>
      <c r="S38" s="227"/>
      <c r="T38" s="227"/>
      <c r="U38" s="227"/>
      <c r="V38" s="227"/>
      <c r="W38" s="227"/>
      <c r="X38" s="227"/>
      <c r="Y38" s="227"/>
      <c r="Z38" s="217"/>
      <c r="AA38" s="217"/>
      <c r="AB38" s="217"/>
      <c r="AC38" s="217"/>
      <c r="AD38" s="217"/>
      <c r="AE38" s="217"/>
      <c r="AF38" s="217"/>
      <c r="AG38" s="217" t="s">
        <v>129</v>
      </c>
      <c r="AH38" s="217"/>
      <c r="AI38" s="217"/>
      <c r="AJ38" s="217"/>
      <c r="AK38" s="217"/>
      <c r="AL38" s="217"/>
      <c r="AM38" s="217"/>
      <c r="AN38" s="217"/>
      <c r="AO38" s="217"/>
      <c r="AP38" s="217"/>
      <c r="AQ38" s="217"/>
      <c r="AR38" s="217"/>
      <c r="AS38" s="217"/>
      <c r="AT38" s="217"/>
      <c r="AU38" s="217"/>
      <c r="AV38" s="217"/>
      <c r="AW38" s="217"/>
      <c r="AX38" s="217"/>
      <c r="AY38" s="217"/>
      <c r="AZ38" s="217"/>
      <c r="BA38" s="251" t="str">
        <f>C38</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38" s="217"/>
      <c r="BC38" s="217"/>
      <c r="BD38" s="217"/>
      <c r="BE38" s="217"/>
      <c r="BF38" s="217"/>
      <c r="BG38" s="217"/>
      <c r="BH38" s="217"/>
    </row>
    <row r="39" spans="1:60" outlineLevel="2">
      <c r="A39" s="224"/>
      <c r="B39" s="225"/>
      <c r="C39" s="258" t="s">
        <v>137</v>
      </c>
      <c r="D39" s="252"/>
      <c r="E39" s="252"/>
      <c r="F39" s="252"/>
      <c r="G39" s="252"/>
      <c r="H39" s="227"/>
      <c r="I39" s="227"/>
      <c r="J39" s="227"/>
      <c r="K39" s="227"/>
      <c r="L39" s="227"/>
      <c r="M39" s="227"/>
      <c r="N39" s="226"/>
      <c r="O39" s="226"/>
      <c r="P39" s="226"/>
      <c r="Q39" s="226"/>
      <c r="R39" s="227"/>
      <c r="S39" s="227"/>
      <c r="T39" s="227"/>
      <c r="U39" s="227"/>
      <c r="V39" s="227"/>
      <c r="W39" s="227"/>
      <c r="X39" s="227"/>
      <c r="Y39" s="227"/>
      <c r="Z39" s="217"/>
      <c r="AA39" s="217"/>
      <c r="AB39" s="217"/>
      <c r="AC39" s="217"/>
      <c r="AD39" s="217"/>
      <c r="AE39" s="217"/>
      <c r="AF39" s="217"/>
      <c r="AG39" s="217" t="s">
        <v>138</v>
      </c>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row>
    <row r="40" spans="1:60" outlineLevel="3">
      <c r="A40" s="224"/>
      <c r="B40" s="225"/>
      <c r="C40" s="258" t="s">
        <v>139</v>
      </c>
      <c r="D40" s="252"/>
      <c r="E40" s="252"/>
      <c r="F40" s="252"/>
      <c r="G40" s="252"/>
      <c r="H40" s="227"/>
      <c r="I40" s="227"/>
      <c r="J40" s="227"/>
      <c r="K40" s="227"/>
      <c r="L40" s="227"/>
      <c r="M40" s="227"/>
      <c r="N40" s="226"/>
      <c r="O40" s="226"/>
      <c r="P40" s="226"/>
      <c r="Q40" s="226"/>
      <c r="R40" s="227"/>
      <c r="S40" s="227"/>
      <c r="T40" s="227"/>
      <c r="U40" s="227"/>
      <c r="V40" s="227"/>
      <c r="W40" s="227"/>
      <c r="X40" s="227"/>
      <c r="Y40" s="227"/>
      <c r="Z40" s="217"/>
      <c r="AA40" s="217"/>
      <c r="AB40" s="217"/>
      <c r="AC40" s="217"/>
      <c r="AD40" s="217"/>
      <c r="AE40" s="217"/>
      <c r="AF40" s="217"/>
      <c r="AG40" s="217" t="s">
        <v>138</v>
      </c>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row>
    <row r="41" spans="1:60" outlineLevel="1">
      <c r="A41" s="236">
        <v>11</v>
      </c>
      <c r="B41" s="237" t="s">
        <v>155</v>
      </c>
      <c r="C41" s="255" t="s">
        <v>156</v>
      </c>
      <c r="D41" s="238" t="s">
        <v>122</v>
      </c>
      <c r="E41" s="239">
        <v>235.54130000000001</v>
      </c>
      <c r="F41" s="240"/>
      <c r="G41" s="241">
        <f>ROUND(E41*F41,2)</f>
        <v>0</v>
      </c>
      <c r="H41" s="240"/>
      <c r="I41" s="241">
        <f>ROUND(E41*H41,2)</f>
        <v>0</v>
      </c>
      <c r="J41" s="240"/>
      <c r="K41" s="241">
        <f>ROUND(E41*J41,2)</f>
        <v>0</v>
      </c>
      <c r="L41" s="241">
        <v>21</v>
      </c>
      <c r="M41" s="241">
        <f>G41*(1+L41/100)</f>
        <v>0</v>
      </c>
      <c r="N41" s="239">
        <v>4.5760000000000002E-2</v>
      </c>
      <c r="O41" s="239">
        <f>ROUND(E41*N41,2)</f>
        <v>10.78</v>
      </c>
      <c r="P41" s="239">
        <v>0</v>
      </c>
      <c r="Q41" s="239">
        <f>ROUND(E41*P41,2)</f>
        <v>0</v>
      </c>
      <c r="R41" s="241" t="s">
        <v>123</v>
      </c>
      <c r="S41" s="241" t="s">
        <v>124</v>
      </c>
      <c r="T41" s="242" t="s">
        <v>124</v>
      </c>
      <c r="U41" s="227">
        <v>1.0369999999999999</v>
      </c>
      <c r="V41" s="227">
        <f>ROUND(E41*U41,2)</f>
        <v>244.26</v>
      </c>
      <c r="W41" s="227"/>
      <c r="X41" s="227" t="s">
        <v>125</v>
      </c>
      <c r="Y41" s="227" t="s">
        <v>126</v>
      </c>
      <c r="Z41" s="217"/>
      <c r="AA41" s="217"/>
      <c r="AB41" s="217"/>
      <c r="AC41" s="217"/>
      <c r="AD41" s="217"/>
      <c r="AE41" s="217"/>
      <c r="AF41" s="217"/>
      <c r="AG41" s="217" t="s">
        <v>127</v>
      </c>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row>
    <row r="42" spans="1:60" ht="33.75" outlineLevel="2">
      <c r="A42" s="224"/>
      <c r="B42" s="225"/>
      <c r="C42" s="256" t="s">
        <v>147</v>
      </c>
      <c r="D42" s="243"/>
      <c r="E42" s="243"/>
      <c r="F42" s="243"/>
      <c r="G42" s="243"/>
      <c r="H42" s="227"/>
      <c r="I42" s="227"/>
      <c r="J42" s="227"/>
      <c r="K42" s="227"/>
      <c r="L42" s="227"/>
      <c r="M42" s="227"/>
      <c r="N42" s="226"/>
      <c r="O42" s="226"/>
      <c r="P42" s="226"/>
      <c r="Q42" s="226"/>
      <c r="R42" s="227"/>
      <c r="S42" s="227"/>
      <c r="T42" s="227"/>
      <c r="U42" s="227"/>
      <c r="V42" s="227"/>
      <c r="W42" s="227"/>
      <c r="X42" s="227"/>
      <c r="Y42" s="227"/>
      <c r="Z42" s="217"/>
      <c r="AA42" s="217"/>
      <c r="AB42" s="217"/>
      <c r="AC42" s="217"/>
      <c r="AD42" s="217"/>
      <c r="AE42" s="217"/>
      <c r="AF42" s="217"/>
      <c r="AG42" s="217" t="s">
        <v>129</v>
      </c>
      <c r="AH42" s="217"/>
      <c r="AI42" s="217"/>
      <c r="AJ42" s="217"/>
      <c r="AK42" s="217"/>
      <c r="AL42" s="217"/>
      <c r="AM42" s="217"/>
      <c r="AN42" s="217"/>
      <c r="AO42" s="217"/>
      <c r="AP42" s="217"/>
      <c r="AQ42" s="217"/>
      <c r="AR42" s="217"/>
      <c r="AS42" s="217"/>
      <c r="AT42" s="217"/>
      <c r="AU42" s="217"/>
      <c r="AV42" s="217"/>
      <c r="AW42" s="217"/>
      <c r="AX42" s="217"/>
      <c r="AY42" s="217"/>
      <c r="AZ42" s="217"/>
      <c r="BA42" s="251" t="str">
        <f>C42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42" s="217"/>
      <c r="BC42" s="217"/>
      <c r="BD42" s="217"/>
      <c r="BE42" s="217"/>
      <c r="BF42" s="217"/>
      <c r="BG42" s="217"/>
      <c r="BH42" s="217"/>
    </row>
    <row r="43" spans="1:60" outlineLevel="2">
      <c r="A43" s="224"/>
      <c r="B43" s="225"/>
      <c r="C43" s="258" t="s">
        <v>137</v>
      </c>
      <c r="D43" s="252"/>
      <c r="E43" s="252"/>
      <c r="F43" s="252"/>
      <c r="G43" s="252"/>
      <c r="H43" s="227"/>
      <c r="I43" s="227"/>
      <c r="J43" s="227"/>
      <c r="K43" s="227"/>
      <c r="L43" s="227"/>
      <c r="M43" s="227"/>
      <c r="N43" s="226"/>
      <c r="O43" s="226"/>
      <c r="P43" s="226"/>
      <c r="Q43" s="226"/>
      <c r="R43" s="227"/>
      <c r="S43" s="227"/>
      <c r="T43" s="227"/>
      <c r="U43" s="227"/>
      <c r="V43" s="227"/>
      <c r="W43" s="227"/>
      <c r="X43" s="227"/>
      <c r="Y43" s="227"/>
      <c r="Z43" s="217"/>
      <c r="AA43" s="217"/>
      <c r="AB43" s="217"/>
      <c r="AC43" s="217"/>
      <c r="AD43" s="217"/>
      <c r="AE43" s="217"/>
      <c r="AF43" s="217"/>
      <c r="AG43" s="217" t="s">
        <v>138</v>
      </c>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row>
    <row r="44" spans="1:60" outlineLevel="3">
      <c r="A44" s="224"/>
      <c r="B44" s="225"/>
      <c r="C44" s="258" t="s">
        <v>139</v>
      </c>
      <c r="D44" s="252"/>
      <c r="E44" s="252"/>
      <c r="F44" s="252"/>
      <c r="G44" s="252"/>
      <c r="H44" s="227"/>
      <c r="I44" s="227"/>
      <c r="J44" s="227"/>
      <c r="K44" s="227"/>
      <c r="L44" s="227"/>
      <c r="M44" s="227"/>
      <c r="N44" s="226"/>
      <c r="O44" s="226"/>
      <c r="P44" s="226"/>
      <c r="Q44" s="226"/>
      <c r="R44" s="227"/>
      <c r="S44" s="227"/>
      <c r="T44" s="227"/>
      <c r="U44" s="227"/>
      <c r="V44" s="227"/>
      <c r="W44" s="227"/>
      <c r="X44" s="227"/>
      <c r="Y44" s="227"/>
      <c r="Z44" s="217"/>
      <c r="AA44" s="217"/>
      <c r="AB44" s="217"/>
      <c r="AC44" s="217"/>
      <c r="AD44" s="217"/>
      <c r="AE44" s="217"/>
      <c r="AF44" s="217"/>
      <c r="AG44" s="217" t="s">
        <v>138</v>
      </c>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row>
    <row r="45" spans="1:60" ht="22.5" outlineLevel="1">
      <c r="A45" s="236">
        <v>12</v>
      </c>
      <c r="B45" s="237" t="s">
        <v>157</v>
      </c>
      <c r="C45" s="255" t="s">
        <v>158</v>
      </c>
      <c r="D45" s="238" t="s">
        <v>122</v>
      </c>
      <c r="E45" s="239">
        <v>65.2</v>
      </c>
      <c r="F45" s="240"/>
      <c r="G45" s="241">
        <f>ROUND(E45*F45,2)</f>
        <v>0</v>
      </c>
      <c r="H45" s="240"/>
      <c r="I45" s="241">
        <f>ROUND(E45*H45,2)</f>
        <v>0</v>
      </c>
      <c r="J45" s="240"/>
      <c r="K45" s="241">
        <f>ROUND(E45*J45,2)</f>
        <v>0</v>
      </c>
      <c r="L45" s="241">
        <v>21</v>
      </c>
      <c r="M45" s="241">
        <f>G45*(1+L45/100)</f>
        <v>0</v>
      </c>
      <c r="N45" s="239">
        <v>9.4800000000000006E-3</v>
      </c>
      <c r="O45" s="239">
        <f>ROUND(E45*N45,2)</f>
        <v>0.62</v>
      </c>
      <c r="P45" s="239">
        <v>0</v>
      </c>
      <c r="Q45" s="239">
        <f>ROUND(E45*P45,2)</f>
        <v>0</v>
      </c>
      <c r="R45" s="241" t="s">
        <v>123</v>
      </c>
      <c r="S45" s="241" t="s">
        <v>124</v>
      </c>
      <c r="T45" s="242" t="s">
        <v>124</v>
      </c>
      <c r="U45" s="227">
        <v>2.3519999999999999</v>
      </c>
      <c r="V45" s="227">
        <f>ROUND(E45*U45,2)</f>
        <v>153.35</v>
      </c>
      <c r="W45" s="227"/>
      <c r="X45" s="227" t="s">
        <v>125</v>
      </c>
      <c r="Y45" s="227" t="s">
        <v>126</v>
      </c>
      <c r="Z45" s="217"/>
      <c r="AA45" s="217"/>
      <c r="AB45" s="217"/>
      <c r="AC45" s="217"/>
      <c r="AD45" s="217"/>
      <c r="AE45" s="217"/>
      <c r="AF45" s="217"/>
      <c r="AG45" s="217" t="s">
        <v>127</v>
      </c>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row>
    <row r="46" spans="1:60" ht="33.75" outlineLevel="2">
      <c r="A46" s="224"/>
      <c r="B46" s="225"/>
      <c r="C46" s="256" t="s">
        <v>159</v>
      </c>
      <c r="D46" s="243"/>
      <c r="E46" s="243"/>
      <c r="F46" s="243"/>
      <c r="G46" s="243"/>
      <c r="H46" s="227"/>
      <c r="I46" s="227"/>
      <c r="J46" s="227"/>
      <c r="K46" s="227"/>
      <c r="L46" s="227"/>
      <c r="M46" s="227"/>
      <c r="N46" s="226"/>
      <c r="O46" s="226"/>
      <c r="P46" s="226"/>
      <c r="Q46" s="226"/>
      <c r="R46" s="227"/>
      <c r="S46" s="227"/>
      <c r="T46" s="227"/>
      <c r="U46" s="227"/>
      <c r="V46" s="227"/>
      <c r="W46" s="227"/>
      <c r="X46" s="227"/>
      <c r="Y46" s="227"/>
      <c r="Z46" s="217"/>
      <c r="AA46" s="217"/>
      <c r="AB46" s="217"/>
      <c r="AC46" s="217"/>
      <c r="AD46" s="217"/>
      <c r="AE46" s="217"/>
      <c r="AF46" s="217"/>
      <c r="AG46" s="217" t="s">
        <v>129</v>
      </c>
      <c r="AH46" s="217"/>
      <c r="AI46" s="217"/>
      <c r="AJ46" s="217"/>
      <c r="AK46" s="217"/>
      <c r="AL46" s="217"/>
      <c r="AM46" s="217"/>
      <c r="AN46" s="217"/>
      <c r="AO46" s="217"/>
      <c r="AP46" s="217"/>
      <c r="AQ46" s="217"/>
      <c r="AR46" s="217"/>
      <c r="AS46" s="217"/>
      <c r="AT46" s="217"/>
      <c r="AU46" s="217"/>
      <c r="AV46" s="217"/>
      <c r="AW46" s="217"/>
      <c r="AX46" s="217"/>
      <c r="AY46" s="217"/>
      <c r="AZ46" s="217"/>
      <c r="BA46" s="251" t="str">
        <f>C46</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46" s="217"/>
      <c r="BC46" s="217"/>
      <c r="BD46" s="217"/>
      <c r="BE46" s="217"/>
      <c r="BF46" s="217"/>
      <c r="BG46" s="217"/>
      <c r="BH46" s="217"/>
    </row>
    <row r="47" spans="1:60" outlineLevel="2">
      <c r="A47" s="224"/>
      <c r="B47" s="225"/>
      <c r="C47" s="258" t="s">
        <v>137</v>
      </c>
      <c r="D47" s="252"/>
      <c r="E47" s="252"/>
      <c r="F47" s="252"/>
      <c r="G47" s="252"/>
      <c r="H47" s="227"/>
      <c r="I47" s="227"/>
      <c r="J47" s="227"/>
      <c r="K47" s="227"/>
      <c r="L47" s="227"/>
      <c r="M47" s="227"/>
      <c r="N47" s="226"/>
      <c r="O47" s="226"/>
      <c r="P47" s="226"/>
      <c r="Q47" s="226"/>
      <c r="R47" s="227"/>
      <c r="S47" s="227"/>
      <c r="T47" s="227"/>
      <c r="U47" s="227"/>
      <c r="V47" s="227"/>
      <c r="W47" s="227"/>
      <c r="X47" s="227"/>
      <c r="Y47" s="227"/>
      <c r="Z47" s="217"/>
      <c r="AA47" s="217"/>
      <c r="AB47" s="217"/>
      <c r="AC47" s="217"/>
      <c r="AD47" s="217"/>
      <c r="AE47" s="217"/>
      <c r="AF47" s="217"/>
      <c r="AG47" s="217" t="s">
        <v>138</v>
      </c>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row>
    <row r="48" spans="1:60" outlineLevel="3">
      <c r="A48" s="224"/>
      <c r="B48" s="225"/>
      <c r="C48" s="258" t="s">
        <v>148</v>
      </c>
      <c r="D48" s="252"/>
      <c r="E48" s="252"/>
      <c r="F48" s="252"/>
      <c r="G48" s="252"/>
      <c r="H48" s="227"/>
      <c r="I48" s="227"/>
      <c r="J48" s="227"/>
      <c r="K48" s="227"/>
      <c r="L48" s="227"/>
      <c r="M48" s="227"/>
      <c r="N48" s="226"/>
      <c r="O48" s="226"/>
      <c r="P48" s="226"/>
      <c r="Q48" s="226"/>
      <c r="R48" s="227"/>
      <c r="S48" s="227"/>
      <c r="T48" s="227"/>
      <c r="U48" s="227"/>
      <c r="V48" s="227"/>
      <c r="W48" s="227"/>
      <c r="X48" s="227"/>
      <c r="Y48" s="227"/>
      <c r="Z48" s="217"/>
      <c r="AA48" s="217"/>
      <c r="AB48" s="217"/>
      <c r="AC48" s="217"/>
      <c r="AD48" s="217"/>
      <c r="AE48" s="217"/>
      <c r="AF48" s="217"/>
      <c r="AG48" s="217" t="s">
        <v>138</v>
      </c>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row>
    <row r="49" spans="1:60" ht="22.5" outlineLevel="1">
      <c r="A49" s="236">
        <v>13</v>
      </c>
      <c r="B49" s="237" t="s">
        <v>160</v>
      </c>
      <c r="C49" s="255" t="s">
        <v>161</v>
      </c>
      <c r="D49" s="238" t="s">
        <v>122</v>
      </c>
      <c r="E49" s="239">
        <v>1.1599999999999999</v>
      </c>
      <c r="F49" s="240"/>
      <c r="G49" s="241">
        <f>ROUND(E49*F49,2)</f>
        <v>0</v>
      </c>
      <c r="H49" s="240"/>
      <c r="I49" s="241">
        <f>ROUND(E49*H49,2)</f>
        <v>0</v>
      </c>
      <c r="J49" s="240"/>
      <c r="K49" s="241">
        <f>ROUND(E49*J49,2)</f>
        <v>0</v>
      </c>
      <c r="L49" s="241">
        <v>21</v>
      </c>
      <c r="M49" s="241">
        <f>G49*(1+L49/100)</f>
        <v>0</v>
      </c>
      <c r="N49" s="239">
        <v>1.354E-2</v>
      </c>
      <c r="O49" s="239">
        <f>ROUND(E49*N49,2)</f>
        <v>0.02</v>
      </c>
      <c r="P49" s="239">
        <v>0</v>
      </c>
      <c r="Q49" s="239">
        <f>ROUND(E49*P49,2)</f>
        <v>0</v>
      </c>
      <c r="R49" s="241" t="s">
        <v>123</v>
      </c>
      <c r="S49" s="241" t="s">
        <v>124</v>
      </c>
      <c r="T49" s="242" t="s">
        <v>124</v>
      </c>
      <c r="U49" s="227">
        <v>2.9020000000000001</v>
      </c>
      <c r="V49" s="227">
        <f>ROUND(E49*U49,2)</f>
        <v>3.37</v>
      </c>
      <c r="W49" s="227"/>
      <c r="X49" s="227" t="s">
        <v>125</v>
      </c>
      <c r="Y49" s="227" t="s">
        <v>126</v>
      </c>
      <c r="Z49" s="217"/>
      <c r="AA49" s="217"/>
      <c r="AB49" s="217"/>
      <c r="AC49" s="217"/>
      <c r="AD49" s="217"/>
      <c r="AE49" s="217"/>
      <c r="AF49" s="217"/>
      <c r="AG49" s="217" t="s">
        <v>127</v>
      </c>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row>
    <row r="50" spans="1:60" ht="33.75" outlineLevel="2">
      <c r="A50" s="224"/>
      <c r="B50" s="225"/>
      <c r="C50" s="256" t="s">
        <v>159</v>
      </c>
      <c r="D50" s="243"/>
      <c r="E50" s="243"/>
      <c r="F50" s="243"/>
      <c r="G50" s="243"/>
      <c r="H50" s="227"/>
      <c r="I50" s="227"/>
      <c r="J50" s="227"/>
      <c r="K50" s="227"/>
      <c r="L50" s="227"/>
      <c r="M50" s="227"/>
      <c r="N50" s="226"/>
      <c r="O50" s="226"/>
      <c r="P50" s="226"/>
      <c r="Q50" s="226"/>
      <c r="R50" s="227"/>
      <c r="S50" s="227"/>
      <c r="T50" s="227"/>
      <c r="U50" s="227"/>
      <c r="V50" s="227"/>
      <c r="W50" s="227"/>
      <c r="X50" s="227"/>
      <c r="Y50" s="227"/>
      <c r="Z50" s="217"/>
      <c r="AA50" s="217"/>
      <c r="AB50" s="217"/>
      <c r="AC50" s="217"/>
      <c r="AD50" s="217"/>
      <c r="AE50" s="217"/>
      <c r="AF50" s="217"/>
      <c r="AG50" s="217" t="s">
        <v>129</v>
      </c>
      <c r="AH50" s="217"/>
      <c r="AI50" s="217"/>
      <c r="AJ50" s="217"/>
      <c r="AK50" s="217"/>
      <c r="AL50" s="217"/>
      <c r="AM50" s="217"/>
      <c r="AN50" s="217"/>
      <c r="AO50" s="217"/>
      <c r="AP50" s="217"/>
      <c r="AQ50" s="217"/>
      <c r="AR50" s="217"/>
      <c r="AS50" s="217"/>
      <c r="AT50" s="217"/>
      <c r="AU50" s="217"/>
      <c r="AV50" s="217"/>
      <c r="AW50" s="217"/>
      <c r="AX50" s="217"/>
      <c r="AY50" s="217"/>
      <c r="AZ50" s="217"/>
      <c r="BA50" s="251" t="str">
        <f>C50</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50" s="217"/>
      <c r="BC50" s="217"/>
      <c r="BD50" s="217"/>
      <c r="BE50" s="217"/>
      <c r="BF50" s="217"/>
      <c r="BG50" s="217"/>
      <c r="BH50" s="217"/>
    </row>
    <row r="51" spans="1:60" outlineLevel="2">
      <c r="A51" s="224"/>
      <c r="B51" s="225"/>
      <c r="C51" s="258" t="s">
        <v>162</v>
      </c>
      <c r="D51" s="252"/>
      <c r="E51" s="252"/>
      <c r="F51" s="252"/>
      <c r="G51" s="252"/>
      <c r="H51" s="227"/>
      <c r="I51" s="227"/>
      <c r="J51" s="227"/>
      <c r="K51" s="227"/>
      <c r="L51" s="227"/>
      <c r="M51" s="227"/>
      <c r="N51" s="226"/>
      <c r="O51" s="226"/>
      <c r="P51" s="226"/>
      <c r="Q51" s="226"/>
      <c r="R51" s="227"/>
      <c r="S51" s="227"/>
      <c r="T51" s="227"/>
      <c r="U51" s="227"/>
      <c r="V51" s="227"/>
      <c r="W51" s="227"/>
      <c r="X51" s="227"/>
      <c r="Y51" s="227"/>
      <c r="Z51" s="217"/>
      <c r="AA51" s="217"/>
      <c r="AB51" s="217"/>
      <c r="AC51" s="217"/>
      <c r="AD51" s="217"/>
      <c r="AE51" s="217"/>
      <c r="AF51" s="217"/>
      <c r="AG51" s="217" t="s">
        <v>138</v>
      </c>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row>
    <row r="52" spans="1:60" ht="22.5" outlineLevel="1">
      <c r="A52" s="236">
        <v>14</v>
      </c>
      <c r="B52" s="237" t="s">
        <v>163</v>
      </c>
      <c r="C52" s="255" t="s">
        <v>164</v>
      </c>
      <c r="D52" s="238" t="s">
        <v>122</v>
      </c>
      <c r="E52" s="239">
        <v>299.60000000000002</v>
      </c>
      <c r="F52" s="240"/>
      <c r="G52" s="241">
        <f>ROUND(E52*F52,2)</f>
        <v>0</v>
      </c>
      <c r="H52" s="240"/>
      <c r="I52" s="241">
        <f>ROUND(E52*H52,2)</f>
        <v>0</v>
      </c>
      <c r="J52" s="240"/>
      <c r="K52" s="241">
        <f>ROUND(E52*J52,2)</f>
        <v>0</v>
      </c>
      <c r="L52" s="241">
        <v>21</v>
      </c>
      <c r="M52" s="241">
        <f>G52*(1+L52/100)</f>
        <v>0</v>
      </c>
      <c r="N52" s="239">
        <v>1.0189999999999999E-2</v>
      </c>
      <c r="O52" s="239">
        <f>ROUND(E52*N52,2)</f>
        <v>3.05</v>
      </c>
      <c r="P52" s="239">
        <v>0</v>
      </c>
      <c r="Q52" s="239">
        <f>ROUND(E52*P52,2)</f>
        <v>0</v>
      </c>
      <c r="R52" s="241" t="s">
        <v>123</v>
      </c>
      <c r="S52" s="241" t="s">
        <v>124</v>
      </c>
      <c r="T52" s="242" t="s">
        <v>124</v>
      </c>
      <c r="U52" s="227">
        <v>2.3519999999999999</v>
      </c>
      <c r="V52" s="227">
        <f>ROUND(E52*U52,2)</f>
        <v>704.66</v>
      </c>
      <c r="W52" s="227"/>
      <c r="X52" s="227" t="s">
        <v>125</v>
      </c>
      <c r="Y52" s="227" t="s">
        <v>126</v>
      </c>
      <c r="Z52" s="217"/>
      <c r="AA52" s="217"/>
      <c r="AB52" s="217"/>
      <c r="AC52" s="217"/>
      <c r="AD52" s="217"/>
      <c r="AE52" s="217"/>
      <c r="AF52" s="217"/>
      <c r="AG52" s="217" t="s">
        <v>127</v>
      </c>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row>
    <row r="53" spans="1:60" ht="33.75" outlineLevel="2">
      <c r="A53" s="224"/>
      <c r="B53" s="225"/>
      <c r="C53" s="256" t="s">
        <v>159</v>
      </c>
      <c r="D53" s="243"/>
      <c r="E53" s="243"/>
      <c r="F53" s="243"/>
      <c r="G53" s="243"/>
      <c r="H53" s="227"/>
      <c r="I53" s="227"/>
      <c r="J53" s="227"/>
      <c r="K53" s="227"/>
      <c r="L53" s="227"/>
      <c r="M53" s="227"/>
      <c r="N53" s="226"/>
      <c r="O53" s="226"/>
      <c r="P53" s="226"/>
      <c r="Q53" s="226"/>
      <c r="R53" s="227"/>
      <c r="S53" s="227"/>
      <c r="T53" s="227"/>
      <c r="U53" s="227"/>
      <c r="V53" s="227"/>
      <c r="W53" s="227"/>
      <c r="X53" s="227"/>
      <c r="Y53" s="227"/>
      <c r="Z53" s="217"/>
      <c r="AA53" s="217"/>
      <c r="AB53" s="217"/>
      <c r="AC53" s="217"/>
      <c r="AD53" s="217"/>
      <c r="AE53" s="217"/>
      <c r="AF53" s="217"/>
      <c r="AG53" s="217" t="s">
        <v>129</v>
      </c>
      <c r="AH53" s="217"/>
      <c r="AI53" s="217"/>
      <c r="AJ53" s="217"/>
      <c r="AK53" s="217"/>
      <c r="AL53" s="217"/>
      <c r="AM53" s="217"/>
      <c r="AN53" s="217"/>
      <c r="AO53" s="217"/>
      <c r="AP53" s="217"/>
      <c r="AQ53" s="217"/>
      <c r="AR53" s="217"/>
      <c r="AS53" s="217"/>
      <c r="AT53" s="217"/>
      <c r="AU53" s="217"/>
      <c r="AV53" s="217"/>
      <c r="AW53" s="217"/>
      <c r="AX53" s="217"/>
      <c r="AY53" s="217"/>
      <c r="AZ53" s="217"/>
      <c r="BA53" s="251" t="str">
        <f>C53</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53" s="217"/>
      <c r="BC53" s="217"/>
      <c r="BD53" s="217"/>
      <c r="BE53" s="217"/>
      <c r="BF53" s="217"/>
      <c r="BG53" s="217"/>
      <c r="BH53" s="217"/>
    </row>
    <row r="54" spans="1:60" outlineLevel="2">
      <c r="A54" s="224"/>
      <c r="B54" s="225"/>
      <c r="C54" s="258" t="s">
        <v>165</v>
      </c>
      <c r="D54" s="252"/>
      <c r="E54" s="252"/>
      <c r="F54" s="252"/>
      <c r="G54" s="252"/>
      <c r="H54" s="227"/>
      <c r="I54" s="227"/>
      <c r="J54" s="227"/>
      <c r="K54" s="227"/>
      <c r="L54" s="227"/>
      <c r="M54" s="227"/>
      <c r="N54" s="226"/>
      <c r="O54" s="226"/>
      <c r="P54" s="226"/>
      <c r="Q54" s="226"/>
      <c r="R54" s="227"/>
      <c r="S54" s="227"/>
      <c r="T54" s="227"/>
      <c r="U54" s="227"/>
      <c r="V54" s="227"/>
      <c r="W54" s="227"/>
      <c r="X54" s="227"/>
      <c r="Y54" s="227"/>
      <c r="Z54" s="217"/>
      <c r="AA54" s="217"/>
      <c r="AB54" s="217"/>
      <c r="AC54" s="217"/>
      <c r="AD54" s="217"/>
      <c r="AE54" s="217"/>
      <c r="AF54" s="217"/>
      <c r="AG54" s="217" t="s">
        <v>138</v>
      </c>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row>
    <row r="55" spans="1:60" outlineLevel="1">
      <c r="A55" s="236">
        <v>15</v>
      </c>
      <c r="B55" s="237" t="s">
        <v>166</v>
      </c>
      <c r="C55" s="255" t="s">
        <v>167</v>
      </c>
      <c r="D55" s="238" t="s">
        <v>122</v>
      </c>
      <c r="E55" s="239">
        <v>3.964</v>
      </c>
      <c r="F55" s="240"/>
      <c r="G55" s="241">
        <f>ROUND(E55*F55,2)</f>
        <v>0</v>
      </c>
      <c r="H55" s="240"/>
      <c r="I55" s="241">
        <f>ROUND(E55*H55,2)</f>
        <v>0</v>
      </c>
      <c r="J55" s="240"/>
      <c r="K55" s="241">
        <f>ROUND(E55*J55,2)</f>
        <v>0</v>
      </c>
      <c r="L55" s="241">
        <v>21</v>
      </c>
      <c r="M55" s="241">
        <f>G55*(1+L55/100)</f>
        <v>0</v>
      </c>
      <c r="N55" s="239">
        <v>1.9480000000000001E-2</v>
      </c>
      <c r="O55" s="239">
        <f>ROUND(E55*N55,2)</f>
        <v>0.08</v>
      </c>
      <c r="P55" s="239">
        <v>0</v>
      </c>
      <c r="Q55" s="239">
        <f>ROUND(E55*P55,2)</f>
        <v>0</v>
      </c>
      <c r="R55" s="241" t="s">
        <v>123</v>
      </c>
      <c r="S55" s="241" t="s">
        <v>124</v>
      </c>
      <c r="T55" s="242" t="s">
        <v>124</v>
      </c>
      <c r="U55" s="227">
        <v>2.492</v>
      </c>
      <c r="V55" s="227">
        <f>ROUND(E55*U55,2)</f>
        <v>9.8800000000000008</v>
      </c>
      <c r="W55" s="227"/>
      <c r="X55" s="227" t="s">
        <v>125</v>
      </c>
      <c r="Y55" s="227" t="s">
        <v>126</v>
      </c>
      <c r="Z55" s="217"/>
      <c r="AA55" s="217"/>
      <c r="AB55" s="217"/>
      <c r="AC55" s="217"/>
      <c r="AD55" s="217"/>
      <c r="AE55" s="217"/>
      <c r="AF55" s="217"/>
      <c r="AG55" s="217" t="s">
        <v>127</v>
      </c>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row>
    <row r="56" spans="1:60" ht="33.75" outlineLevel="2">
      <c r="A56" s="224"/>
      <c r="B56" s="225"/>
      <c r="C56" s="256" t="s">
        <v>159</v>
      </c>
      <c r="D56" s="243"/>
      <c r="E56" s="243"/>
      <c r="F56" s="243"/>
      <c r="G56" s="243"/>
      <c r="H56" s="227"/>
      <c r="I56" s="227"/>
      <c r="J56" s="227"/>
      <c r="K56" s="227"/>
      <c r="L56" s="227"/>
      <c r="M56" s="227"/>
      <c r="N56" s="226"/>
      <c r="O56" s="226"/>
      <c r="P56" s="226"/>
      <c r="Q56" s="226"/>
      <c r="R56" s="227"/>
      <c r="S56" s="227"/>
      <c r="T56" s="227"/>
      <c r="U56" s="227"/>
      <c r="V56" s="227"/>
      <c r="W56" s="227"/>
      <c r="X56" s="227"/>
      <c r="Y56" s="227"/>
      <c r="Z56" s="217"/>
      <c r="AA56" s="217"/>
      <c r="AB56" s="217"/>
      <c r="AC56" s="217"/>
      <c r="AD56" s="217"/>
      <c r="AE56" s="217"/>
      <c r="AF56" s="217"/>
      <c r="AG56" s="217" t="s">
        <v>129</v>
      </c>
      <c r="AH56" s="217"/>
      <c r="AI56" s="217"/>
      <c r="AJ56" s="217"/>
      <c r="AK56" s="217"/>
      <c r="AL56" s="217"/>
      <c r="AM56" s="217"/>
      <c r="AN56" s="217"/>
      <c r="AO56" s="217"/>
      <c r="AP56" s="217"/>
      <c r="AQ56" s="217"/>
      <c r="AR56" s="217"/>
      <c r="AS56" s="217"/>
      <c r="AT56" s="217"/>
      <c r="AU56" s="217"/>
      <c r="AV56" s="217"/>
      <c r="AW56" s="217"/>
      <c r="AX56" s="217"/>
      <c r="AY56" s="217"/>
      <c r="AZ56" s="217"/>
      <c r="BA56" s="251" t="str">
        <f>C56</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56" s="217"/>
      <c r="BC56" s="217"/>
      <c r="BD56" s="217"/>
      <c r="BE56" s="217"/>
      <c r="BF56" s="217"/>
      <c r="BG56" s="217"/>
      <c r="BH56" s="217"/>
    </row>
    <row r="57" spans="1:60" outlineLevel="2">
      <c r="A57" s="224"/>
      <c r="B57" s="225"/>
      <c r="C57" s="258" t="s">
        <v>137</v>
      </c>
      <c r="D57" s="252"/>
      <c r="E57" s="252"/>
      <c r="F57" s="252"/>
      <c r="G57" s="252"/>
      <c r="H57" s="227"/>
      <c r="I57" s="227"/>
      <c r="J57" s="227"/>
      <c r="K57" s="227"/>
      <c r="L57" s="227"/>
      <c r="M57" s="227"/>
      <c r="N57" s="226"/>
      <c r="O57" s="226"/>
      <c r="P57" s="226"/>
      <c r="Q57" s="226"/>
      <c r="R57" s="227"/>
      <c r="S57" s="227"/>
      <c r="T57" s="227"/>
      <c r="U57" s="227"/>
      <c r="V57" s="227"/>
      <c r="W57" s="227"/>
      <c r="X57" s="227"/>
      <c r="Y57" s="227"/>
      <c r="Z57" s="217"/>
      <c r="AA57" s="217"/>
      <c r="AB57" s="217"/>
      <c r="AC57" s="217"/>
      <c r="AD57" s="217"/>
      <c r="AE57" s="217"/>
      <c r="AF57" s="217"/>
      <c r="AG57" s="217" t="s">
        <v>138</v>
      </c>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row>
    <row r="58" spans="1:60" outlineLevel="3">
      <c r="A58" s="224"/>
      <c r="B58" s="225"/>
      <c r="C58" s="258" t="s">
        <v>139</v>
      </c>
      <c r="D58" s="252"/>
      <c r="E58" s="252"/>
      <c r="F58" s="252"/>
      <c r="G58" s="252"/>
      <c r="H58" s="227"/>
      <c r="I58" s="227"/>
      <c r="J58" s="227"/>
      <c r="K58" s="227"/>
      <c r="L58" s="227"/>
      <c r="M58" s="227"/>
      <c r="N58" s="226"/>
      <c r="O58" s="226"/>
      <c r="P58" s="226"/>
      <c r="Q58" s="226"/>
      <c r="R58" s="227"/>
      <c r="S58" s="227"/>
      <c r="T58" s="227"/>
      <c r="U58" s="227"/>
      <c r="V58" s="227"/>
      <c r="W58" s="227"/>
      <c r="X58" s="227"/>
      <c r="Y58" s="227"/>
      <c r="Z58" s="217"/>
      <c r="AA58" s="217"/>
      <c r="AB58" s="217"/>
      <c r="AC58" s="217"/>
      <c r="AD58" s="217"/>
      <c r="AE58" s="217"/>
      <c r="AF58" s="217"/>
      <c r="AG58" s="217" t="s">
        <v>138</v>
      </c>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row>
    <row r="59" spans="1:60" outlineLevel="1">
      <c r="A59" s="236">
        <v>16</v>
      </c>
      <c r="B59" s="237" t="s">
        <v>168</v>
      </c>
      <c r="C59" s="255" t="s">
        <v>169</v>
      </c>
      <c r="D59" s="238" t="s">
        <v>122</v>
      </c>
      <c r="E59" s="239">
        <v>18.497499999999999</v>
      </c>
      <c r="F59" s="240"/>
      <c r="G59" s="241">
        <f>ROUND(E59*F59,2)</f>
        <v>0</v>
      </c>
      <c r="H59" s="240"/>
      <c r="I59" s="241">
        <f>ROUND(E59*H59,2)</f>
        <v>0</v>
      </c>
      <c r="J59" s="240"/>
      <c r="K59" s="241">
        <f>ROUND(E59*J59,2)</f>
        <v>0</v>
      </c>
      <c r="L59" s="241">
        <v>21</v>
      </c>
      <c r="M59" s="241">
        <f>G59*(1+L59/100)</f>
        <v>0</v>
      </c>
      <c r="N59" s="239">
        <v>0</v>
      </c>
      <c r="O59" s="239">
        <f>ROUND(E59*N59,2)</f>
        <v>0</v>
      </c>
      <c r="P59" s="239">
        <v>0</v>
      </c>
      <c r="Q59" s="239">
        <f>ROUND(E59*P59,2)</f>
        <v>0</v>
      </c>
      <c r="R59" s="241" t="s">
        <v>123</v>
      </c>
      <c r="S59" s="241" t="s">
        <v>124</v>
      </c>
      <c r="T59" s="242" t="s">
        <v>124</v>
      </c>
      <c r="U59" s="227">
        <v>0.42474000000000001</v>
      </c>
      <c r="V59" s="227">
        <f>ROUND(E59*U59,2)</f>
        <v>7.86</v>
      </c>
      <c r="W59" s="227"/>
      <c r="X59" s="227" t="s">
        <v>125</v>
      </c>
      <c r="Y59" s="227" t="s">
        <v>126</v>
      </c>
      <c r="Z59" s="217"/>
      <c r="AA59" s="217"/>
      <c r="AB59" s="217"/>
      <c r="AC59" s="217"/>
      <c r="AD59" s="217"/>
      <c r="AE59" s="217"/>
      <c r="AF59" s="217"/>
      <c r="AG59" s="217" t="s">
        <v>127</v>
      </c>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row>
    <row r="60" spans="1:60" ht="33.75" outlineLevel="2">
      <c r="A60" s="224"/>
      <c r="B60" s="225"/>
      <c r="C60" s="259" t="s">
        <v>415</v>
      </c>
      <c r="D60" s="253"/>
      <c r="E60" s="253"/>
      <c r="F60" s="253"/>
      <c r="G60" s="253"/>
      <c r="H60" s="227"/>
      <c r="I60" s="227"/>
      <c r="J60" s="227"/>
      <c r="K60" s="227"/>
      <c r="L60" s="227"/>
      <c r="M60" s="227"/>
      <c r="N60" s="226"/>
      <c r="O60" s="226"/>
      <c r="P60" s="226"/>
      <c r="Q60" s="226"/>
      <c r="R60" s="227"/>
      <c r="S60" s="227"/>
      <c r="T60" s="227"/>
      <c r="U60" s="227"/>
      <c r="V60" s="227"/>
      <c r="W60" s="227"/>
      <c r="X60" s="227"/>
      <c r="Y60" s="227"/>
      <c r="Z60" s="217"/>
      <c r="AA60" s="217"/>
      <c r="AB60" s="217"/>
      <c r="AC60" s="217"/>
      <c r="AD60" s="217"/>
      <c r="AE60" s="217"/>
      <c r="AF60" s="217"/>
      <c r="AG60" s="217" t="s">
        <v>138</v>
      </c>
      <c r="AH60" s="217"/>
      <c r="AI60" s="217"/>
      <c r="AJ60" s="217"/>
      <c r="AK60" s="217"/>
      <c r="AL60" s="217"/>
      <c r="AM60" s="217"/>
      <c r="AN60" s="217"/>
      <c r="AO60" s="217"/>
      <c r="AP60" s="217"/>
      <c r="AQ60" s="217"/>
      <c r="AR60" s="217"/>
      <c r="AS60" s="217"/>
      <c r="AT60" s="217"/>
      <c r="AU60" s="217"/>
      <c r="AV60" s="217"/>
      <c r="AW60" s="217"/>
      <c r="AX60" s="217"/>
      <c r="AY60" s="217"/>
      <c r="AZ60" s="217"/>
      <c r="BA60" s="251" t="str">
        <f>C60</f>
        <v>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v>
      </c>
      <c r="BB60" s="217"/>
      <c r="BC60" s="217"/>
      <c r="BD60" s="217"/>
      <c r="BE60" s="217"/>
      <c r="BF60" s="217"/>
      <c r="BG60" s="217"/>
      <c r="BH60" s="217"/>
    </row>
    <row r="61" spans="1:60" outlineLevel="3">
      <c r="A61" s="224"/>
      <c r="B61" s="225"/>
      <c r="C61" s="258" t="s">
        <v>170</v>
      </c>
      <c r="D61" s="252"/>
      <c r="E61" s="252"/>
      <c r="F61" s="252"/>
      <c r="G61" s="252"/>
      <c r="H61" s="227"/>
      <c r="I61" s="227"/>
      <c r="J61" s="227"/>
      <c r="K61" s="227"/>
      <c r="L61" s="227"/>
      <c r="M61" s="227"/>
      <c r="N61" s="226"/>
      <c r="O61" s="226"/>
      <c r="P61" s="226"/>
      <c r="Q61" s="226"/>
      <c r="R61" s="227"/>
      <c r="S61" s="227"/>
      <c r="T61" s="227"/>
      <c r="U61" s="227"/>
      <c r="V61" s="227"/>
      <c r="W61" s="227"/>
      <c r="X61" s="227"/>
      <c r="Y61" s="227"/>
      <c r="Z61" s="217"/>
      <c r="AA61" s="217"/>
      <c r="AB61" s="217"/>
      <c r="AC61" s="217"/>
      <c r="AD61" s="217"/>
      <c r="AE61" s="217"/>
      <c r="AF61" s="217"/>
      <c r="AG61" s="217" t="s">
        <v>138</v>
      </c>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row>
    <row r="62" spans="1:60" outlineLevel="1">
      <c r="A62" s="244">
        <v>17</v>
      </c>
      <c r="B62" s="245" t="s">
        <v>171</v>
      </c>
      <c r="C62" s="257" t="s">
        <v>172</v>
      </c>
      <c r="D62" s="246" t="s">
        <v>122</v>
      </c>
      <c r="E62" s="247">
        <v>2731.93885</v>
      </c>
      <c r="F62" s="248"/>
      <c r="G62" s="249">
        <f>ROUND(E62*F62,2)</f>
        <v>0</v>
      </c>
      <c r="H62" s="248"/>
      <c r="I62" s="249">
        <f>ROUND(E62*H62,2)</f>
        <v>0</v>
      </c>
      <c r="J62" s="248"/>
      <c r="K62" s="249">
        <f>ROUND(E62*J62,2)</f>
        <v>0</v>
      </c>
      <c r="L62" s="249">
        <v>21</v>
      </c>
      <c r="M62" s="249">
        <f>G62*(1+L62/100)</f>
        <v>0</v>
      </c>
      <c r="N62" s="247">
        <v>0</v>
      </c>
      <c r="O62" s="247">
        <f>ROUND(E62*N62,2)</f>
        <v>0</v>
      </c>
      <c r="P62" s="247">
        <v>0</v>
      </c>
      <c r="Q62" s="247">
        <f>ROUND(E62*P62,2)</f>
        <v>0</v>
      </c>
      <c r="R62" s="249"/>
      <c r="S62" s="249" t="s">
        <v>173</v>
      </c>
      <c r="T62" s="250" t="s">
        <v>174</v>
      </c>
      <c r="U62" s="227">
        <v>0</v>
      </c>
      <c r="V62" s="227">
        <f>ROUND(E62*U62,2)</f>
        <v>0</v>
      </c>
      <c r="W62" s="227"/>
      <c r="X62" s="227" t="s">
        <v>125</v>
      </c>
      <c r="Y62" s="227" t="s">
        <v>126</v>
      </c>
      <c r="Z62" s="217"/>
      <c r="AA62" s="217"/>
      <c r="AB62" s="217"/>
      <c r="AC62" s="217"/>
      <c r="AD62" s="217"/>
      <c r="AE62" s="217"/>
      <c r="AF62" s="217"/>
      <c r="AG62" s="217" t="s">
        <v>127</v>
      </c>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row>
    <row r="63" spans="1:60" outlineLevel="1">
      <c r="A63" s="244">
        <v>18</v>
      </c>
      <c r="B63" s="245" t="s">
        <v>175</v>
      </c>
      <c r="C63" s="257" t="s">
        <v>176</v>
      </c>
      <c r="D63" s="246" t="s">
        <v>122</v>
      </c>
      <c r="E63" s="247">
        <v>310.20605</v>
      </c>
      <c r="F63" s="248"/>
      <c r="G63" s="249">
        <f>ROUND(E63*F63,2)</f>
        <v>0</v>
      </c>
      <c r="H63" s="248"/>
      <c r="I63" s="249">
        <f>ROUND(E63*H63,2)</f>
        <v>0</v>
      </c>
      <c r="J63" s="248"/>
      <c r="K63" s="249">
        <f>ROUND(E63*J63,2)</f>
        <v>0</v>
      </c>
      <c r="L63" s="249">
        <v>21</v>
      </c>
      <c r="M63" s="249">
        <f>G63*(1+L63/100)</f>
        <v>0</v>
      </c>
      <c r="N63" s="247">
        <v>0</v>
      </c>
      <c r="O63" s="247">
        <f>ROUND(E63*N63,2)</f>
        <v>0</v>
      </c>
      <c r="P63" s="247">
        <v>0</v>
      </c>
      <c r="Q63" s="247">
        <f>ROUND(E63*P63,2)</f>
        <v>0</v>
      </c>
      <c r="R63" s="249"/>
      <c r="S63" s="249" t="s">
        <v>173</v>
      </c>
      <c r="T63" s="250" t="s">
        <v>174</v>
      </c>
      <c r="U63" s="227">
        <v>0</v>
      </c>
      <c r="V63" s="227">
        <f>ROUND(E63*U63,2)</f>
        <v>0</v>
      </c>
      <c r="W63" s="227"/>
      <c r="X63" s="227" t="s">
        <v>125</v>
      </c>
      <c r="Y63" s="227" t="s">
        <v>126</v>
      </c>
      <c r="Z63" s="217"/>
      <c r="AA63" s="217"/>
      <c r="AB63" s="217"/>
      <c r="AC63" s="217"/>
      <c r="AD63" s="217"/>
      <c r="AE63" s="217"/>
      <c r="AF63" s="217"/>
      <c r="AG63" s="217" t="s">
        <v>127</v>
      </c>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row>
    <row r="64" spans="1:60">
      <c r="A64" s="229" t="s">
        <v>118</v>
      </c>
      <c r="B64" s="230" t="s">
        <v>71</v>
      </c>
      <c r="C64" s="254" t="s">
        <v>72</v>
      </c>
      <c r="D64" s="231"/>
      <c r="E64" s="232"/>
      <c r="F64" s="233"/>
      <c r="G64" s="233">
        <f>SUMIF(AG65:AG74,"&lt;&gt;NOR",G65:G74)</f>
        <v>0</v>
      </c>
      <c r="H64" s="233"/>
      <c r="I64" s="233">
        <f>SUM(I65:I74)</f>
        <v>0</v>
      </c>
      <c r="J64" s="233"/>
      <c r="K64" s="233">
        <f>SUM(K65:K74)</f>
        <v>0</v>
      </c>
      <c r="L64" s="233"/>
      <c r="M64" s="233">
        <f>SUM(M65:M74)</f>
        <v>0</v>
      </c>
      <c r="N64" s="232"/>
      <c r="O64" s="232">
        <f>SUM(O65:O74)</f>
        <v>61.28</v>
      </c>
      <c r="P64" s="232"/>
      <c r="Q64" s="232">
        <f>SUM(Q65:Q74)</f>
        <v>0</v>
      </c>
      <c r="R64" s="233"/>
      <c r="S64" s="233"/>
      <c r="T64" s="234"/>
      <c r="U64" s="228"/>
      <c r="V64" s="228">
        <f>SUM(V65:V74)</f>
        <v>987.31999999999994</v>
      </c>
      <c r="W64" s="228"/>
      <c r="X64" s="228"/>
      <c r="Y64" s="228"/>
      <c r="AG64" t="s">
        <v>119</v>
      </c>
    </row>
    <row r="65" spans="1:60" ht="22.5" outlineLevel="1">
      <c r="A65" s="236">
        <v>19</v>
      </c>
      <c r="B65" s="237" t="s">
        <v>177</v>
      </c>
      <c r="C65" s="255" t="s">
        <v>178</v>
      </c>
      <c r="D65" s="238" t="s">
        <v>122</v>
      </c>
      <c r="E65" s="239">
        <v>3160.8045999999999</v>
      </c>
      <c r="F65" s="240"/>
      <c r="G65" s="241">
        <f>ROUND(E65*F65,2)</f>
        <v>0</v>
      </c>
      <c r="H65" s="240"/>
      <c r="I65" s="241">
        <f>ROUND(E65*H65,2)</f>
        <v>0</v>
      </c>
      <c r="J65" s="240"/>
      <c r="K65" s="241">
        <f>ROUND(E65*J65,2)</f>
        <v>0</v>
      </c>
      <c r="L65" s="241">
        <v>21</v>
      </c>
      <c r="M65" s="241">
        <f>G65*(1+L65/100)</f>
        <v>0</v>
      </c>
      <c r="N65" s="239">
        <v>1.8380000000000001E-2</v>
      </c>
      <c r="O65" s="239">
        <f>ROUND(E65*N65,2)</f>
        <v>58.1</v>
      </c>
      <c r="P65" s="239">
        <v>0</v>
      </c>
      <c r="Q65" s="239">
        <f>ROUND(E65*P65,2)</f>
        <v>0</v>
      </c>
      <c r="R65" s="241" t="s">
        <v>179</v>
      </c>
      <c r="S65" s="241" t="s">
        <v>124</v>
      </c>
      <c r="T65" s="242" t="s">
        <v>124</v>
      </c>
      <c r="U65" s="227">
        <v>0.13900000000000001</v>
      </c>
      <c r="V65" s="227">
        <f>ROUND(E65*U65,2)</f>
        <v>439.35</v>
      </c>
      <c r="W65" s="227"/>
      <c r="X65" s="227" t="s">
        <v>125</v>
      </c>
      <c r="Y65" s="227" t="s">
        <v>126</v>
      </c>
      <c r="Z65" s="217"/>
      <c r="AA65" s="217"/>
      <c r="AB65" s="217"/>
      <c r="AC65" s="217"/>
      <c r="AD65" s="217"/>
      <c r="AE65" s="217"/>
      <c r="AF65" s="217"/>
      <c r="AG65" s="217" t="s">
        <v>127</v>
      </c>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row>
    <row r="66" spans="1:60" outlineLevel="2">
      <c r="A66" s="224"/>
      <c r="B66" s="225"/>
      <c r="C66" s="256" t="s">
        <v>180</v>
      </c>
      <c r="D66" s="243"/>
      <c r="E66" s="243"/>
      <c r="F66" s="243"/>
      <c r="G66" s="243"/>
      <c r="H66" s="227"/>
      <c r="I66" s="227"/>
      <c r="J66" s="227"/>
      <c r="K66" s="227"/>
      <c r="L66" s="227"/>
      <c r="M66" s="227"/>
      <c r="N66" s="226"/>
      <c r="O66" s="226"/>
      <c r="P66" s="226"/>
      <c r="Q66" s="226"/>
      <c r="R66" s="227"/>
      <c r="S66" s="227"/>
      <c r="T66" s="227"/>
      <c r="U66" s="227"/>
      <c r="V66" s="227"/>
      <c r="W66" s="227"/>
      <c r="X66" s="227"/>
      <c r="Y66" s="227"/>
      <c r="Z66" s="217"/>
      <c r="AA66" s="217"/>
      <c r="AB66" s="217"/>
      <c r="AC66" s="217"/>
      <c r="AD66" s="217"/>
      <c r="AE66" s="217"/>
      <c r="AF66" s="217"/>
      <c r="AG66" s="217" t="s">
        <v>129</v>
      </c>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row>
    <row r="67" spans="1:60" outlineLevel="2">
      <c r="A67" s="224"/>
      <c r="B67" s="225"/>
      <c r="C67" s="258" t="s">
        <v>181</v>
      </c>
      <c r="D67" s="252"/>
      <c r="E67" s="252"/>
      <c r="F67" s="252"/>
      <c r="G67" s="252"/>
      <c r="H67" s="227"/>
      <c r="I67" s="227"/>
      <c r="J67" s="227"/>
      <c r="K67" s="227"/>
      <c r="L67" s="227"/>
      <c r="M67" s="227"/>
      <c r="N67" s="226"/>
      <c r="O67" s="226"/>
      <c r="P67" s="226"/>
      <c r="Q67" s="226"/>
      <c r="R67" s="227"/>
      <c r="S67" s="227"/>
      <c r="T67" s="227"/>
      <c r="U67" s="227"/>
      <c r="V67" s="227"/>
      <c r="W67" s="227"/>
      <c r="X67" s="227"/>
      <c r="Y67" s="227"/>
      <c r="Z67" s="217"/>
      <c r="AA67" s="217"/>
      <c r="AB67" s="217"/>
      <c r="AC67" s="217"/>
      <c r="AD67" s="217"/>
      <c r="AE67" s="217"/>
      <c r="AF67" s="217"/>
      <c r="AG67" s="217" t="s">
        <v>138</v>
      </c>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row>
    <row r="68" spans="1:60" ht="22.5" outlineLevel="1">
      <c r="A68" s="236">
        <v>20</v>
      </c>
      <c r="B68" s="237" t="s">
        <v>182</v>
      </c>
      <c r="C68" s="255" t="s">
        <v>183</v>
      </c>
      <c r="D68" s="238" t="s">
        <v>122</v>
      </c>
      <c r="E68" s="239">
        <v>3160.8045999999999</v>
      </c>
      <c r="F68" s="240"/>
      <c r="G68" s="241">
        <f>ROUND(E68*F68,2)</f>
        <v>0</v>
      </c>
      <c r="H68" s="240"/>
      <c r="I68" s="241">
        <f>ROUND(E68*H68,2)</f>
        <v>0</v>
      </c>
      <c r="J68" s="240"/>
      <c r="K68" s="241">
        <f>ROUND(E68*J68,2)</f>
        <v>0</v>
      </c>
      <c r="L68" s="241">
        <v>21</v>
      </c>
      <c r="M68" s="241">
        <f>G68*(1+L68/100)</f>
        <v>0</v>
      </c>
      <c r="N68" s="239">
        <v>9.5E-4</v>
      </c>
      <c r="O68" s="239">
        <f>ROUND(E68*N68,2)</f>
        <v>3</v>
      </c>
      <c r="P68" s="239">
        <v>0</v>
      </c>
      <c r="Q68" s="239">
        <f>ROUND(E68*P68,2)</f>
        <v>0</v>
      </c>
      <c r="R68" s="241" t="s">
        <v>179</v>
      </c>
      <c r="S68" s="241" t="s">
        <v>124</v>
      </c>
      <c r="T68" s="242" t="s">
        <v>124</v>
      </c>
      <c r="U68" s="227">
        <v>7.0000000000000001E-3</v>
      </c>
      <c r="V68" s="227">
        <f>ROUND(E68*U68,2)</f>
        <v>22.13</v>
      </c>
      <c r="W68" s="227"/>
      <c r="X68" s="227" t="s">
        <v>125</v>
      </c>
      <c r="Y68" s="227" t="s">
        <v>126</v>
      </c>
      <c r="Z68" s="217"/>
      <c r="AA68" s="217"/>
      <c r="AB68" s="217"/>
      <c r="AC68" s="217"/>
      <c r="AD68" s="217"/>
      <c r="AE68" s="217"/>
      <c r="AF68" s="217"/>
      <c r="AG68" s="217" t="s">
        <v>127</v>
      </c>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row>
    <row r="69" spans="1:60" outlineLevel="2">
      <c r="A69" s="224"/>
      <c r="B69" s="225"/>
      <c r="C69" s="256" t="s">
        <v>180</v>
      </c>
      <c r="D69" s="243"/>
      <c r="E69" s="243"/>
      <c r="F69" s="243"/>
      <c r="G69" s="243"/>
      <c r="H69" s="227"/>
      <c r="I69" s="227"/>
      <c r="J69" s="227"/>
      <c r="K69" s="227"/>
      <c r="L69" s="227"/>
      <c r="M69" s="227"/>
      <c r="N69" s="226"/>
      <c r="O69" s="226"/>
      <c r="P69" s="226"/>
      <c r="Q69" s="226"/>
      <c r="R69" s="227"/>
      <c r="S69" s="227"/>
      <c r="T69" s="227"/>
      <c r="U69" s="227"/>
      <c r="V69" s="227"/>
      <c r="W69" s="227"/>
      <c r="X69" s="227"/>
      <c r="Y69" s="227"/>
      <c r="Z69" s="217"/>
      <c r="AA69" s="217"/>
      <c r="AB69" s="217"/>
      <c r="AC69" s="217"/>
      <c r="AD69" s="217"/>
      <c r="AE69" s="217"/>
      <c r="AF69" s="217"/>
      <c r="AG69" s="217" t="s">
        <v>129</v>
      </c>
      <c r="AH69" s="217"/>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row>
    <row r="70" spans="1:60" ht="22.5" outlineLevel="1">
      <c r="A70" s="244">
        <v>21</v>
      </c>
      <c r="B70" s="245" t="s">
        <v>184</v>
      </c>
      <c r="C70" s="257" t="s">
        <v>185</v>
      </c>
      <c r="D70" s="246" t="s">
        <v>122</v>
      </c>
      <c r="E70" s="247">
        <v>3160.8045999999999</v>
      </c>
      <c r="F70" s="248"/>
      <c r="G70" s="249">
        <f>ROUND(E70*F70,2)</f>
        <v>0</v>
      </c>
      <c r="H70" s="248"/>
      <c r="I70" s="249">
        <f>ROUND(E70*H70,2)</f>
        <v>0</v>
      </c>
      <c r="J70" s="248"/>
      <c r="K70" s="249">
        <f>ROUND(E70*J70,2)</f>
        <v>0</v>
      </c>
      <c r="L70" s="249">
        <v>21</v>
      </c>
      <c r="M70" s="249">
        <f>G70*(1+L70/100)</f>
        <v>0</v>
      </c>
      <c r="N70" s="247">
        <v>0</v>
      </c>
      <c r="O70" s="247">
        <f>ROUND(E70*N70,2)</f>
        <v>0</v>
      </c>
      <c r="P70" s="247">
        <v>0</v>
      </c>
      <c r="Q70" s="247">
        <f>ROUND(E70*P70,2)</f>
        <v>0</v>
      </c>
      <c r="R70" s="249" t="s">
        <v>179</v>
      </c>
      <c r="S70" s="249" t="s">
        <v>124</v>
      </c>
      <c r="T70" s="250" t="s">
        <v>124</v>
      </c>
      <c r="U70" s="227">
        <v>0.11700000000000001</v>
      </c>
      <c r="V70" s="227">
        <f>ROUND(E70*U70,2)</f>
        <v>369.81</v>
      </c>
      <c r="W70" s="227"/>
      <c r="X70" s="227" t="s">
        <v>125</v>
      </c>
      <c r="Y70" s="227" t="s">
        <v>126</v>
      </c>
      <c r="Z70" s="217"/>
      <c r="AA70" s="217"/>
      <c r="AB70" s="217"/>
      <c r="AC70" s="217"/>
      <c r="AD70" s="217"/>
      <c r="AE70" s="217"/>
      <c r="AF70" s="217"/>
      <c r="AG70" s="217" t="s">
        <v>127</v>
      </c>
      <c r="AH70" s="217"/>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row>
    <row r="71" spans="1:60" outlineLevel="1">
      <c r="A71" s="244">
        <v>22</v>
      </c>
      <c r="B71" s="245" t="s">
        <v>186</v>
      </c>
      <c r="C71" s="257" t="s">
        <v>187</v>
      </c>
      <c r="D71" s="246" t="s">
        <v>122</v>
      </c>
      <c r="E71" s="247">
        <v>15.75</v>
      </c>
      <c r="F71" s="248"/>
      <c r="G71" s="249">
        <f>ROUND(E71*F71,2)</f>
        <v>0</v>
      </c>
      <c r="H71" s="248"/>
      <c r="I71" s="249">
        <f>ROUND(E71*H71,2)</f>
        <v>0</v>
      </c>
      <c r="J71" s="248"/>
      <c r="K71" s="249">
        <f>ROUND(E71*J71,2)</f>
        <v>0</v>
      </c>
      <c r="L71" s="249">
        <v>21</v>
      </c>
      <c r="M71" s="249">
        <f>G71*(1+L71/100)</f>
        <v>0</v>
      </c>
      <c r="N71" s="247">
        <v>1.58E-3</v>
      </c>
      <c r="O71" s="247">
        <f>ROUND(E71*N71,2)</f>
        <v>0.02</v>
      </c>
      <c r="P71" s="247">
        <v>0</v>
      </c>
      <c r="Q71" s="247">
        <f>ROUND(E71*P71,2)</f>
        <v>0</v>
      </c>
      <c r="R71" s="249" t="s">
        <v>179</v>
      </c>
      <c r="S71" s="249" t="s">
        <v>124</v>
      </c>
      <c r="T71" s="250" t="s">
        <v>124</v>
      </c>
      <c r="U71" s="227">
        <v>0.214</v>
      </c>
      <c r="V71" s="227">
        <f>ROUND(E71*U71,2)</f>
        <v>3.37</v>
      </c>
      <c r="W71" s="227"/>
      <c r="X71" s="227" t="s">
        <v>125</v>
      </c>
      <c r="Y71" s="227" t="s">
        <v>126</v>
      </c>
      <c r="Z71" s="217"/>
      <c r="AA71" s="217"/>
      <c r="AB71" s="217"/>
      <c r="AC71" s="217"/>
      <c r="AD71" s="217"/>
      <c r="AE71" s="217"/>
      <c r="AF71" s="217"/>
      <c r="AG71" s="217" t="s">
        <v>127</v>
      </c>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row>
    <row r="72" spans="1:60" outlineLevel="1">
      <c r="A72" s="244">
        <v>23</v>
      </c>
      <c r="B72" s="245" t="s">
        <v>188</v>
      </c>
      <c r="C72" s="257" t="s">
        <v>189</v>
      </c>
      <c r="D72" s="246" t="s">
        <v>122</v>
      </c>
      <c r="E72" s="247">
        <v>3160.8045999999999</v>
      </c>
      <c r="F72" s="248"/>
      <c r="G72" s="249">
        <f>ROUND(E72*F72,2)</f>
        <v>0</v>
      </c>
      <c r="H72" s="248"/>
      <c r="I72" s="249">
        <f>ROUND(E72*H72,2)</f>
        <v>0</v>
      </c>
      <c r="J72" s="248"/>
      <c r="K72" s="249">
        <f>ROUND(E72*J72,2)</f>
        <v>0</v>
      </c>
      <c r="L72" s="249">
        <v>21</v>
      </c>
      <c r="M72" s="249">
        <f>G72*(1+L72/100)</f>
        <v>0</v>
      </c>
      <c r="N72" s="247">
        <v>0</v>
      </c>
      <c r="O72" s="247">
        <f>ROUND(E72*N72,2)</f>
        <v>0</v>
      </c>
      <c r="P72" s="247">
        <v>0</v>
      </c>
      <c r="Q72" s="247">
        <f>ROUND(E72*P72,2)</f>
        <v>0</v>
      </c>
      <c r="R72" s="249" t="s">
        <v>179</v>
      </c>
      <c r="S72" s="249" t="s">
        <v>124</v>
      </c>
      <c r="T72" s="250" t="s">
        <v>124</v>
      </c>
      <c r="U72" s="227">
        <v>3.0300000000000001E-2</v>
      </c>
      <c r="V72" s="227">
        <f>ROUND(E72*U72,2)</f>
        <v>95.77</v>
      </c>
      <c r="W72" s="227"/>
      <c r="X72" s="227" t="s">
        <v>125</v>
      </c>
      <c r="Y72" s="227" t="s">
        <v>126</v>
      </c>
      <c r="Z72" s="217"/>
      <c r="AA72" s="217"/>
      <c r="AB72" s="217"/>
      <c r="AC72" s="217"/>
      <c r="AD72" s="217"/>
      <c r="AE72" s="217"/>
      <c r="AF72" s="217"/>
      <c r="AG72" s="217" t="s">
        <v>127</v>
      </c>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row>
    <row r="73" spans="1:60" ht="22.5" outlineLevel="1">
      <c r="A73" s="244">
        <v>24</v>
      </c>
      <c r="B73" s="245" t="s">
        <v>190</v>
      </c>
      <c r="C73" s="257" t="s">
        <v>191</v>
      </c>
      <c r="D73" s="246" t="s">
        <v>122</v>
      </c>
      <c r="E73" s="247">
        <v>3160.8045999999999</v>
      </c>
      <c r="F73" s="248"/>
      <c r="G73" s="249">
        <f>ROUND(E73*F73,2)</f>
        <v>0</v>
      </c>
      <c r="H73" s="248"/>
      <c r="I73" s="249">
        <f>ROUND(E73*H73,2)</f>
        <v>0</v>
      </c>
      <c r="J73" s="248"/>
      <c r="K73" s="249">
        <f>ROUND(E73*J73,2)</f>
        <v>0</v>
      </c>
      <c r="L73" s="249">
        <v>21</v>
      </c>
      <c r="M73" s="249">
        <f>G73*(1+L73/100)</f>
        <v>0</v>
      </c>
      <c r="N73" s="247">
        <v>5.0000000000000002E-5</v>
      </c>
      <c r="O73" s="247">
        <f>ROUND(E73*N73,2)</f>
        <v>0.16</v>
      </c>
      <c r="P73" s="247">
        <v>0</v>
      </c>
      <c r="Q73" s="247">
        <f>ROUND(E73*P73,2)</f>
        <v>0</v>
      </c>
      <c r="R73" s="249" t="s">
        <v>179</v>
      </c>
      <c r="S73" s="249" t="s">
        <v>124</v>
      </c>
      <c r="T73" s="250" t="s">
        <v>124</v>
      </c>
      <c r="U73" s="227">
        <v>0</v>
      </c>
      <c r="V73" s="227">
        <f>ROUND(E73*U73,2)</f>
        <v>0</v>
      </c>
      <c r="W73" s="227"/>
      <c r="X73" s="227" t="s">
        <v>125</v>
      </c>
      <c r="Y73" s="227" t="s">
        <v>126</v>
      </c>
      <c r="Z73" s="217"/>
      <c r="AA73" s="217"/>
      <c r="AB73" s="217"/>
      <c r="AC73" s="217"/>
      <c r="AD73" s="217"/>
      <c r="AE73" s="217"/>
      <c r="AF73" s="217"/>
      <c r="AG73" s="217" t="s">
        <v>127</v>
      </c>
      <c r="AH73" s="217"/>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row>
    <row r="74" spans="1:60" outlineLevel="1">
      <c r="A74" s="244">
        <v>25</v>
      </c>
      <c r="B74" s="245" t="s">
        <v>192</v>
      </c>
      <c r="C74" s="257" t="s">
        <v>193</v>
      </c>
      <c r="D74" s="246" t="s">
        <v>122</v>
      </c>
      <c r="E74" s="247">
        <v>3160.8045999999999</v>
      </c>
      <c r="F74" s="248"/>
      <c r="G74" s="249">
        <f>ROUND(E74*F74,2)</f>
        <v>0</v>
      </c>
      <c r="H74" s="248"/>
      <c r="I74" s="249">
        <f>ROUND(E74*H74,2)</f>
        <v>0</v>
      </c>
      <c r="J74" s="248"/>
      <c r="K74" s="249">
        <f>ROUND(E74*J74,2)</f>
        <v>0</v>
      </c>
      <c r="L74" s="249">
        <v>21</v>
      </c>
      <c r="M74" s="249">
        <f>G74*(1+L74/100)</f>
        <v>0</v>
      </c>
      <c r="N74" s="247">
        <v>0</v>
      </c>
      <c r="O74" s="247">
        <f>ROUND(E74*N74,2)</f>
        <v>0</v>
      </c>
      <c r="P74" s="247">
        <v>0</v>
      </c>
      <c r="Q74" s="247">
        <f>ROUND(E74*P74,2)</f>
        <v>0</v>
      </c>
      <c r="R74" s="249" t="s">
        <v>179</v>
      </c>
      <c r="S74" s="249" t="s">
        <v>124</v>
      </c>
      <c r="T74" s="250" t="s">
        <v>124</v>
      </c>
      <c r="U74" s="227">
        <v>1.7999999999999999E-2</v>
      </c>
      <c r="V74" s="227">
        <f>ROUND(E74*U74,2)</f>
        <v>56.89</v>
      </c>
      <c r="W74" s="227"/>
      <c r="X74" s="227" t="s">
        <v>125</v>
      </c>
      <c r="Y74" s="227" t="s">
        <v>126</v>
      </c>
      <c r="Z74" s="217"/>
      <c r="AA74" s="217"/>
      <c r="AB74" s="217"/>
      <c r="AC74" s="217"/>
      <c r="AD74" s="217"/>
      <c r="AE74" s="217"/>
      <c r="AF74" s="217"/>
      <c r="AG74" s="217" t="s">
        <v>127</v>
      </c>
      <c r="AH74" s="217"/>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row>
    <row r="75" spans="1:60">
      <c r="A75" s="229" t="s">
        <v>118</v>
      </c>
      <c r="B75" s="230" t="s">
        <v>73</v>
      </c>
      <c r="C75" s="254" t="s">
        <v>74</v>
      </c>
      <c r="D75" s="231"/>
      <c r="E75" s="232"/>
      <c r="F75" s="233"/>
      <c r="G75" s="233">
        <f>SUMIF(AG76:AG113,"&lt;&gt;NOR",G76:G113)</f>
        <v>0</v>
      </c>
      <c r="H75" s="233"/>
      <c r="I75" s="233">
        <f>SUM(I76:I113)</f>
        <v>0</v>
      </c>
      <c r="J75" s="233"/>
      <c r="K75" s="233">
        <f>SUM(K76:K113)</f>
        <v>0</v>
      </c>
      <c r="L75" s="233"/>
      <c r="M75" s="233">
        <f>SUM(M76:M113)</f>
        <v>0</v>
      </c>
      <c r="N75" s="232"/>
      <c r="O75" s="232">
        <f>SUM(O76:O113)</f>
        <v>0.2</v>
      </c>
      <c r="P75" s="232"/>
      <c r="Q75" s="232">
        <f>SUM(Q76:Q113)</f>
        <v>9.2200000000000006</v>
      </c>
      <c r="R75" s="233"/>
      <c r="S75" s="233"/>
      <c r="T75" s="234"/>
      <c r="U75" s="228"/>
      <c r="V75" s="228">
        <f>SUM(V76:V113)</f>
        <v>267.75</v>
      </c>
      <c r="W75" s="228"/>
      <c r="X75" s="228"/>
      <c r="Y75" s="228"/>
      <c r="AG75" t="s">
        <v>119</v>
      </c>
    </row>
    <row r="76" spans="1:60" ht="22.5" outlineLevel="1">
      <c r="A76" s="244">
        <v>26</v>
      </c>
      <c r="B76" s="245" t="s">
        <v>194</v>
      </c>
      <c r="C76" s="257" t="s">
        <v>195</v>
      </c>
      <c r="D76" s="246" t="s">
        <v>122</v>
      </c>
      <c r="E76" s="247">
        <v>16.493549999999999</v>
      </c>
      <c r="F76" s="248"/>
      <c r="G76" s="249">
        <f>ROUND(E76*F76,2)</f>
        <v>0</v>
      </c>
      <c r="H76" s="248"/>
      <c r="I76" s="249">
        <f>ROUND(E76*H76,2)</f>
        <v>0</v>
      </c>
      <c r="J76" s="248"/>
      <c r="K76" s="249">
        <f>ROUND(E76*J76,2)</f>
        <v>0</v>
      </c>
      <c r="L76" s="249">
        <v>21</v>
      </c>
      <c r="M76" s="249">
        <f>G76*(1+L76/100)</f>
        <v>0</v>
      </c>
      <c r="N76" s="247">
        <v>0</v>
      </c>
      <c r="O76" s="247">
        <f>ROUND(E76*N76,2)</f>
        <v>0</v>
      </c>
      <c r="P76" s="247">
        <v>1.2930000000000001E-2</v>
      </c>
      <c r="Q76" s="247">
        <f>ROUND(E76*P76,2)</f>
        <v>0.21</v>
      </c>
      <c r="R76" s="249" t="s">
        <v>196</v>
      </c>
      <c r="S76" s="249" t="s">
        <v>124</v>
      </c>
      <c r="T76" s="250" t="s">
        <v>124</v>
      </c>
      <c r="U76" s="227">
        <v>0.39100000000000001</v>
      </c>
      <c r="V76" s="227">
        <f>ROUND(E76*U76,2)</f>
        <v>6.45</v>
      </c>
      <c r="W76" s="227"/>
      <c r="X76" s="227" t="s">
        <v>125</v>
      </c>
      <c r="Y76" s="227" t="s">
        <v>126</v>
      </c>
      <c r="Z76" s="217"/>
      <c r="AA76" s="217"/>
      <c r="AB76" s="217"/>
      <c r="AC76" s="217"/>
      <c r="AD76" s="217"/>
      <c r="AE76" s="217"/>
      <c r="AF76" s="217"/>
      <c r="AG76" s="217" t="s">
        <v>127</v>
      </c>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row>
    <row r="77" spans="1:60" ht="22.5" outlineLevel="1">
      <c r="A77" s="244">
        <v>27</v>
      </c>
      <c r="B77" s="245" t="s">
        <v>197</v>
      </c>
      <c r="C77" s="257" t="s">
        <v>198</v>
      </c>
      <c r="D77" s="246" t="s">
        <v>122</v>
      </c>
      <c r="E77" s="247">
        <v>91.7</v>
      </c>
      <c r="F77" s="248"/>
      <c r="G77" s="249">
        <f>ROUND(E77*F77,2)</f>
        <v>0</v>
      </c>
      <c r="H77" s="248"/>
      <c r="I77" s="249">
        <f>ROUND(E77*H77,2)</f>
        <v>0</v>
      </c>
      <c r="J77" s="248"/>
      <c r="K77" s="249">
        <f>ROUND(E77*J77,2)</f>
        <v>0</v>
      </c>
      <c r="L77" s="249">
        <v>21</v>
      </c>
      <c r="M77" s="249">
        <f>G77*(1+L77/100)</f>
        <v>0</v>
      </c>
      <c r="N77" s="247">
        <v>0</v>
      </c>
      <c r="O77" s="247">
        <f>ROUND(E77*N77,2)</f>
        <v>0</v>
      </c>
      <c r="P77" s="247">
        <v>6.0000000000000001E-3</v>
      </c>
      <c r="Q77" s="247">
        <f>ROUND(E77*P77,2)</f>
        <v>0.55000000000000004</v>
      </c>
      <c r="R77" s="249" t="s">
        <v>199</v>
      </c>
      <c r="S77" s="249" t="s">
        <v>124</v>
      </c>
      <c r="T77" s="250" t="s">
        <v>124</v>
      </c>
      <c r="U77" s="227">
        <v>5.1999999999999998E-2</v>
      </c>
      <c r="V77" s="227">
        <f>ROUND(E77*U77,2)</f>
        <v>4.7699999999999996</v>
      </c>
      <c r="W77" s="227"/>
      <c r="X77" s="227" t="s">
        <v>125</v>
      </c>
      <c r="Y77" s="227" t="s">
        <v>126</v>
      </c>
      <c r="Z77" s="217"/>
      <c r="AA77" s="217"/>
      <c r="AB77" s="217"/>
      <c r="AC77" s="217"/>
      <c r="AD77" s="217"/>
      <c r="AE77" s="217"/>
      <c r="AF77" s="217"/>
      <c r="AG77" s="217" t="s">
        <v>127</v>
      </c>
      <c r="AH77" s="217"/>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row>
    <row r="78" spans="1:60" ht="22.5" outlineLevel="1">
      <c r="A78" s="244">
        <v>28</v>
      </c>
      <c r="B78" s="245" t="s">
        <v>200</v>
      </c>
      <c r="C78" s="257" t="s">
        <v>201</v>
      </c>
      <c r="D78" s="246" t="s">
        <v>122</v>
      </c>
      <c r="E78" s="247">
        <v>91.7</v>
      </c>
      <c r="F78" s="248"/>
      <c r="G78" s="249">
        <f>ROUND(E78*F78,2)</f>
        <v>0</v>
      </c>
      <c r="H78" s="248"/>
      <c r="I78" s="249">
        <f>ROUND(E78*H78,2)</f>
        <v>0</v>
      </c>
      <c r="J78" s="248"/>
      <c r="K78" s="249">
        <f>ROUND(E78*J78,2)</f>
        <v>0</v>
      </c>
      <c r="L78" s="249">
        <v>21</v>
      </c>
      <c r="M78" s="249">
        <f>G78*(1+L78/100)</f>
        <v>0</v>
      </c>
      <c r="N78" s="247">
        <v>0</v>
      </c>
      <c r="O78" s="247">
        <f>ROUND(E78*N78,2)</f>
        <v>0</v>
      </c>
      <c r="P78" s="247">
        <v>0.01</v>
      </c>
      <c r="Q78" s="247">
        <f>ROUND(E78*P78,2)</f>
        <v>0.92</v>
      </c>
      <c r="R78" s="249" t="s">
        <v>199</v>
      </c>
      <c r="S78" s="249" t="s">
        <v>124</v>
      </c>
      <c r="T78" s="250" t="s">
        <v>124</v>
      </c>
      <c r="U78" s="227">
        <v>0.06</v>
      </c>
      <c r="V78" s="227">
        <f>ROUND(E78*U78,2)</f>
        <v>5.5</v>
      </c>
      <c r="W78" s="227"/>
      <c r="X78" s="227" t="s">
        <v>125</v>
      </c>
      <c r="Y78" s="227" t="s">
        <v>126</v>
      </c>
      <c r="Z78" s="217"/>
      <c r="AA78" s="217"/>
      <c r="AB78" s="217"/>
      <c r="AC78" s="217"/>
      <c r="AD78" s="217"/>
      <c r="AE78" s="217"/>
      <c r="AF78" s="217"/>
      <c r="AG78" s="217" t="s">
        <v>127</v>
      </c>
      <c r="AH78" s="217"/>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row>
    <row r="79" spans="1:60" ht="33.75" outlineLevel="1">
      <c r="A79" s="244">
        <v>29</v>
      </c>
      <c r="B79" s="245" t="s">
        <v>202</v>
      </c>
      <c r="C79" s="257" t="s">
        <v>203</v>
      </c>
      <c r="D79" s="246" t="s">
        <v>122</v>
      </c>
      <c r="E79" s="247">
        <v>91.7</v>
      </c>
      <c r="F79" s="248"/>
      <c r="G79" s="249">
        <f>ROUND(E79*F79,2)</f>
        <v>0</v>
      </c>
      <c r="H79" s="248"/>
      <c r="I79" s="249">
        <f>ROUND(E79*H79,2)</f>
        <v>0</v>
      </c>
      <c r="J79" s="248"/>
      <c r="K79" s="249">
        <f>ROUND(E79*J79,2)</f>
        <v>0</v>
      </c>
      <c r="L79" s="249">
        <v>21</v>
      </c>
      <c r="M79" s="249">
        <f>G79*(1+L79/100)</f>
        <v>0</v>
      </c>
      <c r="N79" s="247">
        <v>0</v>
      </c>
      <c r="O79" s="247">
        <f>ROUND(E79*N79,2)</f>
        <v>0</v>
      </c>
      <c r="P79" s="247">
        <v>4.3299999999999996E-3</v>
      </c>
      <c r="Q79" s="247">
        <f>ROUND(E79*P79,2)</f>
        <v>0.4</v>
      </c>
      <c r="R79" s="249" t="s">
        <v>204</v>
      </c>
      <c r="S79" s="249" t="s">
        <v>124</v>
      </c>
      <c r="T79" s="250" t="s">
        <v>124</v>
      </c>
      <c r="U79" s="227">
        <v>0.1</v>
      </c>
      <c r="V79" s="227">
        <f>ROUND(E79*U79,2)</f>
        <v>9.17</v>
      </c>
      <c r="W79" s="227"/>
      <c r="X79" s="227" t="s">
        <v>125</v>
      </c>
      <c r="Y79" s="227" t="s">
        <v>126</v>
      </c>
      <c r="Z79" s="217"/>
      <c r="AA79" s="217"/>
      <c r="AB79" s="217"/>
      <c r="AC79" s="217"/>
      <c r="AD79" s="217"/>
      <c r="AE79" s="217"/>
      <c r="AF79" s="217"/>
      <c r="AG79" s="217" t="s">
        <v>127</v>
      </c>
      <c r="AH79" s="217"/>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17"/>
    </row>
    <row r="80" spans="1:60" outlineLevel="1">
      <c r="A80" s="244">
        <v>30</v>
      </c>
      <c r="B80" s="245" t="s">
        <v>205</v>
      </c>
      <c r="C80" s="257" t="s">
        <v>206</v>
      </c>
      <c r="D80" s="246" t="s">
        <v>207</v>
      </c>
      <c r="E80" s="247">
        <v>6</v>
      </c>
      <c r="F80" s="248"/>
      <c r="G80" s="249">
        <f>ROUND(E80*F80,2)</f>
        <v>0</v>
      </c>
      <c r="H80" s="248"/>
      <c r="I80" s="249">
        <f>ROUND(E80*H80,2)</f>
        <v>0</v>
      </c>
      <c r="J80" s="248"/>
      <c r="K80" s="249">
        <f>ROUND(E80*J80,2)</f>
        <v>0</v>
      </c>
      <c r="L80" s="249">
        <v>21</v>
      </c>
      <c r="M80" s="249">
        <f>G80*(1+L80/100)</f>
        <v>0</v>
      </c>
      <c r="N80" s="247">
        <v>0</v>
      </c>
      <c r="O80" s="247">
        <f>ROUND(E80*N80,2)</f>
        <v>0</v>
      </c>
      <c r="P80" s="247">
        <v>1.1000000000000001E-3</v>
      </c>
      <c r="Q80" s="247">
        <f>ROUND(E80*P80,2)</f>
        <v>0.01</v>
      </c>
      <c r="R80" s="249" t="s">
        <v>208</v>
      </c>
      <c r="S80" s="249" t="s">
        <v>124</v>
      </c>
      <c r="T80" s="250" t="s">
        <v>124</v>
      </c>
      <c r="U80" s="227">
        <v>0.35749999999999998</v>
      </c>
      <c r="V80" s="227">
        <f>ROUND(E80*U80,2)</f>
        <v>2.15</v>
      </c>
      <c r="W80" s="227"/>
      <c r="X80" s="227" t="s">
        <v>125</v>
      </c>
      <c r="Y80" s="227" t="s">
        <v>126</v>
      </c>
      <c r="Z80" s="217"/>
      <c r="AA80" s="217"/>
      <c r="AB80" s="217"/>
      <c r="AC80" s="217"/>
      <c r="AD80" s="217"/>
      <c r="AE80" s="217"/>
      <c r="AF80" s="217"/>
      <c r="AG80" s="217" t="s">
        <v>127</v>
      </c>
      <c r="AH80" s="217"/>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row>
    <row r="81" spans="1:60" outlineLevel="1">
      <c r="A81" s="244">
        <v>31</v>
      </c>
      <c r="B81" s="245" t="s">
        <v>209</v>
      </c>
      <c r="C81" s="257" t="s">
        <v>210</v>
      </c>
      <c r="D81" s="246" t="s">
        <v>211</v>
      </c>
      <c r="E81" s="247">
        <v>15.1</v>
      </c>
      <c r="F81" s="248"/>
      <c r="G81" s="249">
        <f>ROUND(E81*F81,2)</f>
        <v>0</v>
      </c>
      <c r="H81" s="248"/>
      <c r="I81" s="249">
        <f>ROUND(E81*H81,2)</f>
        <v>0</v>
      </c>
      <c r="J81" s="248"/>
      <c r="K81" s="249">
        <f>ROUND(E81*J81,2)</f>
        <v>0</v>
      </c>
      <c r="L81" s="249">
        <v>21</v>
      </c>
      <c r="M81" s="249">
        <f>G81*(1+L81/100)</f>
        <v>0</v>
      </c>
      <c r="N81" s="247">
        <v>0</v>
      </c>
      <c r="O81" s="247">
        <f>ROUND(E81*N81,2)</f>
        <v>0</v>
      </c>
      <c r="P81" s="247">
        <v>3.2000000000000002E-3</v>
      </c>
      <c r="Q81" s="247">
        <f>ROUND(E81*P81,2)</f>
        <v>0.05</v>
      </c>
      <c r="R81" s="249" t="s">
        <v>212</v>
      </c>
      <c r="S81" s="249" t="s">
        <v>124</v>
      </c>
      <c r="T81" s="250" t="s">
        <v>124</v>
      </c>
      <c r="U81" s="227">
        <v>8.0500000000000002E-2</v>
      </c>
      <c r="V81" s="227">
        <f>ROUND(E81*U81,2)</f>
        <v>1.22</v>
      </c>
      <c r="W81" s="227"/>
      <c r="X81" s="227" t="s">
        <v>125</v>
      </c>
      <c r="Y81" s="227" t="s">
        <v>126</v>
      </c>
      <c r="Z81" s="217"/>
      <c r="AA81" s="217"/>
      <c r="AB81" s="217"/>
      <c r="AC81" s="217"/>
      <c r="AD81" s="217"/>
      <c r="AE81" s="217"/>
      <c r="AF81" s="217"/>
      <c r="AG81" s="217" t="s">
        <v>127</v>
      </c>
      <c r="AH81" s="217"/>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row>
    <row r="82" spans="1:60" outlineLevel="1">
      <c r="A82" s="244">
        <v>32</v>
      </c>
      <c r="B82" s="245" t="s">
        <v>213</v>
      </c>
      <c r="C82" s="257" t="s">
        <v>214</v>
      </c>
      <c r="D82" s="246" t="s">
        <v>211</v>
      </c>
      <c r="E82" s="247">
        <v>48.9</v>
      </c>
      <c r="F82" s="248"/>
      <c r="G82" s="249">
        <f>ROUND(E82*F82,2)</f>
        <v>0</v>
      </c>
      <c r="H82" s="248"/>
      <c r="I82" s="249">
        <f>ROUND(E82*H82,2)</f>
        <v>0</v>
      </c>
      <c r="J82" s="248"/>
      <c r="K82" s="249">
        <f>ROUND(E82*J82,2)</f>
        <v>0</v>
      </c>
      <c r="L82" s="249">
        <v>21</v>
      </c>
      <c r="M82" s="249">
        <f>G82*(1+L82/100)</f>
        <v>0</v>
      </c>
      <c r="N82" s="247">
        <v>0</v>
      </c>
      <c r="O82" s="247">
        <f>ROUND(E82*N82,2)</f>
        <v>0</v>
      </c>
      <c r="P82" s="247">
        <v>3.3600000000000001E-3</v>
      </c>
      <c r="Q82" s="247">
        <f>ROUND(E82*P82,2)</f>
        <v>0.16</v>
      </c>
      <c r="R82" s="249" t="s">
        <v>212</v>
      </c>
      <c r="S82" s="249" t="s">
        <v>124</v>
      </c>
      <c r="T82" s="250" t="s">
        <v>124</v>
      </c>
      <c r="U82" s="227">
        <v>6.9000000000000006E-2</v>
      </c>
      <c r="V82" s="227">
        <f>ROUND(E82*U82,2)</f>
        <v>3.37</v>
      </c>
      <c r="W82" s="227"/>
      <c r="X82" s="227" t="s">
        <v>125</v>
      </c>
      <c r="Y82" s="227" t="s">
        <v>126</v>
      </c>
      <c r="Z82" s="217"/>
      <c r="AA82" s="217"/>
      <c r="AB82" s="217"/>
      <c r="AC82" s="217"/>
      <c r="AD82" s="217"/>
      <c r="AE82" s="217"/>
      <c r="AF82" s="217"/>
      <c r="AG82" s="217" t="s">
        <v>127</v>
      </c>
      <c r="AH82" s="217"/>
      <c r="AI82" s="217"/>
      <c r="AJ82" s="217"/>
      <c r="AK82" s="217"/>
      <c r="AL82" s="217"/>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17"/>
    </row>
    <row r="83" spans="1:60" outlineLevel="1">
      <c r="A83" s="244">
        <v>33</v>
      </c>
      <c r="B83" s="245" t="s">
        <v>215</v>
      </c>
      <c r="C83" s="257" t="s">
        <v>216</v>
      </c>
      <c r="D83" s="246" t="s">
        <v>211</v>
      </c>
      <c r="E83" s="247">
        <v>8.4</v>
      </c>
      <c r="F83" s="248"/>
      <c r="G83" s="249">
        <f>ROUND(E83*F83,2)</f>
        <v>0</v>
      </c>
      <c r="H83" s="248"/>
      <c r="I83" s="249">
        <f>ROUND(E83*H83,2)</f>
        <v>0</v>
      </c>
      <c r="J83" s="248"/>
      <c r="K83" s="249">
        <f>ROUND(E83*J83,2)</f>
        <v>0</v>
      </c>
      <c r="L83" s="249">
        <v>21</v>
      </c>
      <c r="M83" s="249">
        <f>G83*(1+L83/100)</f>
        <v>0</v>
      </c>
      <c r="N83" s="247">
        <v>0</v>
      </c>
      <c r="O83" s="247">
        <f>ROUND(E83*N83,2)</f>
        <v>0</v>
      </c>
      <c r="P83" s="247">
        <v>1.92E-3</v>
      </c>
      <c r="Q83" s="247">
        <f>ROUND(E83*P83,2)</f>
        <v>0.02</v>
      </c>
      <c r="R83" s="249" t="s">
        <v>212</v>
      </c>
      <c r="S83" s="249" t="s">
        <v>124</v>
      </c>
      <c r="T83" s="250" t="s">
        <v>124</v>
      </c>
      <c r="U83" s="227">
        <v>5.7500000000000002E-2</v>
      </c>
      <c r="V83" s="227">
        <f>ROUND(E83*U83,2)</f>
        <v>0.48</v>
      </c>
      <c r="W83" s="227"/>
      <c r="X83" s="227" t="s">
        <v>125</v>
      </c>
      <c r="Y83" s="227" t="s">
        <v>126</v>
      </c>
      <c r="Z83" s="217"/>
      <c r="AA83" s="217"/>
      <c r="AB83" s="217"/>
      <c r="AC83" s="217"/>
      <c r="AD83" s="217"/>
      <c r="AE83" s="217"/>
      <c r="AF83" s="217"/>
      <c r="AG83" s="217" t="s">
        <v>127</v>
      </c>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row>
    <row r="84" spans="1:60" outlineLevel="1">
      <c r="A84" s="244">
        <v>34</v>
      </c>
      <c r="B84" s="245" t="s">
        <v>217</v>
      </c>
      <c r="C84" s="257" t="s">
        <v>218</v>
      </c>
      <c r="D84" s="246" t="s">
        <v>211</v>
      </c>
      <c r="E84" s="247">
        <v>294.57</v>
      </c>
      <c r="F84" s="248"/>
      <c r="G84" s="249">
        <f>ROUND(E84*F84,2)</f>
        <v>0</v>
      </c>
      <c r="H84" s="248"/>
      <c r="I84" s="249">
        <f>ROUND(E84*H84,2)</f>
        <v>0</v>
      </c>
      <c r="J84" s="248"/>
      <c r="K84" s="249">
        <f>ROUND(E84*J84,2)</f>
        <v>0</v>
      </c>
      <c r="L84" s="249">
        <v>21</v>
      </c>
      <c r="M84" s="249">
        <f>G84*(1+L84/100)</f>
        <v>0</v>
      </c>
      <c r="N84" s="247">
        <v>0</v>
      </c>
      <c r="O84" s="247">
        <f>ROUND(E84*N84,2)</f>
        <v>0</v>
      </c>
      <c r="P84" s="247">
        <v>1.3500000000000001E-3</v>
      </c>
      <c r="Q84" s="247">
        <f>ROUND(E84*P84,2)</f>
        <v>0.4</v>
      </c>
      <c r="R84" s="249" t="s">
        <v>212</v>
      </c>
      <c r="S84" s="249" t="s">
        <v>124</v>
      </c>
      <c r="T84" s="250" t="s">
        <v>124</v>
      </c>
      <c r="U84" s="227">
        <v>9.1999999999999998E-2</v>
      </c>
      <c r="V84" s="227">
        <f>ROUND(E84*U84,2)</f>
        <v>27.1</v>
      </c>
      <c r="W84" s="227"/>
      <c r="X84" s="227" t="s">
        <v>125</v>
      </c>
      <c r="Y84" s="227" t="s">
        <v>126</v>
      </c>
      <c r="Z84" s="217"/>
      <c r="AA84" s="217"/>
      <c r="AB84" s="217"/>
      <c r="AC84" s="217"/>
      <c r="AD84" s="217"/>
      <c r="AE84" s="217"/>
      <c r="AF84" s="217"/>
      <c r="AG84" s="217" t="s">
        <v>127</v>
      </c>
      <c r="AH84" s="217"/>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217"/>
      <c r="BE84" s="217"/>
      <c r="BF84" s="217"/>
      <c r="BG84" s="217"/>
      <c r="BH84" s="217"/>
    </row>
    <row r="85" spans="1:60" outlineLevel="1">
      <c r="A85" s="244">
        <v>35</v>
      </c>
      <c r="B85" s="245" t="s">
        <v>219</v>
      </c>
      <c r="C85" s="257" t="s">
        <v>220</v>
      </c>
      <c r="D85" s="246" t="s">
        <v>211</v>
      </c>
      <c r="E85" s="247">
        <v>22.5</v>
      </c>
      <c r="F85" s="248"/>
      <c r="G85" s="249">
        <f>ROUND(E85*F85,2)</f>
        <v>0</v>
      </c>
      <c r="H85" s="248"/>
      <c r="I85" s="249">
        <f>ROUND(E85*H85,2)</f>
        <v>0</v>
      </c>
      <c r="J85" s="248"/>
      <c r="K85" s="249">
        <f>ROUND(E85*J85,2)</f>
        <v>0</v>
      </c>
      <c r="L85" s="249">
        <v>21</v>
      </c>
      <c r="M85" s="249">
        <f>G85*(1+L85/100)</f>
        <v>0</v>
      </c>
      <c r="N85" s="247">
        <v>0</v>
      </c>
      <c r="O85" s="247">
        <f>ROUND(E85*N85,2)</f>
        <v>0</v>
      </c>
      <c r="P85" s="247">
        <v>3.3700000000000002E-3</v>
      </c>
      <c r="Q85" s="247">
        <f>ROUND(E85*P85,2)</f>
        <v>0.08</v>
      </c>
      <c r="R85" s="249" t="s">
        <v>212</v>
      </c>
      <c r="S85" s="249" t="s">
        <v>124</v>
      </c>
      <c r="T85" s="250" t="s">
        <v>124</v>
      </c>
      <c r="U85" s="227">
        <v>0.115</v>
      </c>
      <c r="V85" s="227">
        <f>ROUND(E85*U85,2)</f>
        <v>2.59</v>
      </c>
      <c r="W85" s="227"/>
      <c r="X85" s="227" t="s">
        <v>125</v>
      </c>
      <c r="Y85" s="227" t="s">
        <v>126</v>
      </c>
      <c r="Z85" s="217"/>
      <c r="AA85" s="217"/>
      <c r="AB85" s="217"/>
      <c r="AC85" s="217"/>
      <c r="AD85" s="217"/>
      <c r="AE85" s="217"/>
      <c r="AF85" s="217"/>
      <c r="AG85" s="217" t="s">
        <v>127</v>
      </c>
      <c r="AH85" s="217"/>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17"/>
    </row>
    <row r="86" spans="1:60" outlineLevel="1">
      <c r="A86" s="244">
        <v>36</v>
      </c>
      <c r="B86" s="245" t="s">
        <v>221</v>
      </c>
      <c r="C86" s="257" t="s">
        <v>222</v>
      </c>
      <c r="D86" s="246" t="s">
        <v>211</v>
      </c>
      <c r="E86" s="247">
        <v>139.19999999999999</v>
      </c>
      <c r="F86" s="248"/>
      <c r="G86" s="249">
        <f>ROUND(E86*F86,2)</f>
        <v>0</v>
      </c>
      <c r="H86" s="248"/>
      <c r="I86" s="249">
        <f>ROUND(E86*H86,2)</f>
        <v>0</v>
      </c>
      <c r="J86" s="248"/>
      <c r="K86" s="249">
        <f>ROUND(E86*J86,2)</f>
        <v>0</v>
      </c>
      <c r="L86" s="249">
        <v>21</v>
      </c>
      <c r="M86" s="249">
        <f>G86*(1+L86/100)</f>
        <v>0</v>
      </c>
      <c r="N86" s="247">
        <v>0</v>
      </c>
      <c r="O86" s="247">
        <f>ROUND(E86*N86,2)</f>
        <v>0</v>
      </c>
      <c r="P86" s="247">
        <v>2.2599999999999999E-3</v>
      </c>
      <c r="Q86" s="247">
        <f>ROUND(E86*P86,2)</f>
        <v>0.31</v>
      </c>
      <c r="R86" s="249" t="s">
        <v>212</v>
      </c>
      <c r="S86" s="249" t="s">
        <v>124</v>
      </c>
      <c r="T86" s="250" t="s">
        <v>124</v>
      </c>
      <c r="U86" s="227">
        <v>5.7500000000000002E-2</v>
      </c>
      <c r="V86" s="227">
        <f>ROUND(E86*U86,2)</f>
        <v>8</v>
      </c>
      <c r="W86" s="227"/>
      <c r="X86" s="227" t="s">
        <v>125</v>
      </c>
      <c r="Y86" s="227" t="s">
        <v>126</v>
      </c>
      <c r="Z86" s="217"/>
      <c r="AA86" s="217"/>
      <c r="AB86" s="217"/>
      <c r="AC86" s="217"/>
      <c r="AD86" s="217"/>
      <c r="AE86" s="217"/>
      <c r="AF86" s="217"/>
      <c r="AG86" s="217" t="s">
        <v>127</v>
      </c>
      <c r="AH86" s="217"/>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row>
    <row r="87" spans="1:60" outlineLevel="1">
      <c r="A87" s="244">
        <v>37</v>
      </c>
      <c r="B87" s="245" t="s">
        <v>223</v>
      </c>
      <c r="C87" s="257" t="s">
        <v>224</v>
      </c>
      <c r="D87" s="246" t="s">
        <v>122</v>
      </c>
      <c r="E87" s="247">
        <v>89.6</v>
      </c>
      <c r="F87" s="248"/>
      <c r="G87" s="249">
        <f>ROUND(E87*F87,2)</f>
        <v>0</v>
      </c>
      <c r="H87" s="248"/>
      <c r="I87" s="249">
        <f>ROUND(E87*H87,2)</f>
        <v>0</v>
      </c>
      <c r="J87" s="248"/>
      <c r="K87" s="249">
        <f>ROUND(E87*J87,2)</f>
        <v>0</v>
      </c>
      <c r="L87" s="249">
        <v>21</v>
      </c>
      <c r="M87" s="249">
        <f>G87*(1+L87/100)</f>
        <v>0</v>
      </c>
      <c r="N87" s="247">
        <v>0</v>
      </c>
      <c r="O87" s="247">
        <f>ROUND(E87*N87,2)</f>
        <v>0</v>
      </c>
      <c r="P87" s="247">
        <v>1.098E-2</v>
      </c>
      <c r="Q87" s="247">
        <f>ROUND(E87*P87,2)</f>
        <v>0.98</v>
      </c>
      <c r="R87" s="249" t="s">
        <v>225</v>
      </c>
      <c r="S87" s="249" t="s">
        <v>124</v>
      </c>
      <c r="T87" s="250" t="s">
        <v>124</v>
      </c>
      <c r="U87" s="227">
        <v>0.37</v>
      </c>
      <c r="V87" s="227">
        <f>ROUND(E87*U87,2)</f>
        <v>33.15</v>
      </c>
      <c r="W87" s="227"/>
      <c r="X87" s="227" t="s">
        <v>125</v>
      </c>
      <c r="Y87" s="227" t="s">
        <v>126</v>
      </c>
      <c r="Z87" s="217"/>
      <c r="AA87" s="217"/>
      <c r="AB87" s="217"/>
      <c r="AC87" s="217"/>
      <c r="AD87" s="217"/>
      <c r="AE87" s="217"/>
      <c r="AF87" s="217"/>
      <c r="AG87" s="217" t="s">
        <v>127</v>
      </c>
      <c r="AH87" s="217"/>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row>
    <row r="88" spans="1:60" outlineLevel="1">
      <c r="A88" s="244">
        <v>38</v>
      </c>
      <c r="B88" s="245" t="s">
        <v>226</v>
      </c>
      <c r="C88" s="257" t="s">
        <v>227</v>
      </c>
      <c r="D88" s="246" t="s">
        <v>122</v>
      </c>
      <c r="E88" s="247">
        <v>20.82</v>
      </c>
      <c r="F88" s="248"/>
      <c r="G88" s="249">
        <f>ROUND(E88*F88,2)</f>
        <v>0</v>
      </c>
      <c r="H88" s="248"/>
      <c r="I88" s="249">
        <f>ROUND(E88*H88,2)</f>
        <v>0</v>
      </c>
      <c r="J88" s="248"/>
      <c r="K88" s="249">
        <f>ROUND(E88*J88,2)</f>
        <v>0</v>
      </c>
      <c r="L88" s="249">
        <v>21</v>
      </c>
      <c r="M88" s="249">
        <f>G88*(1+L88/100)</f>
        <v>0</v>
      </c>
      <c r="N88" s="247">
        <v>0</v>
      </c>
      <c r="O88" s="247">
        <f>ROUND(E88*N88,2)</f>
        <v>0</v>
      </c>
      <c r="P88" s="247">
        <v>1.098E-2</v>
      </c>
      <c r="Q88" s="247">
        <f>ROUND(E88*P88,2)</f>
        <v>0.23</v>
      </c>
      <c r="R88" s="249" t="s">
        <v>225</v>
      </c>
      <c r="S88" s="249" t="s">
        <v>124</v>
      </c>
      <c r="T88" s="250" t="s">
        <v>124</v>
      </c>
      <c r="U88" s="227">
        <v>0.44</v>
      </c>
      <c r="V88" s="227">
        <f>ROUND(E88*U88,2)</f>
        <v>9.16</v>
      </c>
      <c r="W88" s="227"/>
      <c r="X88" s="227" t="s">
        <v>125</v>
      </c>
      <c r="Y88" s="227" t="s">
        <v>126</v>
      </c>
      <c r="Z88" s="217"/>
      <c r="AA88" s="217"/>
      <c r="AB88" s="217"/>
      <c r="AC88" s="217"/>
      <c r="AD88" s="217"/>
      <c r="AE88" s="217"/>
      <c r="AF88" s="217"/>
      <c r="AG88" s="217" t="s">
        <v>127</v>
      </c>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217"/>
      <c r="BF88" s="217"/>
      <c r="BG88" s="217"/>
      <c r="BH88" s="217"/>
    </row>
    <row r="89" spans="1:60" ht="22.5" outlineLevel="1">
      <c r="A89" s="244">
        <v>39</v>
      </c>
      <c r="B89" s="245" t="s">
        <v>228</v>
      </c>
      <c r="C89" s="257" t="s">
        <v>229</v>
      </c>
      <c r="D89" s="246" t="s">
        <v>230</v>
      </c>
      <c r="E89" s="247">
        <v>200</v>
      </c>
      <c r="F89" s="248"/>
      <c r="G89" s="249">
        <f>ROUND(E89*F89,2)</f>
        <v>0</v>
      </c>
      <c r="H89" s="248"/>
      <c r="I89" s="249">
        <f>ROUND(E89*H89,2)</f>
        <v>0</v>
      </c>
      <c r="J89" s="248"/>
      <c r="K89" s="249">
        <f>ROUND(E89*J89,2)</f>
        <v>0</v>
      </c>
      <c r="L89" s="249">
        <v>21</v>
      </c>
      <c r="M89" s="249">
        <f>G89*(1+L89/100)</f>
        <v>0</v>
      </c>
      <c r="N89" s="247">
        <v>5.0000000000000002E-5</v>
      </c>
      <c r="O89" s="247">
        <f>ROUND(E89*N89,2)</f>
        <v>0.01</v>
      </c>
      <c r="P89" s="247">
        <v>1E-3</v>
      </c>
      <c r="Q89" s="247">
        <f>ROUND(E89*P89,2)</f>
        <v>0.2</v>
      </c>
      <c r="R89" s="249" t="s">
        <v>231</v>
      </c>
      <c r="S89" s="249" t="s">
        <v>124</v>
      </c>
      <c r="T89" s="250" t="s">
        <v>124</v>
      </c>
      <c r="U89" s="227">
        <v>4.1000000000000002E-2</v>
      </c>
      <c r="V89" s="227">
        <f>ROUND(E89*U89,2)</f>
        <v>8.1999999999999993</v>
      </c>
      <c r="W89" s="227"/>
      <c r="X89" s="227" t="s">
        <v>125</v>
      </c>
      <c r="Y89" s="227" t="s">
        <v>126</v>
      </c>
      <c r="Z89" s="217"/>
      <c r="AA89" s="217"/>
      <c r="AB89" s="217"/>
      <c r="AC89" s="217"/>
      <c r="AD89" s="217"/>
      <c r="AE89" s="217"/>
      <c r="AF89" s="217"/>
      <c r="AG89" s="217" t="s">
        <v>127</v>
      </c>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row>
    <row r="90" spans="1:60" ht="22.5" outlineLevel="1">
      <c r="A90" s="244">
        <v>40</v>
      </c>
      <c r="B90" s="245" t="s">
        <v>232</v>
      </c>
      <c r="C90" s="257" t="s">
        <v>233</v>
      </c>
      <c r="D90" s="246" t="s">
        <v>230</v>
      </c>
      <c r="E90" s="247">
        <v>1450</v>
      </c>
      <c r="F90" s="248"/>
      <c r="G90" s="249">
        <f>ROUND(E90*F90,2)</f>
        <v>0</v>
      </c>
      <c r="H90" s="248"/>
      <c r="I90" s="249">
        <f>ROUND(E90*H90,2)</f>
        <v>0</v>
      </c>
      <c r="J90" s="248"/>
      <c r="K90" s="249">
        <f>ROUND(E90*J90,2)</f>
        <v>0</v>
      </c>
      <c r="L90" s="249">
        <v>21</v>
      </c>
      <c r="M90" s="249">
        <f>G90*(1+L90/100)</f>
        <v>0</v>
      </c>
      <c r="N90" s="247">
        <v>5.0000000000000002E-5</v>
      </c>
      <c r="O90" s="247">
        <f>ROUND(E90*N90,2)</f>
        <v>7.0000000000000007E-2</v>
      </c>
      <c r="P90" s="247">
        <v>1E-3</v>
      </c>
      <c r="Q90" s="247">
        <f>ROUND(E90*P90,2)</f>
        <v>1.45</v>
      </c>
      <c r="R90" s="249" t="s">
        <v>231</v>
      </c>
      <c r="S90" s="249" t="s">
        <v>124</v>
      </c>
      <c r="T90" s="250" t="s">
        <v>124</v>
      </c>
      <c r="U90" s="227">
        <v>3.6999999999999998E-2</v>
      </c>
      <c r="V90" s="227">
        <f>ROUND(E90*U90,2)</f>
        <v>53.65</v>
      </c>
      <c r="W90" s="227"/>
      <c r="X90" s="227" t="s">
        <v>125</v>
      </c>
      <c r="Y90" s="227" t="s">
        <v>126</v>
      </c>
      <c r="Z90" s="217"/>
      <c r="AA90" s="217"/>
      <c r="AB90" s="217"/>
      <c r="AC90" s="217"/>
      <c r="AD90" s="217"/>
      <c r="AE90" s="217"/>
      <c r="AF90" s="217"/>
      <c r="AG90" s="217" t="s">
        <v>127</v>
      </c>
      <c r="AH90" s="217"/>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17"/>
    </row>
    <row r="91" spans="1:60" outlineLevel="1">
      <c r="A91" s="244">
        <v>41</v>
      </c>
      <c r="B91" s="245" t="s">
        <v>234</v>
      </c>
      <c r="C91" s="257" t="s">
        <v>235</v>
      </c>
      <c r="D91" s="246" t="s">
        <v>230</v>
      </c>
      <c r="E91" s="247">
        <v>2400</v>
      </c>
      <c r="F91" s="248"/>
      <c r="G91" s="249">
        <f>ROUND(E91*F91,2)</f>
        <v>0</v>
      </c>
      <c r="H91" s="248"/>
      <c r="I91" s="249">
        <f>ROUND(E91*H91,2)</f>
        <v>0</v>
      </c>
      <c r="J91" s="248"/>
      <c r="K91" s="249">
        <f>ROUND(E91*J91,2)</f>
        <v>0</v>
      </c>
      <c r="L91" s="249">
        <v>21</v>
      </c>
      <c r="M91" s="249">
        <f>G91*(1+L91/100)</f>
        <v>0</v>
      </c>
      <c r="N91" s="247">
        <v>5.0000000000000002E-5</v>
      </c>
      <c r="O91" s="247">
        <f>ROUND(E91*N91,2)</f>
        <v>0.12</v>
      </c>
      <c r="P91" s="247">
        <v>1E-3</v>
      </c>
      <c r="Q91" s="247">
        <f>ROUND(E91*P91,2)</f>
        <v>2.4</v>
      </c>
      <c r="R91" s="249" t="s">
        <v>231</v>
      </c>
      <c r="S91" s="249" t="s">
        <v>124</v>
      </c>
      <c r="T91" s="250" t="s">
        <v>124</v>
      </c>
      <c r="U91" s="227">
        <v>2.5999999999999999E-2</v>
      </c>
      <c r="V91" s="227">
        <f>ROUND(E91*U91,2)</f>
        <v>62.4</v>
      </c>
      <c r="W91" s="227"/>
      <c r="X91" s="227" t="s">
        <v>125</v>
      </c>
      <c r="Y91" s="227" t="s">
        <v>126</v>
      </c>
      <c r="Z91" s="217"/>
      <c r="AA91" s="217"/>
      <c r="AB91" s="217"/>
      <c r="AC91" s="217"/>
      <c r="AD91" s="217"/>
      <c r="AE91" s="217"/>
      <c r="AF91" s="217"/>
      <c r="AG91" s="217" t="s">
        <v>127</v>
      </c>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17"/>
    </row>
    <row r="92" spans="1:60" outlineLevel="1">
      <c r="A92" s="244">
        <v>42</v>
      </c>
      <c r="B92" s="245" t="s">
        <v>236</v>
      </c>
      <c r="C92" s="257" t="s">
        <v>237</v>
      </c>
      <c r="D92" s="246" t="s">
        <v>122</v>
      </c>
      <c r="E92" s="247">
        <v>13.2</v>
      </c>
      <c r="F92" s="248"/>
      <c r="G92" s="249">
        <f>ROUND(E92*F92,2)</f>
        <v>0</v>
      </c>
      <c r="H92" s="248"/>
      <c r="I92" s="249">
        <f>ROUND(E92*H92,2)</f>
        <v>0</v>
      </c>
      <c r="J92" s="248"/>
      <c r="K92" s="249">
        <f>ROUND(E92*J92,2)</f>
        <v>0</v>
      </c>
      <c r="L92" s="249">
        <v>21</v>
      </c>
      <c r="M92" s="249">
        <f>G92*(1+L92/100)</f>
        <v>0</v>
      </c>
      <c r="N92" s="247">
        <v>0</v>
      </c>
      <c r="O92" s="247">
        <f>ROUND(E92*N92,2)</f>
        <v>0</v>
      </c>
      <c r="P92" s="247">
        <v>1.4E-2</v>
      </c>
      <c r="Q92" s="247">
        <f>ROUND(E92*P92,2)</f>
        <v>0.18</v>
      </c>
      <c r="R92" s="249" t="s">
        <v>238</v>
      </c>
      <c r="S92" s="249" t="s">
        <v>124</v>
      </c>
      <c r="T92" s="250" t="s">
        <v>124</v>
      </c>
      <c r="U92" s="227">
        <v>0.2</v>
      </c>
      <c r="V92" s="227">
        <f>ROUND(E92*U92,2)</f>
        <v>2.64</v>
      </c>
      <c r="W92" s="227"/>
      <c r="X92" s="227" t="s">
        <v>125</v>
      </c>
      <c r="Y92" s="227" t="s">
        <v>126</v>
      </c>
      <c r="Z92" s="217"/>
      <c r="AA92" s="217"/>
      <c r="AB92" s="217"/>
      <c r="AC92" s="217"/>
      <c r="AD92" s="217"/>
      <c r="AE92" s="217"/>
      <c r="AF92" s="217"/>
      <c r="AG92" s="217" t="s">
        <v>127</v>
      </c>
      <c r="AH92" s="217"/>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217"/>
      <c r="BE92" s="217"/>
      <c r="BF92" s="217"/>
      <c r="BG92" s="217"/>
      <c r="BH92" s="217"/>
    </row>
    <row r="93" spans="1:60" outlineLevel="1">
      <c r="A93" s="244">
        <v>43</v>
      </c>
      <c r="B93" s="245" t="s">
        <v>239</v>
      </c>
      <c r="C93" s="257" t="s">
        <v>240</v>
      </c>
      <c r="D93" s="246" t="s">
        <v>122</v>
      </c>
      <c r="E93" s="247">
        <v>37.049999999999997</v>
      </c>
      <c r="F93" s="248"/>
      <c r="G93" s="249">
        <f>ROUND(E93*F93,2)</f>
        <v>0</v>
      </c>
      <c r="H93" s="248"/>
      <c r="I93" s="249">
        <f>ROUND(E93*H93,2)</f>
        <v>0</v>
      </c>
      <c r="J93" s="248"/>
      <c r="K93" s="249">
        <f>ROUND(E93*J93,2)</f>
        <v>0</v>
      </c>
      <c r="L93" s="249">
        <v>21</v>
      </c>
      <c r="M93" s="249">
        <f>G93*(1+L93/100)</f>
        <v>0</v>
      </c>
      <c r="N93" s="247">
        <v>0</v>
      </c>
      <c r="O93" s="247">
        <f>ROUND(E93*N93,2)</f>
        <v>0</v>
      </c>
      <c r="P93" s="247">
        <v>1.7999999999999999E-2</v>
      </c>
      <c r="Q93" s="247">
        <f>ROUND(E93*P93,2)</f>
        <v>0.67</v>
      </c>
      <c r="R93" s="249" t="s">
        <v>238</v>
      </c>
      <c r="S93" s="249" t="s">
        <v>124</v>
      </c>
      <c r="T93" s="250" t="s">
        <v>124</v>
      </c>
      <c r="U93" s="227">
        <v>0.24</v>
      </c>
      <c r="V93" s="227">
        <f>ROUND(E93*U93,2)</f>
        <v>8.89</v>
      </c>
      <c r="W93" s="227"/>
      <c r="X93" s="227" t="s">
        <v>125</v>
      </c>
      <c r="Y93" s="227" t="s">
        <v>126</v>
      </c>
      <c r="Z93" s="217"/>
      <c r="AA93" s="217"/>
      <c r="AB93" s="217"/>
      <c r="AC93" s="217"/>
      <c r="AD93" s="217"/>
      <c r="AE93" s="217"/>
      <c r="AF93" s="217"/>
      <c r="AG93" s="217" t="s">
        <v>127</v>
      </c>
      <c r="AH93" s="217"/>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217"/>
      <c r="BE93" s="217"/>
      <c r="BF93" s="217"/>
      <c r="BG93" s="217"/>
      <c r="BH93" s="217"/>
    </row>
    <row r="94" spans="1:60" ht="22.5" outlineLevel="1">
      <c r="A94" s="244">
        <v>44</v>
      </c>
      <c r="B94" s="245" t="s">
        <v>241</v>
      </c>
      <c r="C94" s="257" t="s">
        <v>242</v>
      </c>
      <c r="D94" s="246" t="s">
        <v>207</v>
      </c>
      <c r="E94" s="247">
        <v>7</v>
      </c>
      <c r="F94" s="248"/>
      <c r="G94" s="249">
        <f>ROUND(E94*F94,2)</f>
        <v>0</v>
      </c>
      <c r="H94" s="248"/>
      <c r="I94" s="249">
        <f>ROUND(E94*H94,2)</f>
        <v>0</v>
      </c>
      <c r="J94" s="248"/>
      <c r="K94" s="249">
        <f>ROUND(E94*J94,2)</f>
        <v>0</v>
      </c>
      <c r="L94" s="249">
        <v>21</v>
      </c>
      <c r="M94" s="249">
        <f>G94*(1+L94/100)</f>
        <v>0</v>
      </c>
      <c r="N94" s="247">
        <v>0</v>
      </c>
      <c r="O94" s="247">
        <f>ROUND(E94*N94,2)</f>
        <v>0</v>
      </c>
      <c r="P94" s="247">
        <v>0</v>
      </c>
      <c r="Q94" s="247">
        <f>ROUND(E94*P94,2)</f>
        <v>0</v>
      </c>
      <c r="R94" s="249"/>
      <c r="S94" s="249" t="s">
        <v>173</v>
      </c>
      <c r="T94" s="250" t="s">
        <v>174</v>
      </c>
      <c r="U94" s="227">
        <v>0</v>
      </c>
      <c r="V94" s="227">
        <f>ROUND(E94*U94,2)</f>
        <v>0</v>
      </c>
      <c r="W94" s="227"/>
      <c r="X94" s="227" t="s">
        <v>125</v>
      </c>
      <c r="Y94" s="227" t="s">
        <v>126</v>
      </c>
      <c r="Z94" s="217"/>
      <c r="AA94" s="217"/>
      <c r="AB94" s="217"/>
      <c r="AC94" s="217"/>
      <c r="AD94" s="217"/>
      <c r="AE94" s="217"/>
      <c r="AF94" s="217"/>
      <c r="AG94" s="217" t="s">
        <v>127</v>
      </c>
      <c r="AH94" s="217"/>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217"/>
      <c r="BE94" s="217"/>
      <c r="BF94" s="217"/>
      <c r="BG94" s="217"/>
      <c r="BH94" s="217"/>
    </row>
    <row r="95" spans="1:60" ht="22.5" outlineLevel="1">
      <c r="A95" s="244">
        <v>45</v>
      </c>
      <c r="B95" s="245" t="s">
        <v>243</v>
      </c>
      <c r="C95" s="257" t="s">
        <v>244</v>
      </c>
      <c r="D95" s="246" t="s">
        <v>207</v>
      </c>
      <c r="E95" s="247">
        <v>4</v>
      </c>
      <c r="F95" s="248"/>
      <c r="G95" s="249">
        <f>ROUND(E95*F95,2)</f>
        <v>0</v>
      </c>
      <c r="H95" s="248"/>
      <c r="I95" s="249">
        <f>ROUND(E95*H95,2)</f>
        <v>0</v>
      </c>
      <c r="J95" s="248"/>
      <c r="K95" s="249">
        <f>ROUND(E95*J95,2)</f>
        <v>0</v>
      </c>
      <c r="L95" s="249">
        <v>21</v>
      </c>
      <c r="M95" s="249">
        <f>G95*(1+L95/100)</f>
        <v>0</v>
      </c>
      <c r="N95" s="247">
        <v>0</v>
      </c>
      <c r="O95" s="247">
        <f>ROUND(E95*N95,2)</f>
        <v>0</v>
      </c>
      <c r="P95" s="247">
        <v>0</v>
      </c>
      <c r="Q95" s="247">
        <f>ROUND(E95*P95,2)</f>
        <v>0</v>
      </c>
      <c r="R95" s="249"/>
      <c r="S95" s="249" t="s">
        <v>173</v>
      </c>
      <c r="T95" s="250" t="s">
        <v>174</v>
      </c>
      <c r="U95" s="227">
        <v>0</v>
      </c>
      <c r="V95" s="227">
        <f>ROUND(E95*U95,2)</f>
        <v>0</v>
      </c>
      <c r="W95" s="227"/>
      <c r="X95" s="227" t="s">
        <v>125</v>
      </c>
      <c r="Y95" s="227" t="s">
        <v>126</v>
      </c>
      <c r="Z95" s="217"/>
      <c r="AA95" s="217"/>
      <c r="AB95" s="217"/>
      <c r="AC95" s="217"/>
      <c r="AD95" s="217"/>
      <c r="AE95" s="217"/>
      <c r="AF95" s="217"/>
      <c r="AG95" s="217" t="s">
        <v>127</v>
      </c>
      <c r="AH95" s="217"/>
      <c r="AI95" s="217"/>
      <c r="AJ95" s="217"/>
      <c r="AK95" s="217"/>
      <c r="AL95" s="217"/>
      <c r="AM95" s="217"/>
      <c r="AN95" s="217"/>
      <c r="AO95" s="217"/>
      <c r="AP95" s="217"/>
      <c r="AQ95" s="217"/>
      <c r="AR95" s="217"/>
      <c r="AS95" s="217"/>
      <c r="AT95" s="217"/>
      <c r="AU95" s="217"/>
      <c r="AV95" s="217"/>
      <c r="AW95" s="217"/>
      <c r="AX95" s="217"/>
      <c r="AY95" s="217"/>
      <c r="AZ95" s="217"/>
      <c r="BA95" s="217"/>
      <c r="BB95" s="217"/>
      <c r="BC95" s="217"/>
      <c r="BD95" s="217"/>
      <c r="BE95" s="217"/>
      <c r="BF95" s="217"/>
      <c r="BG95" s="217"/>
      <c r="BH95" s="217"/>
    </row>
    <row r="96" spans="1:60" outlineLevel="1">
      <c r="A96" s="236">
        <v>46</v>
      </c>
      <c r="B96" s="237" t="s">
        <v>245</v>
      </c>
      <c r="C96" s="255" t="s">
        <v>246</v>
      </c>
      <c r="D96" s="238" t="s">
        <v>247</v>
      </c>
      <c r="E96" s="239">
        <v>9.2150700000000008</v>
      </c>
      <c r="F96" s="240"/>
      <c r="G96" s="241">
        <f>ROUND(E96*F96,2)</f>
        <v>0</v>
      </c>
      <c r="H96" s="240"/>
      <c r="I96" s="241">
        <f>ROUND(E96*H96,2)</f>
        <v>0</v>
      </c>
      <c r="J96" s="240"/>
      <c r="K96" s="241">
        <f>ROUND(E96*J96,2)</f>
        <v>0</v>
      </c>
      <c r="L96" s="241">
        <v>21</v>
      </c>
      <c r="M96" s="241">
        <f>G96*(1+L96/100)</f>
        <v>0</v>
      </c>
      <c r="N96" s="239">
        <v>0</v>
      </c>
      <c r="O96" s="239">
        <f>ROUND(E96*N96,2)</f>
        <v>0</v>
      </c>
      <c r="P96" s="239">
        <v>0</v>
      </c>
      <c r="Q96" s="239">
        <f>ROUND(E96*P96,2)</f>
        <v>0</v>
      </c>
      <c r="R96" s="241" t="s">
        <v>248</v>
      </c>
      <c r="S96" s="241" t="s">
        <v>124</v>
      </c>
      <c r="T96" s="242" t="s">
        <v>124</v>
      </c>
      <c r="U96" s="227">
        <v>0.749</v>
      </c>
      <c r="V96" s="227">
        <f>ROUND(E96*U96,2)</f>
        <v>6.9</v>
      </c>
      <c r="W96" s="227"/>
      <c r="X96" s="227" t="s">
        <v>249</v>
      </c>
      <c r="Y96" s="227" t="s">
        <v>126</v>
      </c>
      <c r="Z96" s="217"/>
      <c r="AA96" s="217"/>
      <c r="AB96" s="217"/>
      <c r="AC96" s="217"/>
      <c r="AD96" s="217"/>
      <c r="AE96" s="217"/>
      <c r="AF96" s="217"/>
      <c r="AG96" s="217" t="s">
        <v>250</v>
      </c>
      <c r="AH96" s="217"/>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217"/>
      <c r="BE96" s="217"/>
      <c r="BF96" s="217"/>
      <c r="BG96" s="217"/>
      <c r="BH96" s="217"/>
    </row>
    <row r="97" spans="1:60" ht="22.5" outlineLevel="2">
      <c r="A97" s="224"/>
      <c r="B97" s="225"/>
      <c r="C97" s="256" t="s">
        <v>251</v>
      </c>
      <c r="D97" s="243"/>
      <c r="E97" s="243"/>
      <c r="F97" s="243"/>
      <c r="G97" s="243"/>
      <c r="H97" s="227"/>
      <c r="I97" s="227"/>
      <c r="J97" s="227"/>
      <c r="K97" s="227"/>
      <c r="L97" s="227"/>
      <c r="M97" s="227"/>
      <c r="N97" s="226"/>
      <c r="O97" s="226"/>
      <c r="P97" s="226"/>
      <c r="Q97" s="226"/>
      <c r="R97" s="227"/>
      <c r="S97" s="227"/>
      <c r="T97" s="227"/>
      <c r="U97" s="227"/>
      <c r="V97" s="227"/>
      <c r="W97" s="227"/>
      <c r="X97" s="227"/>
      <c r="Y97" s="227"/>
      <c r="Z97" s="217"/>
      <c r="AA97" s="217"/>
      <c r="AB97" s="217"/>
      <c r="AC97" s="217"/>
      <c r="AD97" s="217"/>
      <c r="AE97" s="217"/>
      <c r="AF97" s="217"/>
      <c r="AG97" s="217" t="s">
        <v>129</v>
      </c>
      <c r="AH97" s="217"/>
      <c r="AI97" s="217"/>
      <c r="AJ97" s="217"/>
      <c r="AK97" s="217"/>
      <c r="AL97" s="217"/>
      <c r="AM97" s="217"/>
      <c r="AN97" s="217"/>
      <c r="AO97" s="217"/>
      <c r="AP97" s="217"/>
      <c r="AQ97" s="217"/>
      <c r="AR97" s="217"/>
      <c r="AS97" s="217"/>
      <c r="AT97" s="217"/>
      <c r="AU97" s="217"/>
      <c r="AV97" s="217"/>
      <c r="AW97" s="217"/>
      <c r="AX97" s="217"/>
      <c r="AY97" s="217"/>
      <c r="AZ97" s="217"/>
      <c r="BA97" s="251" t="str">
        <f>C97</f>
        <v>s popřípadným nutným naložením do dopravního zařízení, s vyprázdněním dopravního zařízení na hromadu nebo do dopravního prostředku, vč. příplatku za každých dalších i započatých 3,5 m výšky nad 3,5 m,</v>
      </c>
      <c r="BB97" s="217"/>
      <c r="BC97" s="217"/>
      <c r="BD97" s="217"/>
      <c r="BE97" s="217"/>
      <c r="BF97" s="217"/>
      <c r="BG97" s="217"/>
      <c r="BH97" s="217"/>
    </row>
    <row r="98" spans="1:60" ht="22.5" outlineLevel="1">
      <c r="A98" s="236">
        <v>47</v>
      </c>
      <c r="B98" s="237" t="s">
        <v>252</v>
      </c>
      <c r="C98" s="255" t="s">
        <v>253</v>
      </c>
      <c r="D98" s="238" t="s">
        <v>247</v>
      </c>
      <c r="E98" s="239">
        <v>9.2150700000000008</v>
      </c>
      <c r="F98" s="240"/>
      <c r="G98" s="241">
        <f>ROUND(E98*F98,2)</f>
        <v>0</v>
      </c>
      <c r="H98" s="240"/>
      <c r="I98" s="241">
        <f>ROUND(E98*H98,2)</f>
        <v>0</v>
      </c>
      <c r="J98" s="240"/>
      <c r="K98" s="241">
        <f>ROUND(E98*J98,2)</f>
        <v>0</v>
      </c>
      <c r="L98" s="241">
        <v>21</v>
      </c>
      <c r="M98" s="241">
        <f>G98*(1+L98/100)</f>
        <v>0</v>
      </c>
      <c r="N98" s="239">
        <v>0</v>
      </c>
      <c r="O98" s="239">
        <f>ROUND(E98*N98,2)</f>
        <v>0</v>
      </c>
      <c r="P98" s="239">
        <v>0</v>
      </c>
      <c r="Q98" s="239">
        <f>ROUND(E98*P98,2)</f>
        <v>0</v>
      </c>
      <c r="R98" s="241" t="s">
        <v>248</v>
      </c>
      <c r="S98" s="241" t="s">
        <v>124</v>
      </c>
      <c r="T98" s="242" t="s">
        <v>124</v>
      </c>
      <c r="U98" s="227">
        <v>0.03</v>
      </c>
      <c r="V98" s="227">
        <f>ROUND(E98*U98,2)</f>
        <v>0.28000000000000003</v>
      </c>
      <c r="W98" s="227"/>
      <c r="X98" s="227" t="s">
        <v>249</v>
      </c>
      <c r="Y98" s="227" t="s">
        <v>126</v>
      </c>
      <c r="Z98" s="217"/>
      <c r="AA98" s="217"/>
      <c r="AB98" s="217"/>
      <c r="AC98" s="217"/>
      <c r="AD98" s="217"/>
      <c r="AE98" s="217"/>
      <c r="AF98" s="217"/>
      <c r="AG98" s="217" t="s">
        <v>250</v>
      </c>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row>
    <row r="99" spans="1:60" ht="22.5" outlineLevel="2">
      <c r="A99" s="224"/>
      <c r="B99" s="225"/>
      <c r="C99" s="256" t="s">
        <v>251</v>
      </c>
      <c r="D99" s="243"/>
      <c r="E99" s="243"/>
      <c r="F99" s="243"/>
      <c r="G99" s="243"/>
      <c r="H99" s="227"/>
      <c r="I99" s="227"/>
      <c r="J99" s="227"/>
      <c r="K99" s="227"/>
      <c r="L99" s="227"/>
      <c r="M99" s="227"/>
      <c r="N99" s="226"/>
      <c r="O99" s="226"/>
      <c r="P99" s="226"/>
      <c r="Q99" s="226"/>
      <c r="R99" s="227"/>
      <c r="S99" s="227"/>
      <c r="T99" s="227"/>
      <c r="U99" s="227"/>
      <c r="V99" s="227"/>
      <c r="W99" s="227"/>
      <c r="X99" s="227"/>
      <c r="Y99" s="227"/>
      <c r="Z99" s="217"/>
      <c r="AA99" s="217"/>
      <c r="AB99" s="217"/>
      <c r="AC99" s="217"/>
      <c r="AD99" s="217"/>
      <c r="AE99" s="217"/>
      <c r="AF99" s="217"/>
      <c r="AG99" s="217" t="s">
        <v>129</v>
      </c>
      <c r="AH99" s="217"/>
      <c r="AI99" s="217"/>
      <c r="AJ99" s="217"/>
      <c r="AK99" s="217"/>
      <c r="AL99" s="217"/>
      <c r="AM99" s="217"/>
      <c r="AN99" s="217"/>
      <c r="AO99" s="217"/>
      <c r="AP99" s="217"/>
      <c r="AQ99" s="217"/>
      <c r="AR99" s="217"/>
      <c r="AS99" s="217"/>
      <c r="AT99" s="217"/>
      <c r="AU99" s="217"/>
      <c r="AV99" s="217"/>
      <c r="AW99" s="217"/>
      <c r="AX99" s="217"/>
      <c r="AY99" s="217"/>
      <c r="AZ99" s="217"/>
      <c r="BA99" s="251" t="str">
        <f>C99</f>
        <v>s popřípadným nutným naložením do dopravního zařízení, s vyprázdněním dopravního zařízení na hromadu nebo do dopravního prostředku, vč. příplatku za každých dalších i započatých 3,5 m výšky nad 3,5 m,</v>
      </c>
      <c r="BB99" s="217"/>
      <c r="BC99" s="217"/>
      <c r="BD99" s="217"/>
      <c r="BE99" s="217"/>
      <c r="BF99" s="217"/>
      <c r="BG99" s="217"/>
      <c r="BH99" s="217"/>
    </row>
    <row r="100" spans="1:60" ht="22.5" outlineLevel="1">
      <c r="A100" s="236">
        <v>48</v>
      </c>
      <c r="B100" s="237" t="s">
        <v>254</v>
      </c>
      <c r="C100" s="255" t="s">
        <v>255</v>
      </c>
      <c r="D100" s="238" t="s">
        <v>247</v>
      </c>
      <c r="E100" s="239">
        <v>9.2150700000000008</v>
      </c>
      <c r="F100" s="240"/>
      <c r="G100" s="241">
        <f>ROUND(E100*F100,2)</f>
        <v>0</v>
      </c>
      <c r="H100" s="240"/>
      <c r="I100" s="241">
        <f>ROUND(E100*H100,2)</f>
        <v>0</v>
      </c>
      <c r="J100" s="240"/>
      <c r="K100" s="241">
        <f>ROUND(E100*J100,2)</f>
        <v>0</v>
      </c>
      <c r="L100" s="241">
        <v>21</v>
      </c>
      <c r="M100" s="241">
        <f>G100*(1+L100/100)</f>
        <v>0</v>
      </c>
      <c r="N100" s="239">
        <v>0</v>
      </c>
      <c r="O100" s="239">
        <f>ROUND(E100*N100,2)</f>
        <v>0</v>
      </c>
      <c r="P100" s="239">
        <v>0</v>
      </c>
      <c r="Q100" s="239">
        <f>ROUND(E100*P100,2)</f>
        <v>0</v>
      </c>
      <c r="R100" s="241" t="s">
        <v>256</v>
      </c>
      <c r="S100" s="241" t="s">
        <v>124</v>
      </c>
      <c r="T100" s="242" t="s">
        <v>124</v>
      </c>
      <c r="U100" s="227">
        <v>0.27700000000000002</v>
      </c>
      <c r="V100" s="227">
        <f>ROUND(E100*U100,2)</f>
        <v>2.5499999999999998</v>
      </c>
      <c r="W100" s="227"/>
      <c r="X100" s="227" t="s">
        <v>249</v>
      </c>
      <c r="Y100" s="227" t="s">
        <v>126</v>
      </c>
      <c r="Z100" s="217"/>
      <c r="AA100" s="217"/>
      <c r="AB100" s="217"/>
      <c r="AC100" s="217"/>
      <c r="AD100" s="217"/>
      <c r="AE100" s="217"/>
      <c r="AF100" s="217"/>
      <c r="AG100" s="217" t="s">
        <v>250</v>
      </c>
      <c r="AH100" s="217"/>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217"/>
      <c r="BE100" s="217"/>
      <c r="BF100" s="217"/>
      <c r="BG100" s="217"/>
      <c r="BH100" s="217"/>
    </row>
    <row r="101" spans="1:60" outlineLevel="2">
      <c r="A101" s="224"/>
      <c r="B101" s="225"/>
      <c r="C101" s="256" t="s">
        <v>257</v>
      </c>
      <c r="D101" s="243"/>
      <c r="E101" s="243"/>
      <c r="F101" s="243"/>
      <c r="G101" s="243"/>
      <c r="H101" s="227"/>
      <c r="I101" s="227"/>
      <c r="J101" s="227"/>
      <c r="K101" s="227"/>
      <c r="L101" s="227"/>
      <c r="M101" s="227"/>
      <c r="N101" s="226"/>
      <c r="O101" s="226"/>
      <c r="P101" s="226"/>
      <c r="Q101" s="226"/>
      <c r="R101" s="227"/>
      <c r="S101" s="227"/>
      <c r="T101" s="227"/>
      <c r="U101" s="227"/>
      <c r="V101" s="227"/>
      <c r="W101" s="227"/>
      <c r="X101" s="227"/>
      <c r="Y101" s="227"/>
      <c r="Z101" s="217"/>
      <c r="AA101" s="217"/>
      <c r="AB101" s="217"/>
      <c r="AC101" s="217"/>
      <c r="AD101" s="217"/>
      <c r="AE101" s="217"/>
      <c r="AF101" s="217"/>
      <c r="AG101" s="217" t="s">
        <v>129</v>
      </c>
      <c r="AH101" s="217"/>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217"/>
      <c r="BE101" s="217"/>
      <c r="BF101" s="217"/>
      <c r="BG101" s="217"/>
      <c r="BH101" s="217"/>
    </row>
    <row r="102" spans="1:60" outlineLevel="2">
      <c r="A102" s="224"/>
      <c r="B102" s="225"/>
      <c r="C102" s="258" t="s">
        <v>258</v>
      </c>
      <c r="D102" s="252"/>
      <c r="E102" s="252"/>
      <c r="F102" s="252"/>
      <c r="G102" s="252"/>
      <c r="H102" s="227"/>
      <c r="I102" s="227"/>
      <c r="J102" s="227"/>
      <c r="K102" s="227"/>
      <c r="L102" s="227"/>
      <c r="M102" s="227"/>
      <c r="N102" s="226"/>
      <c r="O102" s="226"/>
      <c r="P102" s="226"/>
      <c r="Q102" s="226"/>
      <c r="R102" s="227"/>
      <c r="S102" s="227"/>
      <c r="T102" s="227"/>
      <c r="U102" s="227"/>
      <c r="V102" s="227"/>
      <c r="W102" s="227"/>
      <c r="X102" s="227"/>
      <c r="Y102" s="227"/>
      <c r="Z102" s="217"/>
      <c r="AA102" s="217"/>
      <c r="AB102" s="217"/>
      <c r="AC102" s="217"/>
      <c r="AD102" s="217"/>
      <c r="AE102" s="217"/>
      <c r="AF102" s="217"/>
      <c r="AG102" s="217" t="s">
        <v>138</v>
      </c>
      <c r="AH102" s="217"/>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217"/>
      <c r="BE102" s="217"/>
      <c r="BF102" s="217"/>
      <c r="BG102" s="217"/>
      <c r="BH102" s="217"/>
    </row>
    <row r="103" spans="1:60" outlineLevel="3">
      <c r="A103" s="224"/>
      <c r="B103" s="225"/>
      <c r="C103" s="258" t="s">
        <v>259</v>
      </c>
      <c r="D103" s="252"/>
      <c r="E103" s="252"/>
      <c r="F103" s="252"/>
      <c r="G103" s="252"/>
      <c r="H103" s="227"/>
      <c r="I103" s="227"/>
      <c r="J103" s="227"/>
      <c r="K103" s="227"/>
      <c r="L103" s="227"/>
      <c r="M103" s="227"/>
      <c r="N103" s="226"/>
      <c r="O103" s="226"/>
      <c r="P103" s="226"/>
      <c r="Q103" s="226"/>
      <c r="R103" s="227"/>
      <c r="S103" s="227"/>
      <c r="T103" s="227"/>
      <c r="U103" s="227"/>
      <c r="V103" s="227"/>
      <c r="W103" s="227"/>
      <c r="X103" s="227"/>
      <c r="Y103" s="227"/>
      <c r="Z103" s="217"/>
      <c r="AA103" s="217"/>
      <c r="AB103" s="217"/>
      <c r="AC103" s="217"/>
      <c r="AD103" s="217"/>
      <c r="AE103" s="217"/>
      <c r="AF103" s="217"/>
      <c r="AG103" s="217" t="s">
        <v>138</v>
      </c>
      <c r="AH103" s="217"/>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217"/>
      <c r="BE103" s="217"/>
      <c r="BF103" s="217"/>
      <c r="BG103" s="217"/>
      <c r="BH103" s="217"/>
    </row>
    <row r="104" spans="1:60" ht="22.5" outlineLevel="3">
      <c r="A104" s="224"/>
      <c r="B104" s="225"/>
      <c r="C104" s="258" t="s">
        <v>260</v>
      </c>
      <c r="D104" s="252"/>
      <c r="E104" s="252"/>
      <c r="F104" s="252"/>
      <c r="G104" s="252"/>
      <c r="H104" s="227"/>
      <c r="I104" s="227"/>
      <c r="J104" s="227"/>
      <c r="K104" s="227"/>
      <c r="L104" s="227"/>
      <c r="M104" s="227"/>
      <c r="N104" s="226"/>
      <c r="O104" s="226"/>
      <c r="P104" s="226"/>
      <c r="Q104" s="226"/>
      <c r="R104" s="227"/>
      <c r="S104" s="227"/>
      <c r="T104" s="227"/>
      <c r="U104" s="227"/>
      <c r="V104" s="227"/>
      <c r="W104" s="227"/>
      <c r="X104" s="227"/>
      <c r="Y104" s="227"/>
      <c r="Z104" s="217"/>
      <c r="AA104" s="217"/>
      <c r="AB104" s="217"/>
      <c r="AC104" s="217"/>
      <c r="AD104" s="217"/>
      <c r="AE104" s="217"/>
      <c r="AF104" s="217"/>
      <c r="AG104" s="217" t="s">
        <v>138</v>
      </c>
      <c r="AH104" s="217"/>
      <c r="AI104" s="217"/>
      <c r="AJ104" s="217"/>
      <c r="AK104" s="217"/>
      <c r="AL104" s="217"/>
      <c r="AM104" s="217"/>
      <c r="AN104" s="217"/>
      <c r="AO104" s="217"/>
      <c r="AP104" s="217"/>
      <c r="AQ104" s="217"/>
      <c r="AR104" s="217"/>
      <c r="AS104" s="217"/>
      <c r="AT104" s="217"/>
      <c r="AU104" s="217"/>
      <c r="AV104" s="217"/>
      <c r="AW104" s="217"/>
      <c r="AX104" s="217"/>
      <c r="AY104" s="217"/>
      <c r="AZ104" s="217"/>
      <c r="BA104" s="251" t="str">
        <f>C104</f>
        <v>- při vodorovné dopravě po vodě : vyložení na hromady na suchu nebo na přeložení na dopravní prostředek na suchu do 15 m vodorovně a současně do 4 m svisle,</v>
      </c>
      <c r="BB104" s="217"/>
      <c r="BC104" s="217"/>
      <c r="BD104" s="217"/>
      <c r="BE104" s="217"/>
      <c r="BF104" s="217"/>
      <c r="BG104" s="217"/>
      <c r="BH104" s="217"/>
    </row>
    <row r="105" spans="1:60" outlineLevel="3">
      <c r="A105" s="224"/>
      <c r="B105" s="225"/>
      <c r="C105" s="258" t="s">
        <v>261</v>
      </c>
      <c r="D105" s="252"/>
      <c r="E105" s="252"/>
      <c r="F105" s="252"/>
      <c r="G105" s="252"/>
      <c r="H105" s="227"/>
      <c r="I105" s="227"/>
      <c r="J105" s="227"/>
      <c r="K105" s="227"/>
      <c r="L105" s="227"/>
      <c r="M105" s="227"/>
      <c r="N105" s="226"/>
      <c r="O105" s="226"/>
      <c r="P105" s="226"/>
      <c r="Q105" s="226"/>
      <c r="R105" s="227"/>
      <c r="S105" s="227"/>
      <c r="T105" s="227"/>
      <c r="U105" s="227"/>
      <c r="V105" s="227"/>
      <c r="W105" s="227"/>
      <c r="X105" s="227"/>
      <c r="Y105" s="227"/>
      <c r="Z105" s="217"/>
      <c r="AA105" s="217"/>
      <c r="AB105" s="217"/>
      <c r="AC105" s="217"/>
      <c r="AD105" s="217"/>
      <c r="AE105" s="217"/>
      <c r="AF105" s="217"/>
      <c r="AG105" s="217" t="s">
        <v>138</v>
      </c>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row>
    <row r="106" spans="1:60" outlineLevel="1">
      <c r="A106" s="244">
        <v>49</v>
      </c>
      <c r="B106" s="245" t="s">
        <v>262</v>
      </c>
      <c r="C106" s="257" t="s">
        <v>263</v>
      </c>
      <c r="D106" s="246" t="s">
        <v>247</v>
      </c>
      <c r="E106" s="247">
        <v>9.2150700000000008</v>
      </c>
      <c r="F106" s="248"/>
      <c r="G106" s="249">
        <f>ROUND(E106*F106,2)</f>
        <v>0</v>
      </c>
      <c r="H106" s="248"/>
      <c r="I106" s="249">
        <f>ROUND(E106*H106,2)</f>
        <v>0</v>
      </c>
      <c r="J106" s="248"/>
      <c r="K106" s="249">
        <f>ROUND(E106*J106,2)</f>
        <v>0</v>
      </c>
      <c r="L106" s="249">
        <v>21</v>
      </c>
      <c r="M106" s="249">
        <f>G106*(1+L106/100)</f>
        <v>0</v>
      </c>
      <c r="N106" s="247">
        <v>0</v>
      </c>
      <c r="O106" s="247">
        <f>ROUND(E106*N106,2)</f>
        <v>0</v>
      </c>
      <c r="P106" s="247">
        <v>0</v>
      </c>
      <c r="Q106" s="247">
        <f>ROUND(E106*P106,2)</f>
        <v>0</v>
      </c>
      <c r="R106" s="249" t="s">
        <v>196</v>
      </c>
      <c r="S106" s="249" t="s">
        <v>124</v>
      </c>
      <c r="T106" s="250" t="s">
        <v>124</v>
      </c>
      <c r="U106" s="227">
        <v>0.94199999999999995</v>
      </c>
      <c r="V106" s="227">
        <f>ROUND(E106*U106,2)</f>
        <v>8.68</v>
      </c>
      <c r="W106" s="227"/>
      <c r="X106" s="227" t="s">
        <v>249</v>
      </c>
      <c r="Y106" s="227" t="s">
        <v>126</v>
      </c>
      <c r="Z106" s="217"/>
      <c r="AA106" s="217"/>
      <c r="AB106" s="217"/>
      <c r="AC106" s="217"/>
      <c r="AD106" s="217"/>
      <c r="AE106" s="217"/>
      <c r="AF106" s="217"/>
      <c r="AG106" s="217" t="s">
        <v>250</v>
      </c>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row>
    <row r="107" spans="1:60" outlineLevel="1">
      <c r="A107" s="236">
        <v>50</v>
      </c>
      <c r="B107" s="237" t="s">
        <v>264</v>
      </c>
      <c r="C107" s="255" t="s">
        <v>265</v>
      </c>
      <c r="D107" s="238" t="s">
        <v>247</v>
      </c>
      <c r="E107" s="239">
        <v>9.2150700000000008</v>
      </c>
      <c r="F107" s="240"/>
      <c r="G107" s="241">
        <f>ROUND(E107*F107,2)</f>
        <v>0</v>
      </c>
      <c r="H107" s="240"/>
      <c r="I107" s="241">
        <f>ROUND(E107*H107,2)</f>
        <v>0</v>
      </c>
      <c r="J107" s="240"/>
      <c r="K107" s="241">
        <f>ROUND(E107*J107,2)</f>
        <v>0</v>
      </c>
      <c r="L107" s="241">
        <v>21</v>
      </c>
      <c r="M107" s="241">
        <f>G107*(1+L107/100)</f>
        <v>0</v>
      </c>
      <c r="N107" s="239">
        <v>0</v>
      </c>
      <c r="O107" s="239">
        <f>ROUND(E107*N107,2)</f>
        <v>0</v>
      </c>
      <c r="P107" s="239">
        <v>0</v>
      </c>
      <c r="Q107" s="239">
        <f>ROUND(E107*P107,2)</f>
        <v>0</v>
      </c>
      <c r="R107" s="241" t="s">
        <v>266</v>
      </c>
      <c r="S107" s="241" t="s">
        <v>124</v>
      </c>
      <c r="T107" s="242" t="s">
        <v>124</v>
      </c>
      <c r="U107" s="227">
        <v>4.2000000000000003E-2</v>
      </c>
      <c r="V107" s="227">
        <f>ROUND(E107*U107,2)</f>
        <v>0.39</v>
      </c>
      <c r="W107" s="227"/>
      <c r="X107" s="227" t="s">
        <v>249</v>
      </c>
      <c r="Y107" s="227" t="s">
        <v>126</v>
      </c>
      <c r="Z107" s="217"/>
      <c r="AA107" s="217"/>
      <c r="AB107" s="217"/>
      <c r="AC107" s="217"/>
      <c r="AD107" s="217"/>
      <c r="AE107" s="217"/>
      <c r="AF107" s="217"/>
      <c r="AG107" s="217" t="s">
        <v>250</v>
      </c>
      <c r="AH107" s="217"/>
      <c r="AI107" s="217"/>
      <c r="AJ107" s="217"/>
      <c r="AK107" s="217"/>
      <c r="AL107" s="217"/>
      <c r="AM107" s="217"/>
      <c r="AN107" s="217"/>
      <c r="AO107" s="217"/>
      <c r="AP107" s="217"/>
      <c r="AQ107" s="217"/>
      <c r="AR107" s="217"/>
      <c r="AS107" s="217"/>
      <c r="AT107" s="217"/>
      <c r="AU107" s="217"/>
      <c r="AV107" s="217"/>
      <c r="AW107" s="217"/>
      <c r="AX107" s="217"/>
      <c r="AY107" s="217"/>
      <c r="AZ107" s="217"/>
      <c r="BA107" s="217"/>
      <c r="BB107" s="217"/>
      <c r="BC107" s="217"/>
      <c r="BD107" s="217"/>
      <c r="BE107" s="217"/>
      <c r="BF107" s="217"/>
      <c r="BG107" s="217"/>
      <c r="BH107" s="217"/>
    </row>
    <row r="108" spans="1:60" outlineLevel="2">
      <c r="A108" s="224"/>
      <c r="B108" s="225"/>
      <c r="C108" s="256" t="s">
        <v>267</v>
      </c>
      <c r="D108" s="243"/>
      <c r="E108" s="243"/>
      <c r="F108" s="243"/>
      <c r="G108" s="243"/>
      <c r="H108" s="227"/>
      <c r="I108" s="227"/>
      <c r="J108" s="227"/>
      <c r="K108" s="227"/>
      <c r="L108" s="227"/>
      <c r="M108" s="227"/>
      <c r="N108" s="226"/>
      <c r="O108" s="226"/>
      <c r="P108" s="226"/>
      <c r="Q108" s="226"/>
      <c r="R108" s="227"/>
      <c r="S108" s="227"/>
      <c r="T108" s="227"/>
      <c r="U108" s="227"/>
      <c r="V108" s="227"/>
      <c r="W108" s="227"/>
      <c r="X108" s="227"/>
      <c r="Y108" s="227"/>
      <c r="Z108" s="217"/>
      <c r="AA108" s="217"/>
      <c r="AB108" s="217"/>
      <c r="AC108" s="217"/>
      <c r="AD108" s="217"/>
      <c r="AE108" s="217"/>
      <c r="AF108" s="217"/>
      <c r="AG108" s="217" t="s">
        <v>129</v>
      </c>
      <c r="AH108" s="217"/>
      <c r="AI108" s="217"/>
      <c r="AJ108" s="217"/>
      <c r="AK108" s="217"/>
      <c r="AL108" s="217"/>
      <c r="AM108" s="217"/>
      <c r="AN108" s="217"/>
      <c r="AO108" s="217"/>
      <c r="AP108" s="217"/>
      <c r="AQ108" s="217"/>
      <c r="AR108" s="217"/>
      <c r="AS108" s="217"/>
      <c r="AT108" s="217"/>
      <c r="AU108" s="217"/>
      <c r="AV108" s="217"/>
      <c r="AW108" s="217"/>
      <c r="AX108" s="217"/>
      <c r="AY108" s="217"/>
      <c r="AZ108" s="217"/>
      <c r="BA108" s="217"/>
      <c r="BB108" s="217"/>
      <c r="BC108" s="217"/>
      <c r="BD108" s="217"/>
      <c r="BE108" s="217"/>
      <c r="BF108" s="217"/>
      <c r="BG108" s="217"/>
      <c r="BH108" s="217"/>
    </row>
    <row r="109" spans="1:60" outlineLevel="1">
      <c r="A109" s="236">
        <v>51</v>
      </c>
      <c r="B109" s="237" t="s">
        <v>268</v>
      </c>
      <c r="C109" s="255" t="s">
        <v>269</v>
      </c>
      <c r="D109" s="238" t="s">
        <v>247</v>
      </c>
      <c r="E109" s="239">
        <v>129.01102</v>
      </c>
      <c r="F109" s="240"/>
      <c r="G109" s="241">
        <f>ROUND(E109*F109,2)</f>
        <v>0</v>
      </c>
      <c r="H109" s="240"/>
      <c r="I109" s="241">
        <f>ROUND(E109*H109,2)</f>
        <v>0</v>
      </c>
      <c r="J109" s="240"/>
      <c r="K109" s="241">
        <f>ROUND(E109*J109,2)</f>
        <v>0</v>
      </c>
      <c r="L109" s="241">
        <v>21</v>
      </c>
      <c r="M109" s="241">
        <f>G109*(1+L109/100)</f>
        <v>0</v>
      </c>
      <c r="N109" s="239">
        <v>0</v>
      </c>
      <c r="O109" s="239">
        <f>ROUND(E109*N109,2)</f>
        <v>0</v>
      </c>
      <c r="P109" s="239">
        <v>0</v>
      </c>
      <c r="Q109" s="239">
        <f>ROUND(E109*P109,2)</f>
        <v>0</v>
      </c>
      <c r="R109" s="241" t="s">
        <v>266</v>
      </c>
      <c r="S109" s="241" t="s">
        <v>124</v>
      </c>
      <c r="T109" s="242" t="s">
        <v>124</v>
      </c>
      <c r="U109" s="227">
        <v>0</v>
      </c>
      <c r="V109" s="227">
        <f>ROUND(E109*U109,2)</f>
        <v>0</v>
      </c>
      <c r="W109" s="227"/>
      <c r="X109" s="227" t="s">
        <v>249</v>
      </c>
      <c r="Y109" s="227" t="s">
        <v>126</v>
      </c>
      <c r="Z109" s="217"/>
      <c r="AA109" s="217"/>
      <c r="AB109" s="217"/>
      <c r="AC109" s="217"/>
      <c r="AD109" s="217"/>
      <c r="AE109" s="217"/>
      <c r="AF109" s="217"/>
      <c r="AG109" s="217" t="s">
        <v>250</v>
      </c>
      <c r="AH109" s="217"/>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217"/>
      <c r="BE109" s="217"/>
      <c r="BF109" s="217"/>
      <c r="BG109" s="217"/>
      <c r="BH109" s="217"/>
    </row>
    <row r="110" spans="1:60" outlineLevel="2">
      <c r="A110" s="224"/>
      <c r="B110" s="225"/>
      <c r="C110" s="256" t="s">
        <v>267</v>
      </c>
      <c r="D110" s="243"/>
      <c r="E110" s="243"/>
      <c r="F110" s="243"/>
      <c r="G110" s="243"/>
      <c r="H110" s="227"/>
      <c r="I110" s="227"/>
      <c r="J110" s="227"/>
      <c r="K110" s="227"/>
      <c r="L110" s="227"/>
      <c r="M110" s="227"/>
      <c r="N110" s="226"/>
      <c r="O110" s="226"/>
      <c r="P110" s="226"/>
      <c r="Q110" s="226"/>
      <c r="R110" s="227"/>
      <c r="S110" s="227"/>
      <c r="T110" s="227"/>
      <c r="U110" s="227"/>
      <c r="V110" s="227"/>
      <c r="W110" s="227"/>
      <c r="X110" s="227"/>
      <c r="Y110" s="227"/>
      <c r="Z110" s="217"/>
      <c r="AA110" s="217"/>
      <c r="AB110" s="217"/>
      <c r="AC110" s="217"/>
      <c r="AD110" s="217"/>
      <c r="AE110" s="217"/>
      <c r="AF110" s="217"/>
      <c r="AG110" s="217" t="s">
        <v>129</v>
      </c>
      <c r="AH110" s="217"/>
      <c r="AI110" s="217"/>
      <c r="AJ110" s="217"/>
      <c r="AK110" s="217"/>
      <c r="AL110" s="217"/>
      <c r="AM110" s="217"/>
      <c r="AN110" s="217"/>
      <c r="AO110" s="217"/>
      <c r="AP110" s="217"/>
      <c r="AQ110" s="217"/>
      <c r="AR110" s="217"/>
      <c r="AS110" s="217"/>
      <c r="AT110" s="217"/>
      <c r="AU110" s="217"/>
      <c r="AV110" s="217"/>
      <c r="AW110" s="217"/>
      <c r="AX110" s="217"/>
      <c r="AY110" s="217"/>
      <c r="AZ110" s="217"/>
      <c r="BA110" s="217"/>
      <c r="BB110" s="217"/>
      <c r="BC110" s="217"/>
      <c r="BD110" s="217"/>
      <c r="BE110" s="217"/>
      <c r="BF110" s="217"/>
      <c r="BG110" s="217"/>
      <c r="BH110" s="217"/>
    </row>
    <row r="111" spans="1:60" ht="22.5" outlineLevel="1">
      <c r="A111" s="244">
        <v>52</v>
      </c>
      <c r="B111" s="245" t="s">
        <v>270</v>
      </c>
      <c r="C111" s="257" t="s">
        <v>271</v>
      </c>
      <c r="D111" s="246" t="s">
        <v>247</v>
      </c>
      <c r="E111" s="247">
        <v>9.2150700000000008</v>
      </c>
      <c r="F111" s="248"/>
      <c r="G111" s="249">
        <f>ROUND(E111*F111,2)</f>
        <v>0</v>
      </c>
      <c r="H111" s="248"/>
      <c r="I111" s="249">
        <f>ROUND(E111*H111,2)</f>
        <v>0</v>
      </c>
      <c r="J111" s="248"/>
      <c r="K111" s="249">
        <f>ROUND(E111*J111,2)</f>
        <v>0</v>
      </c>
      <c r="L111" s="249">
        <v>21</v>
      </c>
      <c r="M111" s="249">
        <f>G111*(1+L111/100)</f>
        <v>0</v>
      </c>
      <c r="N111" s="247">
        <v>0</v>
      </c>
      <c r="O111" s="247">
        <f>ROUND(E111*N111,2)</f>
        <v>0</v>
      </c>
      <c r="P111" s="247">
        <v>0</v>
      </c>
      <c r="Q111" s="247">
        <f>ROUND(E111*P111,2)</f>
        <v>0</v>
      </c>
      <c r="R111" s="249" t="s">
        <v>196</v>
      </c>
      <c r="S111" s="249" t="s">
        <v>124</v>
      </c>
      <c r="T111" s="250" t="s">
        <v>124</v>
      </c>
      <c r="U111" s="227">
        <v>0</v>
      </c>
      <c r="V111" s="227">
        <f>ROUND(E111*U111,2)</f>
        <v>0</v>
      </c>
      <c r="W111" s="227"/>
      <c r="X111" s="227" t="s">
        <v>249</v>
      </c>
      <c r="Y111" s="227" t="s">
        <v>126</v>
      </c>
      <c r="Z111" s="217"/>
      <c r="AA111" s="217"/>
      <c r="AB111" s="217"/>
      <c r="AC111" s="217"/>
      <c r="AD111" s="217"/>
      <c r="AE111" s="217"/>
      <c r="AF111" s="217"/>
      <c r="AG111" s="217" t="s">
        <v>250</v>
      </c>
      <c r="AH111" s="217"/>
      <c r="AI111" s="217"/>
      <c r="AJ111" s="217"/>
      <c r="AK111" s="217"/>
      <c r="AL111" s="217"/>
      <c r="AM111" s="217"/>
      <c r="AN111" s="217"/>
      <c r="AO111" s="217"/>
      <c r="AP111" s="217"/>
      <c r="AQ111" s="217"/>
      <c r="AR111" s="217"/>
      <c r="AS111" s="217"/>
      <c r="AT111" s="217"/>
      <c r="AU111" s="217"/>
      <c r="AV111" s="217"/>
      <c r="AW111" s="217"/>
      <c r="AX111" s="217"/>
      <c r="AY111" s="217"/>
      <c r="AZ111" s="217"/>
      <c r="BA111" s="217"/>
      <c r="BB111" s="217"/>
      <c r="BC111" s="217"/>
      <c r="BD111" s="217"/>
      <c r="BE111" s="217"/>
      <c r="BF111" s="217"/>
      <c r="BG111" s="217"/>
      <c r="BH111" s="217"/>
    </row>
    <row r="112" spans="1:60" outlineLevel="1">
      <c r="A112" s="236">
        <v>53</v>
      </c>
      <c r="B112" s="237" t="s">
        <v>272</v>
      </c>
      <c r="C112" s="255" t="s">
        <v>273</v>
      </c>
      <c r="D112" s="238" t="s">
        <v>247</v>
      </c>
      <c r="E112" s="239">
        <v>9.2150700000000008</v>
      </c>
      <c r="F112" s="240"/>
      <c r="G112" s="241">
        <f>ROUND(E112*F112,2)</f>
        <v>0</v>
      </c>
      <c r="H112" s="240"/>
      <c r="I112" s="241">
        <f>ROUND(E112*H112,2)</f>
        <v>0</v>
      </c>
      <c r="J112" s="240"/>
      <c r="K112" s="241">
        <f>ROUND(E112*J112,2)</f>
        <v>0</v>
      </c>
      <c r="L112" s="241">
        <v>21</v>
      </c>
      <c r="M112" s="241">
        <f>G112*(1+L112/100)</f>
        <v>0</v>
      </c>
      <c r="N112" s="239">
        <v>0</v>
      </c>
      <c r="O112" s="239">
        <f>ROUND(E112*N112,2)</f>
        <v>0</v>
      </c>
      <c r="P112" s="239">
        <v>0</v>
      </c>
      <c r="Q112" s="239">
        <f>ROUND(E112*P112,2)</f>
        <v>0</v>
      </c>
      <c r="R112" s="241" t="s">
        <v>266</v>
      </c>
      <c r="S112" s="241" t="s">
        <v>124</v>
      </c>
      <c r="T112" s="242" t="s">
        <v>124</v>
      </c>
      <c r="U112" s="227">
        <v>6.0000000000000001E-3</v>
      </c>
      <c r="V112" s="227">
        <f>ROUND(E112*U112,2)</f>
        <v>0.06</v>
      </c>
      <c r="W112" s="227"/>
      <c r="X112" s="227" t="s">
        <v>249</v>
      </c>
      <c r="Y112" s="227" t="s">
        <v>126</v>
      </c>
      <c r="Z112" s="217"/>
      <c r="AA112" s="217"/>
      <c r="AB112" s="217"/>
      <c r="AC112" s="217"/>
      <c r="AD112" s="217"/>
      <c r="AE112" s="217"/>
      <c r="AF112" s="217"/>
      <c r="AG112" s="217" t="s">
        <v>250</v>
      </c>
      <c r="AH112" s="217"/>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217"/>
      <c r="BE112" s="217"/>
      <c r="BF112" s="217"/>
      <c r="BG112" s="217"/>
      <c r="BH112" s="217"/>
    </row>
    <row r="113" spans="1:60" outlineLevel="2">
      <c r="A113" s="224"/>
      <c r="B113" s="225"/>
      <c r="C113" s="256" t="s">
        <v>274</v>
      </c>
      <c r="D113" s="243"/>
      <c r="E113" s="243"/>
      <c r="F113" s="243"/>
      <c r="G113" s="243"/>
      <c r="H113" s="227"/>
      <c r="I113" s="227"/>
      <c r="J113" s="227"/>
      <c r="K113" s="227"/>
      <c r="L113" s="227"/>
      <c r="M113" s="227"/>
      <c r="N113" s="226"/>
      <c r="O113" s="226"/>
      <c r="P113" s="226"/>
      <c r="Q113" s="226"/>
      <c r="R113" s="227"/>
      <c r="S113" s="227"/>
      <c r="T113" s="227"/>
      <c r="U113" s="227"/>
      <c r="V113" s="227"/>
      <c r="W113" s="227"/>
      <c r="X113" s="227"/>
      <c r="Y113" s="227"/>
      <c r="Z113" s="217"/>
      <c r="AA113" s="217"/>
      <c r="AB113" s="217"/>
      <c r="AC113" s="217"/>
      <c r="AD113" s="217"/>
      <c r="AE113" s="217"/>
      <c r="AF113" s="217"/>
      <c r="AG113" s="217" t="s">
        <v>129</v>
      </c>
      <c r="AH113" s="217"/>
      <c r="AI113" s="217"/>
      <c r="AJ113" s="217"/>
      <c r="AK113" s="217"/>
      <c r="AL113" s="217"/>
      <c r="AM113" s="217"/>
      <c r="AN113" s="217"/>
      <c r="AO113" s="217"/>
      <c r="AP113" s="217"/>
      <c r="AQ113" s="217"/>
      <c r="AR113" s="217"/>
      <c r="AS113" s="217"/>
      <c r="AT113" s="217"/>
      <c r="AU113" s="217"/>
      <c r="AV113" s="217"/>
      <c r="AW113" s="217"/>
      <c r="AX113" s="217"/>
      <c r="AY113" s="217"/>
      <c r="AZ113" s="217"/>
      <c r="BA113" s="217"/>
      <c r="BB113" s="217"/>
      <c r="BC113" s="217"/>
      <c r="BD113" s="217"/>
      <c r="BE113" s="217"/>
      <c r="BF113" s="217"/>
      <c r="BG113" s="217"/>
      <c r="BH113" s="217"/>
    </row>
    <row r="114" spans="1:60">
      <c r="A114" s="229" t="s">
        <v>118</v>
      </c>
      <c r="B114" s="230" t="s">
        <v>75</v>
      </c>
      <c r="C114" s="254" t="s">
        <v>76</v>
      </c>
      <c r="D114" s="231"/>
      <c r="E114" s="232"/>
      <c r="F114" s="233"/>
      <c r="G114" s="233">
        <f>SUMIF(AG115:AG116,"&lt;&gt;NOR",G115:G116)</f>
        <v>0</v>
      </c>
      <c r="H114" s="233"/>
      <c r="I114" s="233">
        <f>SUM(I115:I116)</f>
        <v>0</v>
      </c>
      <c r="J114" s="233"/>
      <c r="K114" s="233">
        <f>SUM(K115:K116)</f>
        <v>0</v>
      </c>
      <c r="L114" s="233"/>
      <c r="M114" s="233">
        <f>SUM(M115:M116)</f>
        <v>0</v>
      </c>
      <c r="N114" s="232"/>
      <c r="O114" s="232">
        <f>SUM(O115:O116)</f>
        <v>0</v>
      </c>
      <c r="P114" s="232"/>
      <c r="Q114" s="232">
        <f>SUM(Q115:Q116)</f>
        <v>0</v>
      </c>
      <c r="R114" s="233"/>
      <c r="S114" s="233"/>
      <c r="T114" s="234"/>
      <c r="U114" s="228"/>
      <c r="V114" s="228">
        <f>SUM(V115:V116)</f>
        <v>238.49</v>
      </c>
      <c r="W114" s="228"/>
      <c r="X114" s="228"/>
      <c r="Y114" s="228"/>
      <c r="AG114" t="s">
        <v>119</v>
      </c>
    </row>
    <row r="115" spans="1:60" ht="22.5" outlineLevel="1">
      <c r="A115" s="236">
        <v>54</v>
      </c>
      <c r="B115" s="237" t="s">
        <v>275</v>
      </c>
      <c r="C115" s="255" t="s">
        <v>276</v>
      </c>
      <c r="D115" s="238" t="s">
        <v>247</v>
      </c>
      <c r="E115" s="239">
        <v>127.40115</v>
      </c>
      <c r="F115" s="240"/>
      <c r="G115" s="241">
        <f>ROUND(E115*F115,2)</f>
        <v>0</v>
      </c>
      <c r="H115" s="240"/>
      <c r="I115" s="241">
        <f>ROUND(E115*H115,2)</f>
        <v>0</v>
      </c>
      <c r="J115" s="240"/>
      <c r="K115" s="241">
        <f>ROUND(E115*J115,2)</f>
        <v>0</v>
      </c>
      <c r="L115" s="241">
        <v>21</v>
      </c>
      <c r="M115" s="241">
        <f>G115*(1+L115/100)</f>
        <v>0</v>
      </c>
      <c r="N115" s="239">
        <v>0</v>
      </c>
      <c r="O115" s="239">
        <f>ROUND(E115*N115,2)</f>
        <v>0</v>
      </c>
      <c r="P115" s="239">
        <v>0</v>
      </c>
      <c r="Q115" s="239">
        <f>ROUND(E115*P115,2)</f>
        <v>0</v>
      </c>
      <c r="R115" s="241" t="s">
        <v>277</v>
      </c>
      <c r="S115" s="241" t="s">
        <v>124</v>
      </c>
      <c r="T115" s="242" t="s">
        <v>124</v>
      </c>
      <c r="U115" s="227">
        <v>1.8720000000000001</v>
      </c>
      <c r="V115" s="227">
        <f>ROUND(E115*U115,2)</f>
        <v>238.49</v>
      </c>
      <c r="W115" s="227"/>
      <c r="X115" s="227" t="s">
        <v>278</v>
      </c>
      <c r="Y115" s="227" t="s">
        <v>126</v>
      </c>
      <c r="Z115" s="217"/>
      <c r="AA115" s="217"/>
      <c r="AB115" s="217"/>
      <c r="AC115" s="217"/>
      <c r="AD115" s="217"/>
      <c r="AE115" s="217"/>
      <c r="AF115" s="217"/>
      <c r="AG115" s="217" t="s">
        <v>279</v>
      </c>
      <c r="AH115" s="217"/>
      <c r="AI115" s="217"/>
      <c r="AJ115" s="217"/>
      <c r="AK115" s="217"/>
      <c r="AL115" s="217"/>
      <c r="AM115" s="217"/>
      <c r="AN115" s="217"/>
      <c r="AO115" s="217"/>
      <c r="AP115" s="217"/>
      <c r="AQ115" s="217"/>
      <c r="AR115" s="217"/>
      <c r="AS115" s="217"/>
      <c r="AT115" s="217"/>
      <c r="AU115" s="217"/>
      <c r="AV115" s="217"/>
      <c r="AW115" s="217"/>
      <c r="AX115" s="217"/>
      <c r="AY115" s="217"/>
      <c r="AZ115" s="217"/>
      <c r="BA115" s="217"/>
      <c r="BB115" s="217"/>
      <c r="BC115" s="217"/>
      <c r="BD115" s="217"/>
      <c r="BE115" s="217"/>
      <c r="BF115" s="217"/>
      <c r="BG115" s="217"/>
      <c r="BH115" s="217"/>
    </row>
    <row r="116" spans="1:60" outlineLevel="2">
      <c r="A116" s="224"/>
      <c r="B116" s="225"/>
      <c r="C116" s="256" t="s">
        <v>280</v>
      </c>
      <c r="D116" s="243"/>
      <c r="E116" s="243"/>
      <c r="F116" s="243"/>
      <c r="G116" s="243"/>
      <c r="H116" s="227"/>
      <c r="I116" s="227"/>
      <c r="J116" s="227"/>
      <c r="K116" s="227"/>
      <c r="L116" s="227"/>
      <c r="M116" s="227"/>
      <c r="N116" s="226"/>
      <c r="O116" s="226"/>
      <c r="P116" s="226"/>
      <c r="Q116" s="226"/>
      <c r="R116" s="227"/>
      <c r="S116" s="227"/>
      <c r="T116" s="227"/>
      <c r="U116" s="227"/>
      <c r="V116" s="227"/>
      <c r="W116" s="227"/>
      <c r="X116" s="227"/>
      <c r="Y116" s="227"/>
      <c r="Z116" s="217"/>
      <c r="AA116" s="217"/>
      <c r="AB116" s="217"/>
      <c r="AC116" s="217"/>
      <c r="AD116" s="217"/>
      <c r="AE116" s="217"/>
      <c r="AF116" s="217"/>
      <c r="AG116" s="217" t="s">
        <v>129</v>
      </c>
      <c r="AH116" s="217"/>
      <c r="AI116" s="217"/>
      <c r="AJ116" s="217"/>
      <c r="AK116" s="217"/>
      <c r="AL116" s="217"/>
      <c r="AM116" s="217"/>
      <c r="AN116" s="217"/>
      <c r="AO116" s="217"/>
      <c r="AP116" s="217"/>
      <c r="AQ116" s="217"/>
      <c r="AR116" s="217"/>
      <c r="AS116" s="217"/>
      <c r="AT116" s="217"/>
      <c r="AU116" s="217"/>
      <c r="AV116" s="217"/>
      <c r="AW116" s="217"/>
      <c r="AX116" s="217"/>
      <c r="AY116" s="217"/>
      <c r="AZ116" s="217"/>
      <c r="BA116" s="217"/>
      <c r="BB116" s="217"/>
      <c r="BC116" s="217"/>
      <c r="BD116" s="217"/>
      <c r="BE116" s="217"/>
      <c r="BF116" s="217"/>
      <c r="BG116" s="217"/>
      <c r="BH116" s="217"/>
    </row>
    <row r="117" spans="1:60">
      <c r="A117" s="229" t="s">
        <v>118</v>
      </c>
      <c r="B117" s="230" t="s">
        <v>77</v>
      </c>
      <c r="C117" s="254" t="s">
        <v>78</v>
      </c>
      <c r="D117" s="231"/>
      <c r="E117" s="232"/>
      <c r="F117" s="233"/>
      <c r="G117" s="233">
        <f>SUMIF(AG118:AG148,"&lt;&gt;NOR",G118:G148)</f>
        <v>0</v>
      </c>
      <c r="H117" s="233"/>
      <c r="I117" s="233">
        <f>SUM(I118:I148)</f>
        <v>0</v>
      </c>
      <c r="J117" s="233"/>
      <c r="K117" s="233">
        <f>SUM(K118:K148)</f>
        <v>0</v>
      </c>
      <c r="L117" s="233"/>
      <c r="M117" s="233">
        <f>SUM(M118:M148)</f>
        <v>0</v>
      </c>
      <c r="N117" s="232"/>
      <c r="O117" s="232">
        <f>SUM(O118:O148)</f>
        <v>1.0900000000000001</v>
      </c>
      <c r="P117" s="232"/>
      <c r="Q117" s="232">
        <f>SUM(Q118:Q148)</f>
        <v>0</v>
      </c>
      <c r="R117" s="233"/>
      <c r="S117" s="233"/>
      <c r="T117" s="234"/>
      <c r="U117" s="228"/>
      <c r="V117" s="228">
        <f>SUM(V118:V148)</f>
        <v>151.89000000000001</v>
      </c>
      <c r="W117" s="228"/>
      <c r="X117" s="228"/>
      <c r="Y117" s="228"/>
      <c r="AG117" t="s">
        <v>119</v>
      </c>
    </row>
    <row r="118" spans="1:60" outlineLevel="1">
      <c r="A118" s="244">
        <v>55</v>
      </c>
      <c r="B118" s="245" t="s">
        <v>281</v>
      </c>
      <c r="C118" s="257" t="s">
        <v>282</v>
      </c>
      <c r="D118" s="246" t="s">
        <v>122</v>
      </c>
      <c r="E118" s="247">
        <v>94.272499999999994</v>
      </c>
      <c r="F118" s="248"/>
      <c r="G118" s="249">
        <f>ROUND(E118*F118,2)</f>
        <v>0</v>
      </c>
      <c r="H118" s="248"/>
      <c r="I118" s="249">
        <f>ROUND(E118*H118,2)</f>
        <v>0</v>
      </c>
      <c r="J118" s="248"/>
      <c r="K118" s="249">
        <f>ROUND(E118*J118,2)</f>
        <v>0</v>
      </c>
      <c r="L118" s="249">
        <v>21</v>
      </c>
      <c r="M118" s="249">
        <f>G118*(1+L118/100)</f>
        <v>0</v>
      </c>
      <c r="N118" s="247">
        <v>3.3E-4</v>
      </c>
      <c r="O118" s="247">
        <f>ROUND(E118*N118,2)</f>
        <v>0.03</v>
      </c>
      <c r="P118" s="247">
        <v>0</v>
      </c>
      <c r="Q118" s="247">
        <f>ROUND(E118*P118,2)</f>
        <v>0</v>
      </c>
      <c r="R118" s="249" t="s">
        <v>199</v>
      </c>
      <c r="S118" s="249" t="s">
        <v>124</v>
      </c>
      <c r="T118" s="250" t="s">
        <v>124</v>
      </c>
      <c r="U118" s="227">
        <v>2.75E-2</v>
      </c>
      <c r="V118" s="227">
        <f>ROUND(E118*U118,2)</f>
        <v>2.59</v>
      </c>
      <c r="W118" s="227"/>
      <c r="X118" s="227" t="s">
        <v>125</v>
      </c>
      <c r="Y118" s="227" t="s">
        <v>126</v>
      </c>
      <c r="Z118" s="217"/>
      <c r="AA118" s="217"/>
      <c r="AB118" s="217"/>
      <c r="AC118" s="217"/>
      <c r="AD118" s="217"/>
      <c r="AE118" s="217"/>
      <c r="AF118" s="217"/>
      <c r="AG118" s="217" t="s">
        <v>127</v>
      </c>
      <c r="AH118" s="217"/>
      <c r="AI118" s="217"/>
      <c r="AJ118" s="217"/>
      <c r="AK118" s="217"/>
      <c r="AL118" s="217"/>
      <c r="AM118" s="217"/>
      <c r="AN118" s="217"/>
      <c r="AO118" s="217"/>
      <c r="AP118" s="217"/>
      <c r="AQ118" s="217"/>
      <c r="AR118" s="217"/>
      <c r="AS118" s="217"/>
      <c r="AT118" s="217"/>
      <c r="AU118" s="217"/>
      <c r="AV118" s="217"/>
      <c r="AW118" s="217"/>
      <c r="AX118" s="217"/>
      <c r="AY118" s="217"/>
      <c r="AZ118" s="217"/>
      <c r="BA118" s="217"/>
      <c r="BB118" s="217"/>
      <c r="BC118" s="217"/>
      <c r="BD118" s="217"/>
      <c r="BE118" s="217"/>
      <c r="BF118" s="217"/>
      <c r="BG118" s="217"/>
      <c r="BH118" s="217"/>
    </row>
    <row r="119" spans="1:60" ht="22.5" outlineLevel="1">
      <c r="A119" s="244">
        <v>56</v>
      </c>
      <c r="B119" s="245" t="s">
        <v>283</v>
      </c>
      <c r="C119" s="257" t="s">
        <v>284</v>
      </c>
      <c r="D119" s="246" t="s">
        <v>122</v>
      </c>
      <c r="E119" s="247">
        <v>94.272499999999994</v>
      </c>
      <c r="F119" s="248"/>
      <c r="G119" s="249">
        <f>ROUND(E119*F119,2)</f>
        <v>0</v>
      </c>
      <c r="H119" s="248"/>
      <c r="I119" s="249">
        <f>ROUND(E119*H119,2)</f>
        <v>0</v>
      </c>
      <c r="J119" s="248"/>
      <c r="K119" s="249">
        <f>ROUND(E119*J119,2)</f>
        <v>0</v>
      </c>
      <c r="L119" s="249">
        <v>21</v>
      </c>
      <c r="M119" s="249">
        <f>G119*(1+L119/100)</f>
        <v>0</v>
      </c>
      <c r="N119" s="247">
        <v>3.5E-4</v>
      </c>
      <c r="O119" s="247">
        <f>ROUND(E119*N119,2)</f>
        <v>0.03</v>
      </c>
      <c r="P119" s="247">
        <v>0</v>
      </c>
      <c r="Q119" s="247">
        <f>ROUND(E119*P119,2)</f>
        <v>0</v>
      </c>
      <c r="R119" s="249" t="s">
        <v>199</v>
      </c>
      <c r="S119" s="249" t="s">
        <v>124</v>
      </c>
      <c r="T119" s="250" t="s">
        <v>124</v>
      </c>
      <c r="U119" s="227">
        <v>0.2</v>
      </c>
      <c r="V119" s="227">
        <f>ROUND(E119*U119,2)</f>
        <v>18.850000000000001</v>
      </c>
      <c r="W119" s="227"/>
      <c r="X119" s="227" t="s">
        <v>125</v>
      </c>
      <c r="Y119" s="227" t="s">
        <v>126</v>
      </c>
      <c r="Z119" s="217"/>
      <c r="AA119" s="217"/>
      <c r="AB119" s="217"/>
      <c r="AC119" s="217"/>
      <c r="AD119" s="217"/>
      <c r="AE119" s="217"/>
      <c r="AF119" s="217"/>
      <c r="AG119" s="217" t="s">
        <v>127</v>
      </c>
      <c r="AH119" s="217"/>
      <c r="AI119" s="217"/>
      <c r="AJ119" s="217"/>
      <c r="AK119" s="217"/>
      <c r="AL119" s="217"/>
      <c r="AM119" s="217"/>
      <c r="AN119" s="217"/>
      <c r="AO119" s="217"/>
      <c r="AP119" s="217"/>
      <c r="AQ119" s="217"/>
      <c r="AR119" s="217"/>
      <c r="AS119" s="217"/>
      <c r="AT119" s="217"/>
      <c r="AU119" s="217"/>
      <c r="AV119" s="217"/>
      <c r="AW119" s="217"/>
      <c r="AX119" s="217"/>
      <c r="AY119" s="217"/>
      <c r="AZ119" s="217"/>
      <c r="BA119" s="217"/>
      <c r="BB119" s="217"/>
      <c r="BC119" s="217"/>
      <c r="BD119" s="217"/>
      <c r="BE119" s="217"/>
      <c r="BF119" s="217"/>
      <c r="BG119" s="217"/>
      <c r="BH119" s="217"/>
    </row>
    <row r="120" spans="1:60" ht="22.5" outlineLevel="1">
      <c r="A120" s="236">
        <v>57</v>
      </c>
      <c r="B120" s="237" t="s">
        <v>285</v>
      </c>
      <c r="C120" s="255" t="s">
        <v>286</v>
      </c>
      <c r="D120" s="238" t="s">
        <v>122</v>
      </c>
      <c r="E120" s="239">
        <v>88.747500000000002</v>
      </c>
      <c r="F120" s="240"/>
      <c r="G120" s="241">
        <f>ROUND(E120*F120,2)</f>
        <v>0</v>
      </c>
      <c r="H120" s="240"/>
      <c r="I120" s="241">
        <f>ROUND(E120*H120,2)</f>
        <v>0</v>
      </c>
      <c r="J120" s="240"/>
      <c r="K120" s="241">
        <f>ROUND(E120*J120,2)</f>
        <v>0</v>
      </c>
      <c r="L120" s="241">
        <v>21</v>
      </c>
      <c r="M120" s="241">
        <f>G120*(1+L120/100)</f>
        <v>0</v>
      </c>
      <c r="N120" s="239">
        <v>0</v>
      </c>
      <c r="O120" s="239">
        <f>ROUND(E120*N120,2)</f>
        <v>0</v>
      </c>
      <c r="P120" s="239">
        <v>0</v>
      </c>
      <c r="Q120" s="239">
        <f>ROUND(E120*P120,2)</f>
        <v>0</v>
      </c>
      <c r="R120" s="241" t="s">
        <v>199</v>
      </c>
      <c r="S120" s="241" t="s">
        <v>124</v>
      </c>
      <c r="T120" s="242" t="s">
        <v>124</v>
      </c>
      <c r="U120" s="227">
        <v>0.91459999999999997</v>
      </c>
      <c r="V120" s="227">
        <f>ROUND(E120*U120,2)</f>
        <v>81.17</v>
      </c>
      <c r="W120" s="227"/>
      <c r="X120" s="227" t="s">
        <v>125</v>
      </c>
      <c r="Y120" s="227" t="s">
        <v>126</v>
      </c>
      <c r="Z120" s="217"/>
      <c r="AA120" s="217"/>
      <c r="AB120" s="217"/>
      <c r="AC120" s="217"/>
      <c r="AD120" s="217"/>
      <c r="AE120" s="217"/>
      <c r="AF120" s="217"/>
      <c r="AG120" s="217" t="s">
        <v>127</v>
      </c>
      <c r="AH120" s="217"/>
      <c r="AI120" s="217"/>
      <c r="AJ120" s="217"/>
      <c r="AK120" s="217"/>
      <c r="AL120" s="217"/>
      <c r="AM120" s="217"/>
      <c r="AN120" s="217"/>
      <c r="AO120" s="217"/>
      <c r="AP120" s="217"/>
      <c r="AQ120" s="217"/>
      <c r="AR120" s="217"/>
      <c r="AS120" s="217"/>
      <c r="AT120" s="217"/>
      <c r="AU120" s="217"/>
      <c r="AV120" s="217"/>
      <c r="AW120" s="217"/>
      <c r="AX120" s="217"/>
      <c r="AY120" s="217"/>
      <c r="AZ120" s="217"/>
      <c r="BA120" s="217"/>
      <c r="BB120" s="217"/>
      <c r="BC120" s="217"/>
      <c r="BD120" s="217"/>
      <c r="BE120" s="217"/>
      <c r="BF120" s="217"/>
      <c r="BG120" s="217"/>
      <c r="BH120" s="217"/>
    </row>
    <row r="121" spans="1:60" outlineLevel="2">
      <c r="A121" s="224"/>
      <c r="B121" s="225"/>
      <c r="C121" s="259" t="s">
        <v>287</v>
      </c>
      <c r="D121" s="253"/>
      <c r="E121" s="253"/>
      <c r="F121" s="253"/>
      <c r="G121" s="253"/>
      <c r="H121" s="227"/>
      <c r="I121" s="227"/>
      <c r="J121" s="227"/>
      <c r="K121" s="227"/>
      <c r="L121" s="227"/>
      <c r="M121" s="227"/>
      <c r="N121" s="226"/>
      <c r="O121" s="226"/>
      <c r="P121" s="226"/>
      <c r="Q121" s="226"/>
      <c r="R121" s="227"/>
      <c r="S121" s="227"/>
      <c r="T121" s="227"/>
      <c r="U121" s="227"/>
      <c r="V121" s="227"/>
      <c r="W121" s="227"/>
      <c r="X121" s="227"/>
      <c r="Y121" s="227"/>
      <c r="Z121" s="217"/>
      <c r="AA121" s="217"/>
      <c r="AB121" s="217"/>
      <c r="AC121" s="217"/>
      <c r="AD121" s="217"/>
      <c r="AE121" s="217"/>
      <c r="AF121" s="217"/>
      <c r="AG121" s="217" t="s">
        <v>138</v>
      </c>
      <c r="AH121" s="217"/>
      <c r="AI121" s="217"/>
      <c r="AJ121" s="217"/>
      <c r="AK121" s="217"/>
      <c r="AL121" s="217"/>
      <c r="AM121" s="217"/>
      <c r="AN121" s="217"/>
      <c r="AO121" s="217"/>
      <c r="AP121" s="217"/>
      <c r="AQ121" s="217"/>
      <c r="AR121" s="217"/>
      <c r="AS121" s="217"/>
      <c r="AT121" s="217"/>
      <c r="AU121" s="217"/>
      <c r="AV121" s="217"/>
      <c r="AW121" s="217"/>
      <c r="AX121" s="217"/>
      <c r="AY121" s="217"/>
      <c r="AZ121" s="217"/>
      <c r="BA121" s="217"/>
      <c r="BB121" s="217"/>
      <c r="BC121" s="217"/>
      <c r="BD121" s="217"/>
      <c r="BE121" s="217"/>
      <c r="BF121" s="217"/>
      <c r="BG121" s="217"/>
      <c r="BH121" s="217"/>
    </row>
    <row r="122" spans="1:60" ht="33.75" outlineLevel="1">
      <c r="A122" s="236">
        <v>58</v>
      </c>
      <c r="B122" s="237" t="s">
        <v>288</v>
      </c>
      <c r="C122" s="255" t="s">
        <v>289</v>
      </c>
      <c r="D122" s="238" t="s">
        <v>211</v>
      </c>
      <c r="E122" s="239">
        <v>32.9</v>
      </c>
      <c r="F122" s="240"/>
      <c r="G122" s="241">
        <f>ROUND(E122*F122,2)</f>
        <v>0</v>
      </c>
      <c r="H122" s="240"/>
      <c r="I122" s="241">
        <f>ROUND(E122*H122,2)</f>
        <v>0</v>
      </c>
      <c r="J122" s="240"/>
      <c r="K122" s="241">
        <f>ROUND(E122*J122,2)</f>
        <v>0</v>
      </c>
      <c r="L122" s="241">
        <v>21</v>
      </c>
      <c r="M122" s="241">
        <f>G122*(1+L122/100)</f>
        <v>0</v>
      </c>
      <c r="N122" s="239">
        <v>1.8400000000000001E-3</v>
      </c>
      <c r="O122" s="239">
        <f>ROUND(E122*N122,2)</f>
        <v>0.06</v>
      </c>
      <c r="P122" s="239">
        <v>0</v>
      </c>
      <c r="Q122" s="239">
        <f>ROUND(E122*P122,2)</f>
        <v>0</v>
      </c>
      <c r="R122" s="241" t="s">
        <v>199</v>
      </c>
      <c r="S122" s="241" t="s">
        <v>124</v>
      </c>
      <c r="T122" s="242" t="s">
        <v>124</v>
      </c>
      <c r="U122" s="227">
        <v>0.252</v>
      </c>
      <c r="V122" s="227">
        <f>ROUND(E122*U122,2)</f>
        <v>8.2899999999999991</v>
      </c>
      <c r="W122" s="227"/>
      <c r="X122" s="227" t="s">
        <v>125</v>
      </c>
      <c r="Y122" s="227" t="s">
        <v>126</v>
      </c>
      <c r="Z122" s="217"/>
      <c r="AA122" s="217"/>
      <c r="AB122" s="217"/>
      <c r="AC122" s="217"/>
      <c r="AD122" s="217"/>
      <c r="AE122" s="217"/>
      <c r="AF122" s="217"/>
      <c r="AG122" s="217" t="s">
        <v>127</v>
      </c>
      <c r="AH122" s="217"/>
      <c r="AI122" s="217"/>
      <c r="AJ122" s="217"/>
      <c r="AK122" s="217"/>
      <c r="AL122" s="217"/>
      <c r="AM122" s="217"/>
      <c r="AN122" s="217"/>
      <c r="AO122" s="217"/>
      <c r="AP122" s="217"/>
      <c r="AQ122" s="217"/>
      <c r="AR122" s="217"/>
      <c r="AS122" s="217"/>
      <c r="AT122" s="217"/>
      <c r="AU122" s="217"/>
      <c r="AV122" s="217"/>
      <c r="AW122" s="217"/>
      <c r="AX122" s="217"/>
      <c r="AY122" s="217"/>
      <c r="AZ122" s="217"/>
      <c r="BA122" s="217"/>
      <c r="BB122" s="217"/>
      <c r="BC122" s="217"/>
      <c r="BD122" s="217"/>
      <c r="BE122" s="217"/>
      <c r="BF122" s="217"/>
      <c r="BG122" s="217"/>
      <c r="BH122" s="217"/>
    </row>
    <row r="123" spans="1:60" outlineLevel="2">
      <c r="A123" s="224"/>
      <c r="B123" s="225"/>
      <c r="C123" s="256" t="s">
        <v>290</v>
      </c>
      <c r="D123" s="243"/>
      <c r="E123" s="243"/>
      <c r="F123" s="243"/>
      <c r="G123" s="243"/>
      <c r="H123" s="227"/>
      <c r="I123" s="227"/>
      <c r="J123" s="227"/>
      <c r="K123" s="227"/>
      <c r="L123" s="227"/>
      <c r="M123" s="227"/>
      <c r="N123" s="226"/>
      <c r="O123" s="226"/>
      <c r="P123" s="226"/>
      <c r="Q123" s="226"/>
      <c r="R123" s="227"/>
      <c r="S123" s="227"/>
      <c r="T123" s="227"/>
      <c r="U123" s="227"/>
      <c r="V123" s="227"/>
      <c r="W123" s="227"/>
      <c r="X123" s="227"/>
      <c r="Y123" s="227"/>
      <c r="Z123" s="217"/>
      <c r="AA123" s="217"/>
      <c r="AB123" s="217"/>
      <c r="AC123" s="217"/>
      <c r="AD123" s="217"/>
      <c r="AE123" s="217"/>
      <c r="AF123" s="217"/>
      <c r="AG123" s="217" t="s">
        <v>129</v>
      </c>
      <c r="AH123" s="217"/>
      <c r="AI123" s="217"/>
      <c r="AJ123" s="217"/>
      <c r="AK123" s="217"/>
      <c r="AL123" s="217"/>
      <c r="AM123" s="217"/>
      <c r="AN123" s="217"/>
      <c r="AO123" s="217"/>
      <c r="AP123" s="217"/>
      <c r="AQ123" s="217"/>
      <c r="AR123" s="217"/>
      <c r="AS123" s="217"/>
      <c r="AT123" s="217"/>
      <c r="AU123" s="217"/>
      <c r="AV123" s="217"/>
      <c r="AW123" s="217"/>
      <c r="AX123" s="217"/>
      <c r="AY123" s="217"/>
      <c r="AZ123" s="217"/>
      <c r="BA123" s="217"/>
      <c r="BB123" s="217"/>
      <c r="BC123" s="217"/>
      <c r="BD123" s="217"/>
      <c r="BE123" s="217"/>
      <c r="BF123" s="217"/>
      <c r="BG123" s="217"/>
      <c r="BH123" s="217"/>
    </row>
    <row r="124" spans="1:60" outlineLevel="2">
      <c r="A124" s="224"/>
      <c r="B124" s="225"/>
      <c r="C124" s="258" t="s">
        <v>291</v>
      </c>
      <c r="D124" s="252"/>
      <c r="E124" s="252"/>
      <c r="F124" s="252"/>
      <c r="G124" s="252"/>
      <c r="H124" s="227"/>
      <c r="I124" s="227"/>
      <c r="J124" s="227"/>
      <c r="K124" s="227"/>
      <c r="L124" s="227"/>
      <c r="M124" s="227"/>
      <c r="N124" s="226"/>
      <c r="O124" s="226"/>
      <c r="P124" s="226"/>
      <c r="Q124" s="226"/>
      <c r="R124" s="227"/>
      <c r="S124" s="227"/>
      <c r="T124" s="227"/>
      <c r="U124" s="227"/>
      <c r="V124" s="227"/>
      <c r="W124" s="227"/>
      <c r="X124" s="227"/>
      <c r="Y124" s="227"/>
      <c r="Z124" s="217"/>
      <c r="AA124" s="217"/>
      <c r="AB124" s="217"/>
      <c r="AC124" s="217"/>
      <c r="AD124" s="217"/>
      <c r="AE124" s="217"/>
      <c r="AF124" s="217"/>
      <c r="AG124" s="217" t="s">
        <v>138</v>
      </c>
      <c r="AH124" s="217"/>
      <c r="AI124" s="217"/>
      <c r="AJ124" s="217"/>
      <c r="AK124" s="217"/>
      <c r="AL124" s="217"/>
      <c r="AM124" s="217"/>
      <c r="AN124" s="217"/>
      <c r="AO124" s="217"/>
      <c r="AP124" s="217"/>
      <c r="AQ124" s="217"/>
      <c r="AR124" s="217"/>
      <c r="AS124" s="217"/>
      <c r="AT124" s="217"/>
      <c r="AU124" s="217"/>
      <c r="AV124" s="217"/>
      <c r="AW124" s="217"/>
      <c r="AX124" s="217"/>
      <c r="AY124" s="217"/>
      <c r="AZ124" s="217"/>
      <c r="BA124" s="217"/>
      <c r="BB124" s="217"/>
      <c r="BC124" s="217"/>
      <c r="BD124" s="217"/>
      <c r="BE124" s="217"/>
      <c r="BF124" s="217"/>
      <c r="BG124" s="217"/>
      <c r="BH124" s="217"/>
    </row>
    <row r="125" spans="1:60" ht="33.75" outlineLevel="1">
      <c r="A125" s="236">
        <v>59</v>
      </c>
      <c r="B125" s="237" t="s">
        <v>292</v>
      </c>
      <c r="C125" s="255" t="s">
        <v>293</v>
      </c>
      <c r="D125" s="238" t="s">
        <v>211</v>
      </c>
      <c r="E125" s="239">
        <v>6.15</v>
      </c>
      <c r="F125" s="240"/>
      <c r="G125" s="241">
        <f>ROUND(E125*F125,2)</f>
        <v>0</v>
      </c>
      <c r="H125" s="240"/>
      <c r="I125" s="241">
        <f>ROUND(E125*H125,2)</f>
        <v>0</v>
      </c>
      <c r="J125" s="240"/>
      <c r="K125" s="241">
        <f>ROUND(E125*J125,2)</f>
        <v>0</v>
      </c>
      <c r="L125" s="241">
        <v>21</v>
      </c>
      <c r="M125" s="241">
        <f>G125*(1+L125/100)</f>
        <v>0</v>
      </c>
      <c r="N125" s="239">
        <v>1.8400000000000001E-3</v>
      </c>
      <c r="O125" s="239">
        <f>ROUND(E125*N125,2)</f>
        <v>0.01</v>
      </c>
      <c r="P125" s="239">
        <v>0</v>
      </c>
      <c r="Q125" s="239">
        <f>ROUND(E125*P125,2)</f>
        <v>0</v>
      </c>
      <c r="R125" s="241" t="s">
        <v>199</v>
      </c>
      <c r="S125" s="241" t="s">
        <v>124</v>
      </c>
      <c r="T125" s="242" t="s">
        <v>124</v>
      </c>
      <c r="U125" s="227">
        <v>0.252</v>
      </c>
      <c r="V125" s="227">
        <f>ROUND(E125*U125,2)</f>
        <v>1.55</v>
      </c>
      <c r="W125" s="227"/>
      <c r="X125" s="227" t="s">
        <v>125</v>
      </c>
      <c r="Y125" s="227" t="s">
        <v>126</v>
      </c>
      <c r="Z125" s="217"/>
      <c r="AA125" s="217"/>
      <c r="AB125" s="217"/>
      <c r="AC125" s="217"/>
      <c r="AD125" s="217"/>
      <c r="AE125" s="217"/>
      <c r="AF125" s="217"/>
      <c r="AG125" s="217" t="s">
        <v>127</v>
      </c>
      <c r="AH125" s="217"/>
      <c r="AI125" s="217"/>
      <c r="AJ125" s="217"/>
      <c r="AK125" s="217"/>
      <c r="AL125" s="217"/>
      <c r="AM125" s="217"/>
      <c r="AN125" s="217"/>
      <c r="AO125" s="217"/>
      <c r="AP125" s="217"/>
      <c r="AQ125" s="217"/>
      <c r="AR125" s="217"/>
      <c r="AS125" s="217"/>
      <c r="AT125" s="217"/>
      <c r="AU125" s="217"/>
      <c r="AV125" s="217"/>
      <c r="AW125" s="217"/>
      <c r="AX125" s="217"/>
      <c r="AY125" s="217"/>
      <c r="AZ125" s="217"/>
      <c r="BA125" s="217"/>
      <c r="BB125" s="217"/>
      <c r="BC125" s="217"/>
      <c r="BD125" s="217"/>
      <c r="BE125" s="217"/>
      <c r="BF125" s="217"/>
      <c r="BG125" s="217"/>
      <c r="BH125" s="217"/>
    </row>
    <row r="126" spans="1:60" outlineLevel="2">
      <c r="A126" s="224"/>
      <c r="B126" s="225"/>
      <c r="C126" s="256" t="s">
        <v>290</v>
      </c>
      <c r="D126" s="243"/>
      <c r="E126" s="243"/>
      <c r="F126" s="243"/>
      <c r="G126" s="243"/>
      <c r="H126" s="227"/>
      <c r="I126" s="227"/>
      <c r="J126" s="227"/>
      <c r="K126" s="227"/>
      <c r="L126" s="227"/>
      <c r="M126" s="227"/>
      <c r="N126" s="226"/>
      <c r="O126" s="226"/>
      <c r="P126" s="226"/>
      <c r="Q126" s="226"/>
      <c r="R126" s="227"/>
      <c r="S126" s="227"/>
      <c r="T126" s="227"/>
      <c r="U126" s="227"/>
      <c r="V126" s="227"/>
      <c r="W126" s="227"/>
      <c r="X126" s="227"/>
      <c r="Y126" s="227"/>
      <c r="Z126" s="217"/>
      <c r="AA126" s="217"/>
      <c r="AB126" s="217"/>
      <c r="AC126" s="217"/>
      <c r="AD126" s="217"/>
      <c r="AE126" s="217"/>
      <c r="AF126" s="217"/>
      <c r="AG126" s="217" t="s">
        <v>129</v>
      </c>
      <c r="AH126" s="217"/>
      <c r="AI126" s="217"/>
      <c r="AJ126" s="217"/>
      <c r="AK126" s="217"/>
      <c r="AL126" s="217"/>
      <c r="AM126" s="217"/>
      <c r="AN126" s="217"/>
      <c r="AO126" s="217"/>
      <c r="AP126" s="217"/>
      <c r="AQ126" s="217"/>
      <c r="AR126" s="217"/>
      <c r="AS126" s="217"/>
      <c r="AT126" s="217"/>
      <c r="AU126" s="217"/>
      <c r="AV126" s="217"/>
      <c r="AW126" s="217"/>
      <c r="AX126" s="217"/>
      <c r="AY126" s="217"/>
      <c r="AZ126" s="217"/>
      <c r="BA126" s="217"/>
      <c r="BB126" s="217"/>
      <c r="BC126" s="217"/>
      <c r="BD126" s="217"/>
      <c r="BE126" s="217"/>
      <c r="BF126" s="217"/>
      <c r="BG126" s="217"/>
      <c r="BH126" s="217"/>
    </row>
    <row r="127" spans="1:60" outlineLevel="2">
      <c r="A127" s="224"/>
      <c r="B127" s="225"/>
      <c r="C127" s="258" t="s">
        <v>294</v>
      </c>
      <c r="D127" s="252"/>
      <c r="E127" s="252"/>
      <c r="F127" s="252"/>
      <c r="G127" s="252"/>
      <c r="H127" s="227"/>
      <c r="I127" s="227"/>
      <c r="J127" s="227"/>
      <c r="K127" s="227"/>
      <c r="L127" s="227"/>
      <c r="M127" s="227"/>
      <c r="N127" s="226"/>
      <c r="O127" s="226"/>
      <c r="P127" s="226"/>
      <c r="Q127" s="226"/>
      <c r="R127" s="227"/>
      <c r="S127" s="227"/>
      <c r="T127" s="227"/>
      <c r="U127" s="227"/>
      <c r="V127" s="227"/>
      <c r="W127" s="227"/>
      <c r="X127" s="227"/>
      <c r="Y127" s="227"/>
      <c r="Z127" s="217"/>
      <c r="AA127" s="217"/>
      <c r="AB127" s="217"/>
      <c r="AC127" s="217"/>
      <c r="AD127" s="217"/>
      <c r="AE127" s="217"/>
      <c r="AF127" s="217"/>
      <c r="AG127" s="217" t="s">
        <v>138</v>
      </c>
      <c r="AH127" s="217"/>
      <c r="AI127" s="217"/>
      <c r="AJ127" s="217"/>
      <c r="AK127" s="217"/>
      <c r="AL127" s="217"/>
      <c r="AM127" s="217"/>
      <c r="AN127" s="217"/>
      <c r="AO127" s="217"/>
      <c r="AP127" s="217"/>
      <c r="AQ127" s="217"/>
      <c r="AR127" s="217"/>
      <c r="AS127" s="217"/>
      <c r="AT127" s="217"/>
      <c r="AU127" s="217"/>
      <c r="AV127" s="217"/>
      <c r="AW127" s="217"/>
      <c r="AX127" s="217"/>
      <c r="AY127" s="217"/>
      <c r="AZ127" s="217"/>
      <c r="BA127" s="217"/>
      <c r="BB127" s="217"/>
      <c r="BC127" s="217"/>
      <c r="BD127" s="217"/>
      <c r="BE127" s="217"/>
      <c r="BF127" s="217"/>
      <c r="BG127" s="217"/>
      <c r="BH127" s="217"/>
    </row>
    <row r="128" spans="1:60" ht="33.75" outlineLevel="1">
      <c r="A128" s="236">
        <v>60</v>
      </c>
      <c r="B128" s="237" t="s">
        <v>295</v>
      </c>
      <c r="C128" s="255" t="s">
        <v>296</v>
      </c>
      <c r="D128" s="238" t="s">
        <v>211</v>
      </c>
      <c r="E128" s="239">
        <v>19.2</v>
      </c>
      <c r="F128" s="240"/>
      <c r="G128" s="241">
        <f>ROUND(E128*F128,2)</f>
        <v>0</v>
      </c>
      <c r="H128" s="240"/>
      <c r="I128" s="241">
        <f>ROUND(E128*H128,2)</f>
        <v>0</v>
      </c>
      <c r="J128" s="240"/>
      <c r="K128" s="241">
        <f>ROUND(E128*J128,2)</f>
        <v>0</v>
      </c>
      <c r="L128" s="241">
        <v>21</v>
      </c>
      <c r="M128" s="241">
        <f>G128*(1+L128/100)</f>
        <v>0</v>
      </c>
      <c r="N128" s="239">
        <v>5.8E-4</v>
      </c>
      <c r="O128" s="239">
        <f>ROUND(E128*N128,2)</f>
        <v>0.01</v>
      </c>
      <c r="P128" s="239">
        <v>0</v>
      </c>
      <c r="Q128" s="239">
        <f>ROUND(E128*P128,2)</f>
        <v>0</v>
      </c>
      <c r="R128" s="241" t="s">
        <v>199</v>
      </c>
      <c r="S128" s="241" t="s">
        <v>124</v>
      </c>
      <c r="T128" s="242" t="s">
        <v>124</v>
      </c>
      <c r="U128" s="227">
        <v>0.189</v>
      </c>
      <c r="V128" s="227">
        <f>ROUND(E128*U128,2)</f>
        <v>3.63</v>
      </c>
      <c r="W128" s="227"/>
      <c r="X128" s="227" t="s">
        <v>125</v>
      </c>
      <c r="Y128" s="227" t="s">
        <v>126</v>
      </c>
      <c r="Z128" s="217"/>
      <c r="AA128" s="217"/>
      <c r="AB128" s="217"/>
      <c r="AC128" s="217"/>
      <c r="AD128" s="217"/>
      <c r="AE128" s="217"/>
      <c r="AF128" s="217"/>
      <c r="AG128" s="217" t="s">
        <v>127</v>
      </c>
      <c r="AH128" s="217"/>
      <c r="AI128" s="217"/>
      <c r="AJ128" s="217"/>
      <c r="AK128" s="217"/>
      <c r="AL128" s="217"/>
      <c r="AM128" s="217"/>
      <c r="AN128" s="217"/>
      <c r="AO128" s="217"/>
      <c r="AP128" s="217"/>
      <c r="AQ128" s="217"/>
      <c r="AR128" s="217"/>
      <c r="AS128" s="217"/>
      <c r="AT128" s="217"/>
      <c r="AU128" s="217"/>
      <c r="AV128" s="217"/>
      <c r="AW128" s="217"/>
      <c r="AX128" s="217"/>
      <c r="AY128" s="217"/>
      <c r="AZ128" s="217"/>
      <c r="BA128" s="217"/>
      <c r="BB128" s="217"/>
      <c r="BC128" s="217"/>
      <c r="BD128" s="217"/>
      <c r="BE128" s="217"/>
      <c r="BF128" s="217"/>
      <c r="BG128" s="217"/>
      <c r="BH128" s="217"/>
    </row>
    <row r="129" spans="1:60" outlineLevel="2">
      <c r="A129" s="224"/>
      <c r="B129" s="225"/>
      <c r="C129" s="256" t="s">
        <v>290</v>
      </c>
      <c r="D129" s="243"/>
      <c r="E129" s="243"/>
      <c r="F129" s="243"/>
      <c r="G129" s="243"/>
      <c r="H129" s="227"/>
      <c r="I129" s="227"/>
      <c r="J129" s="227"/>
      <c r="K129" s="227"/>
      <c r="L129" s="227"/>
      <c r="M129" s="227"/>
      <c r="N129" s="226"/>
      <c r="O129" s="226"/>
      <c r="P129" s="226"/>
      <c r="Q129" s="226"/>
      <c r="R129" s="227"/>
      <c r="S129" s="227"/>
      <c r="T129" s="227"/>
      <c r="U129" s="227"/>
      <c r="V129" s="227"/>
      <c r="W129" s="227"/>
      <c r="X129" s="227"/>
      <c r="Y129" s="227"/>
      <c r="Z129" s="217"/>
      <c r="AA129" s="217"/>
      <c r="AB129" s="217"/>
      <c r="AC129" s="217"/>
      <c r="AD129" s="217"/>
      <c r="AE129" s="217"/>
      <c r="AF129" s="217"/>
      <c r="AG129" s="217" t="s">
        <v>129</v>
      </c>
      <c r="AH129" s="217"/>
      <c r="AI129" s="217"/>
      <c r="AJ129" s="217"/>
      <c r="AK129" s="217"/>
      <c r="AL129" s="217"/>
      <c r="AM129" s="217"/>
      <c r="AN129" s="217"/>
      <c r="AO129" s="217"/>
      <c r="AP129" s="217"/>
      <c r="AQ129" s="217"/>
      <c r="AR129" s="217"/>
      <c r="AS129" s="217"/>
      <c r="AT129" s="217"/>
      <c r="AU129" s="217"/>
      <c r="AV129" s="217"/>
      <c r="AW129" s="217"/>
      <c r="AX129" s="217"/>
      <c r="AY129" s="217"/>
      <c r="AZ129" s="217"/>
      <c r="BA129" s="217"/>
      <c r="BB129" s="217"/>
      <c r="BC129" s="217"/>
      <c r="BD129" s="217"/>
      <c r="BE129" s="217"/>
      <c r="BF129" s="217"/>
      <c r="BG129" s="217"/>
      <c r="BH129" s="217"/>
    </row>
    <row r="130" spans="1:60" outlineLevel="2">
      <c r="A130" s="224"/>
      <c r="B130" s="225"/>
      <c r="C130" s="258" t="s">
        <v>297</v>
      </c>
      <c r="D130" s="252"/>
      <c r="E130" s="252"/>
      <c r="F130" s="252"/>
      <c r="G130" s="252"/>
      <c r="H130" s="227"/>
      <c r="I130" s="227"/>
      <c r="J130" s="227"/>
      <c r="K130" s="227"/>
      <c r="L130" s="227"/>
      <c r="M130" s="227"/>
      <c r="N130" s="226"/>
      <c r="O130" s="226"/>
      <c r="P130" s="226"/>
      <c r="Q130" s="226"/>
      <c r="R130" s="227"/>
      <c r="S130" s="227"/>
      <c r="T130" s="227"/>
      <c r="U130" s="227"/>
      <c r="V130" s="227"/>
      <c r="W130" s="227"/>
      <c r="X130" s="227"/>
      <c r="Y130" s="227"/>
      <c r="Z130" s="217"/>
      <c r="AA130" s="217"/>
      <c r="AB130" s="217"/>
      <c r="AC130" s="217"/>
      <c r="AD130" s="217"/>
      <c r="AE130" s="217"/>
      <c r="AF130" s="217"/>
      <c r="AG130" s="217" t="s">
        <v>138</v>
      </c>
      <c r="AH130" s="217"/>
      <c r="AI130" s="217"/>
      <c r="AJ130" s="217"/>
      <c r="AK130" s="217"/>
      <c r="AL130" s="217"/>
      <c r="AM130" s="217"/>
      <c r="AN130" s="217"/>
      <c r="AO130" s="217"/>
      <c r="AP130" s="217"/>
      <c r="AQ130" s="217"/>
      <c r="AR130" s="217"/>
      <c r="AS130" s="217"/>
      <c r="AT130" s="217"/>
      <c r="AU130" s="217"/>
      <c r="AV130" s="217"/>
      <c r="AW130" s="217"/>
      <c r="AX130" s="217"/>
      <c r="AY130" s="217"/>
      <c r="AZ130" s="217"/>
      <c r="BA130" s="217"/>
      <c r="BB130" s="217"/>
      <c r="BC130" s="217"/>
      <c r="BD130" s="217"/>
      <c r="BE130" s="217"/>
      <c r="BF130" s="217"/>
      <c r="BG130" s="217"/>
      <c r="BH130" s="217"/>
    </row>
    <row r="131" spans="1:60" ht="33.75" outlineLevel="1">
      <c r="A131" s="236">
        <v>61</v>
      </c>
      <c r="B131" s="237" t="s">
        <v>298</v>
      </c>
      <c r="C131" s="255" t="s">
        <v>299</v>
      </c>
      <c r="D131" s="238" t="s">
        <v>211</v>
      </c>
      <c r="E131" s="239">
        <v>16.2</v>
      </c>
      <c r="F131" s="240"/>
      <c r="G131" s="241">
        <f>ROUND(E131*F131,2)</f>
        <v>0</v>
      </c>
      <c r="H131" s="240"/>
      <c r="I131" s="241">
        <f>ROUND(E131*H131,2)</f>
        <v>0</v>
      </c>
      <c r="J131" s="240"/>
      <c r="K131" s="241">
        <f>ROUND(E131*J131,2)</f>
        <v>0</v>
      </c>
      <c r="L131" s="241">
        <v>21</v>
      </c>
      <c r="M131" s="241">
        <f>G131*(1+L131/100)</f>
        <v>0</v>
      </c>
      <c r="N131" s="239">
        <v>7.6000000000000004E-4</v>
      </c>
      <c r="O131" s="239">
        <f>ROUND(E131*N131,2)</f>
        <v>0.01</v>
      </c>
      <c r="P131" s="239">
        <v>0</v>
      </c>
      <c r="Q131" s="239">
        <f>ROUND(E131*P131,2)</f>
        <v>0</v>
      </c>
      <c r="R131" s="241" t="s">
        <v>199</v>
      </c>
      <c r="S131" s="241" t="s">
        <v>124</v>
      </c>
      <c r="T131" s="242" t="s">
        <v>124</v>
      </c>
      <c r="U131" s="227">
        <v>0.189</v>
      </c>
      <c r="V131" s="227">
        <f>ROUND(E131*U131,2)</f>
        <v>3.06</v>
      </c>
      <c r="W131" s="227"/>
      <c r="X131" s="227" t="s">
        <v>125</v>
      </c>
      <c r="Y131" s="227" t="s">
        <v>126</v>
      </c>
      <c r="Z131" s="217"/>
      <c r="AA131" s="217"/>
      <c r="AB131" s="217"/>
      <c r="AC131" s="217"/>
      <c r="AD131" s="217"/>
      <c r="AE131" s="217"/>
      <c r="AF131" s="217"/>
      <c r="AG131" s="217" t="s">
        <v>127</v>
      </c>
      <c r="AH131" s="217"/>
      <c r="AI131" s="217"/>
      <c r="AJ131" s="217"/>
      <c r="AK131" s="217"/>
      <c r="AL131" s="217"/>
      <c r="AM131" s="217"/>
      <c r="AN131" s="217"/>
      <c r="AO131" s="217"/>
      <c r="AP131" s="217"/>
      <c r="AQ131" s="217"/>
      <c r="AR131" s="217"/>
      <c r="AS131" s="217"/>
      <c r="AT131" s="217"/>
      <c r="AU131" s="217"/>
      <c r="AV131" s="217"/>
      <c r="AW131" s="217"/>
      <c r="AX131" s="217"/>
      <c r="AY131" s="217"/>
      <c r="AZ131" s="217"/>
      <c r="BA131" s="217"/>
      <c r="BB131" s="217"/>
      <c r="BC131" s="217"/>
      <c r="BD131" s="217"/>
      <c r="BE131" s="217"/>
      <c r="BF131" s="217"/>
      <c r="BG131" s="217"/>
      <c r="BH131" s="217"/>
    </row>
    <row r="132" spans="1:60" outlineLevel="2">
      <c r="A132" s="224"/>
      <c r="B132" s="225"/>
      <c r="C132" s="256" t="s">
        <v>290</v>
      </c>
      <c r="D132" s="243"/>
      <c r="E132" s="243"/>
      <c r="F132" s="243"/>
      <c r="G132" s="243"/>
      <c r="H132" s="227"/>
      <c r="I132" s="227"/>
      <c r="J132" s="227"/>
      <c r="K132" s="227"/>
      <c r="L132" s="227"/>
      <c r="M132" s="227"/>
      <c r="N132" s="226"/>
      <c r="O132" s="226"/>
      <c r="P132" s="226"/>
      <c r="Q132" s="226"/>
      <c r="R132" s="227"/>
      <c r="S132" s="227"/>
      <c r="T132" s="227"/>
      <c r="U132" s="227"/>
      <c r="V132" s="227"/>
      <c r="W132" s="227"/>
      <c r="X132" s="227"/>
      <c r="Y132" s="227"/>
      <c r="Z132" s="217"/>
      <c r="AA132" s="217"/>
      <c r="AB132" s="217"/>
      <c r="AC132" s="217"/>
      <c r="AD132" s="217"/>
      <c r="AE132" s="217"/>
      <c r="AF132" s="217"/>
      <c r="AG132" s="217" t="s">
        <v>129</v>
      </c>
      <c r="AH132" s="217"/>
      <c r="AI132" s="217"/>
      <c r="AJ132" s="217"/>
      <c r="AK132" s="217"/>
      <c r="AL132" s="217"/>
      <c r="AM132" s="217"/>
      <c r="AN132" s="217"/>
      <c r="AO132" s="217"/>
      <c r="AP132" s="217"/>
      <c r="AQ132" s="217"/>
      <c r="AR132" s="217"/>
      <c r="AS132" s="217"/>
      <c r="AT132" s="217"/>
      <c r="AU132" s="217"/>
      <c r="AV132" s="217"/>
      <c r="AW132" s="217"/>
      <c r="AX132" s="217"/>
      <c r="AY132" s="217"/>
      <c r="AZ132" s="217"/>
      <c r="BA132" s="217"/>
      <c r="BB132" s="217"/>
      <c r="BC132" s="217"/>
      <c r="BD132" s="217"/>
      <c r="BE132" s="217"/>
      <c r="BF132" s="217"/>
      <c r="BG132" s="217"/>
      <c r="BH132" s="217"/>
    </row>
    <row r="133" spans="1:60" outlineLevel="2">
      <c r="A133" s="224"/>
      <c r="B133" s="225"/>
      <c r="C133" s="258" t="s">
        <v>300</v>
      </c>
      <c r="D133" s="252"/>
      <c r="E133" s="252"/>
      <c r="F133" s="252"/>
      <c r="G133" s="252"/>
      <c r="H133" s="227"/>
      <c r="I133" s="227"/>
      <c r="J133" s="227"/>
      <c r="K133" s="227"/>
      <c r="L133" s="227"/>
      <c r="M133" s="227"/>
      <c r="N133" s="226"/>
      <c r="O133" s="226"/>
      <c r="P133" s="226"/>
      <c r="Q133" s="226"/>
      <c r="R133" s="227"/>
      <c r="S133" s="227"/>
      <c r="T133" s="227"/>
      <c r="U133" s="227"/>
      <c r="V133" s="227"/>
      <c r="W133" s="227"/>
      <c r="X133" s="227"/>
      <c r="Y133" s="227"/>
      <c r="Z133" s="217"/>
      <c r="AA133" s="217"/>
      <c r="AB133" s="217"/>
      <c r="AC133" s="217"/>
      <c r="AD133" s="217"/>
      <c r="AE133" s="217"/>
      <c r="AF133" s="217"/>
      <c r="AG133" s="217" t="s">
        <v>138</v>
      </c>
      <c r="AH133" s="217"/>
      <c r="AI133" s="217"/>
      <c r="AJ133" s="217"/>
      <c r="AK133" s="217"/>
      <c r="AL133" s="217"/>
      <c r="AM133" s="217"/>
      <c r="AN133" s="217"/>
      <c r="AO133" s="217"/>
      <c r="AP133" s="217"/>
      <c r="AQ133" s="217"/>
      <c r="AR133" s="217"/>
      <c r="AS133" s="217"/>
      <c r="AT133" s="217"/>
      <c r="AU133" s="217"/>
      <c r="AV133" s="217"/>
      <c r="AW133" s="217"/>
      <c r="AX133" s="217"/>
      <c r="AY133" s="217"/>
      <c r="AZ133" s="217"/>
      <c r="BA133" s="217"/>
      <c r="BB133" s="217"/>
      <c r="BC133" s="217"/>
      <c r="BD133" s="217"/>
      <c r="BE133" s="217"/>
      <c r="BF133" s="217"/>
      <c r="BG133" s="217"/>
      <c r="BH133" s="217"/>
    </row>
    <row r="134" spans="1:60" ht="33.75" outlineLevel="1">
      <c r="A134" s="236">
        <v>62</v>
      </c>
      <c r="B134" s="237" t="s">
        <v>301</v>
      </c>
      <c r="C134" s="255" t="s">
        <v>302</v>
      </c>
      <c r="D134" s="238" t="s">
        <v>211</v>
      </c>
      <c r="E134" s="239">
        <v>35.4</v>
      </c>
      <c r="F134" s="240"/>
      <c r="G134" s="241">
        <f>ROUND(E134*F134,2)</f>
        <v>0</v>
      </c>
      <c r="H134" s="240"/>
      <c r="I134" s="241">
        <f>ROUND(E134*H134,2)</f>
        <v>0</v>
      </c>
      <c r="J134" s="240"/>
      <c r="K134" s="241">
        <f>ROUND(E134*J134,2)</f>
        <v>0</v>
      </c>
      <c r="L134" s="241">
        <v>21</v>
      </c>
      <c r="M134" s="241">
        <f>G134*(1+L134/100)</f>
        <v>0</v>
      </c>
      <c r="N134" s="239">
        <v>7.6000000000000004E-4</v>
      </c>
      <c r="O134" s="239">
        <f>ROUND(E134*N134,2)</f>
        <v>0.03</v>
      </c>
      <c r="P134" s="239">
        <v>0</v>
      </c>
      <c r="Q134" s="239">
        <f>ROUND(E134*P134,2)</f>
        <v>0</v>
      </c>
      <c r="R134" s="241" t="s">
        <v>199</v>
      </c>
      <c r="S134" s="241" t="s">
        <v>124</v>
      </c>
      <c r="T134" s="242" t="s">
        <v>124</v>
      </c>
      <c r="U134" s="227">
        <v>0.189</v>
      </c>
      <c r="V134" s="227">
        <f>ROUND(E134*U134,2)</f>
        <v>6.69</v>
      </c>
      <c r="W134" s="227"/>
      <c r="X134" s="227" t="s">
        <v>125</v>
      </c>
      <c r="Y134" s="227" t="s">
        <v>126</v>
      </c>
      <c r="Z134" s="217"/>
      <c r="AA134" s="217"/>
      <c r="AB134" s="217"/>
      <c r="AC134" s="217"/>
      <c r="AD134" s="217"/>
      <c r="AE134" s="217"/>
      <c r="AF134" s="217"/>
      <c r="AG134" s="217" t="s">
        <v>127</v>
      </c>
      <c r="AH134" s="217"/>
      <c r="AI134" s="217"/>
      <c r="AJ134" s="217"/>
      <c r="AK134" s="217"/>
      <c r="AL134" s="217"/>
      <c r="AM134" s="217"/>
      <c r="AN134" s="217"/>
      <c r="AO134" s="217"/>
      <c r="AP134" s="217"/>
      <c r="AQ134" s="217"/>
      <c r="AR134" s="217"/>
      <c r="AS134" s="217"/>
      <c r="AT134" s="217"/>
      <c r="AU134" s="217"/>
      <c r="AV134" s="217"/>
      <c r="AW134" s="217"/>
      <c r="AX134" s="217"/>
      <c r="AY134" s="217"/>
      <c r="AZ134" s="217"/>
      <c r="BA134" s="217"/>
      <c r="BB134" s="217"/>
      <c r="BC134" s="217"/>
      <c r="BD134" s="217"/>
      <c r="BE134" s="217"/>
      <c r="BF134" s="217"/>
      <c r="BG134" s="217"/>
      <c r="BH134" s="217"/>
    </row>
    <row r="135" spans="1:60" outlineLevel="2">
      <c r="A135" s="224"/>
      <c r="B135" s="225"/>
      <c r="C135" s="256" t="s">
        <v>290</v>
      </c>
      <c r="D135" s="243"/>
      <c r="E135" s="243"/>
      <c r="F135" s="243"/>
      <c r="G135" s="243"/>
      <c r="H135" s="227"/>
      <c r="I135" s="227"/>
      <c r="J135" s="227"/>
      <c r="K135" s="227"/>
      <c r="L135" s="227"/>
      <c r="M135" s="227"/>
      <c r="N135" s="226"/>
      <c r="O135" s="226"/>
      <c r="P135" s="226"/>
      <c r="Q135" s="226"/>
      <c r="R135" s="227"/>
      <c r="S135" s="227"/>
      <c r="T135" s="227"/>
      <c r="U135" s="227"/>
      <c r="V135" s="227"/>
      <c r="W135" s="227"/>
      <c r="X135" s="227"/>
      <c r="Y135" s="227"/>
      <c r="Z135" s="217"/>
      <c r="AA135" s="217"/>
      <c r="AB135" s="217"/>
      <c r="AC135" s="217"/>
      <c r="AD135" s="217"/>
      <c r="AE135" s="217"/>
      <c r="AF135" s="217"/>
      <c r="AG135" s="217" t="s">
        <v>129</v>
      </c>
      <c r="AH135" s="217"/>
      <c r="AI135" s="217"/>
      <c r="AJ135" s="217"/>
      <c r="AK135" s="217"/>
      <c r="AL135" s="217"/>
      <c r="AM135" s="217"/>
      <c r="AN135" s="217"/>
      <c r="AO135" s="217"/>
      <c r="AP135" s="217"/>
      <c r="AQ135" s="217"/>
      <c r="AR135" s="217"/>
      <c r="AS135" s="217"/>
      <c r="AT135" s="217"/>
      <c r="AU135" s="217"/>
      <c r="AV135" s="217"/>
      <c r="AW135" s="217"/>
      <c r="AX135" s="217"/>
      <c r="AY135" s="217"/>
      <c r="AZ135" s="217"/>
      <c r="BA135" s="217"/>
      <c r="BB135" s="217"/>
      <c r="BC135" s="217"/>
      <c r="BD135" s="217"/>
      <c r="BE135" s="217"/>
      <c r="BF135" s="217"/>
      <c r="BG135" s="217"/>
      <c r="BH135" s="217"/>
    </row>
    <row r="136" spans="1:60" outlineLevel="2">
      <c r="A136" s="224"/>
      <c r="B136" s="225"/>
      <c r="C136" s="258" t="s">
        <v>300</v>
      </c>
      <c r="D136" s="252"/>
      <c r="E136" s="252"/>
      <c r="F136" s="252"/>
      <c r="G136" s="252"/>
      <c r="H136" s="227"/>
      <c r="I136" s="227"/>
      <c r="J136" s="227"/>
      <c r="K136" s="227"/>
      <c r="L136" s="227"/>
      <c r="M136" s="227"/>
      <c r="N136" s="226"/>
      <c r="O136" s="226"/>
      <c r="P136" s="226"/>
      <c r="Q136" s="226"/>
      <c r="R136" s="227"/>
      <c r="S136" s="227"/>
      <c r="T136" s="227"/>
      <c r="U136" s="227"/>
      <c r="V136" s="227"/>
      <c r="W136" s="227"/>
      <c r="X136" s="227"/>
      <c r="Y136" s="227"/>
      <c r="Z136" s="217"/>
      <c r="AA136" s="217"/>
      <c r="AB136" s="217"/>
      <c r="AC136" s="217"/>
      <c r="AD136" s="217"/>
      <c r="AE136" s="217"/>
      <c r="AF136" s="217"/>
      <c r="AG136" s="217" t="s">
        <v>138</v>
      </c>
      <c r="AH136" s="217"/>
      <c r="AI136" s="217"/>
      <c r="AJ136" s="217"/>
      <c r="AK136" s="217"/>
      <c r="AL136" s="217"/>
      <c r="AM136" s="217"/>
      <c r="AN136" s="217"/>
      <c r="AO136" s="217"/>
      <c r="AP136" s="217"/>
      <c r="AQ136" s="217"/>
      <c r="AR136" s="217"/>
      <c r="AS136" s="217"/>
      <c r="AT136" s="217"/>
      <c r="AU136" s="217"/>
      <c r="AV136" s="217"/>
      <c r="AW136" s="217"/>
      <c r="AX136" s="217"/>
      <c r="AY136" s="217"/>
      <c r="AZ136" s="217"/>
      <c r="BA136" s="217"/>
      <c r="BB136" s="217"/>
      <c r="BC136" s="217"/>
      <c r="BD136" s="217"/>
      <c r="BE136" s="217"/>
      <c r="BF136" s="217"/>
      <c r="BG136" s="217"/>
      <c r="BH136" s="217"/>
    </row>
    <row r="137" spans="1:60" outlineLevel="1">
      <c r="A137" s="244">
        <v>63</v>
      </c>
      <c r="B137" s="245" t="s">
        <v>303</v>
      </c>
      <c r="C137" s="257" t="s">
        <v>304</v>
      </c>
      <c r="D137" s="246" t="s">
        <v>122</v>
      </c>
      <c r="E137" s="247">
        <v>105.69750000000001</v>
      </c>
      <c r="F137" s="248"/>
      <c r="G137" s="249">
        <f>ROUND(E137*F137,2)</f>
        <v>0</v>
      </c>
      <c r="H137" s="248"/>
      <c r="I137" s="249">
        <f>ROUND(E137*H137,2)</f>
        <v>0</v>
      </c>
      <c r="J137" s="248"/>
      <c r="K137" s="249">
        <f>ROUND(E137*J137,2)</f>
        <v>0</v>
      </c>
      <c r="L137" s="249">
        <v>21</v>
      </c>
      <c r="M137" s="249">
        <f>G137*(1+L137/100)</f>
        <v>0</v>
      </c>
      <c r="N137" s="247">
        <v>3.0000000000000001E-5</v>
      </c>
      <c r="O137" s="247">
        <f>ROUND(E137*N137,2)</f>
        <v>0</v>
      </c>
      <c r="P137" s="247">
        <v>0</v>
      </c>
      <c r="Q137" s="247">
        <f>ROUND(E137*P137,2)</f>
        <v>0</v>
      </c>
      <c r="R137" s="249" t="s">
        <v>199</v>
      </c>
      <c r="S137" s="249" t="s">
        <v>124</v>
      </c>
      <c r="T137" s="250" t="s">
        <v>124</v>
      </c>
      <c r="U137" s="227">
        <v>0.11765</v>
      </c>
      <c r="V137" s="227">
        <f>ROUND(E137*U137,2)</f>
        <v>12.44</v>
      </c>
      <c r="W137" s="227"/>
      <c r="X137" s="227" t="s">
        <v>125</v>
      </c>
      <c r="Y137" s="227" t="s">
        <v>126</v>
      </c>
      <c r="Z137" s="217"/>
      <c r="AA137" s="217"/>
      <c r="AB137" s="217"/>
      <c r="AC137" s="217"/>
      <c r="AD137" s="217"/>
      <c r="AE137" s="217"/>
      <c r="AF137" s="217"/>
      <c r="AG137" s="217" t="s">
        <v>127</v>
      </c>
      <c r="AH137" s="217"/>
      <c r="AI137" s="217"/>
      <c r="AJ137" s="217"/>
      <c r="AK137" s="217"/>
      <c r="AL137" s="217"/>
      <c r="AM137" s="217"/>
      <c r="AN137" s="217"/>
      <c r="AO137" s="217"/>
      <c r="AP137" s="217"/>
      <c r="AQ137" s="217"/>
      <c r="AR137" s="217"/>
      <c r="AS137" s="217"/>
      <c r="AT137" s="217"/>
      <c r="AU137" s="217"/>
      <c r="AV137" s="217"/>
      <c r="AW137" s="217"/>
      <c r="AX137" s="217"/>
      <c r="AY137" s="217"/>
      <c r="AZ137" s="217"/>
      <c r="BA137" s="217"/>
      <c r="BB137" s="217"/>
      <c r="BC137" s="217"/>
      <c r="BD137" s="217"/>
      <c r="BE137" s="217"/>
      <c r="BF137" s="217"/>
      <c r="BG137" s="217"/>
      <c r="BH137" s="217"/>
    </row>
    <row r="138" spans="1:60" outlineLevel="1">
      <c r="A138" s="236">
        <v>64</v>
      </c>
      <c r="B138" s="237" t="s">
        <v>305</v>
      </c>
      <c r="C138" s="255" t="s">
        <v>306</v>
      </c>
      <c r="D138" s="238" t="s">
        <v>122</v>
      </c>
      <c r="E138" s="239">
        <v>18.41</v>
      </c>
      <c r="F138" s="240"/>
      <c r="G138" s="241">
        <f>ROUND(E138*F138,2)</f>
        <v>0</v>
      </c>
      <c r="H138" s="240"/>
      <c r="I138" s="241">
        <f>ROUND(E138*H138,2)</f>
        <v>0</v>
      </c>
      <c r="J138" s="240"/>
      <c r="K138" s="241">
        <f>ROUND(E138*J138,2)</f>
        <v>0</v>
      </c>
      <c r="L138" s="241">
        <v>21</v>
      </c>
      <c r="M138" s="241">
        <f>G138*(1+L138/100)</f>
        <v>0</v>
      </c>
      <c r="N138" s="239">
        <v>3.5E-4</v>
      </c>
      <c r="O138" s="239">
        <f>ROUND(E138*N138,2)</f>
        <v>0.01</v>
      </c>
      <c r="P138" s="239">
        <v>0</v>
      </c>
      <c r="Q138" s="239">
        <f>ROUND(E138*P138,2)</f>
        <v>0</v>
      </c>
      <c r="R138" s="241" t="s">
        <v>199</v>
      </c>
      <c r="S138" s="241" t="s">
        <v>124</v>
      </c>
      <c r="T138" s="242" t="s">
        <v>124</v>
      </c>
      <c r="U138" s="227">
        <v>3.5999999999999997E-2</v>
      </c>
      <c r="V138" s="227">
        <f>ROUND(E138*U138,2)</f>
        <v>0.66</v>
      </c>
      <c r="W138" s="227"/>
      <c r="X138" s="227" t="s">
        <v>125</v>
      </c>
      <c r="Y138" s="227" t="s">
        <v>126</v>
      </c>
      <c r="Z138" s="217"/>
      <c r="AA138" s="217"/>
      <c r="AB138" s="217"/>
      <c r="AC138" s="217"/>
      <c r="AD138" s="217"/>
      <c r="AE138" s="217"/>
      <c r="AF138" s="217"/>
      <c r="AG138" s="217" t="s">
        <v>127</v>
      </c>
      <c r="AH138" s="217"/>
      <c r="AI138" s="217"/>
      <c r="AJ138" s="217"/>
      <c r="AK138" s="217"/>
      <c r="AL138" s="217"/>
      <c r="AM138" s="217"/>
      <c r="AN138" s="217"/>
      <c r="AO138" s="217"/>
      <c r="AP138" s="217"/>
      <c r="AQ138" s="217"/>
      <c r="AR138" s="217"/>
      <c r="AS138" s="217"/>
      <c r="AT138" s="217"/>
      <c r="AU138" s="217"/>
      <c r="AV138" s="217"/>
      <c r="AW138" s="217"/>
      <c r="AX138" s="217"/>
      <c r="AY138" s="217"/>
      <c r="AZ138" s="217"/>
      <c r="BA138" s="217"/>
      <c r="BB138" s="217"/>
      <c r="BC138" s="217"/>
      <c r="BD138" s="217"/>
      <c r="BE138" s="217"/>
      <c r="BF138" s="217"/>
      <c r="BG138" s="217"/>
      <c r="BH138" s="217"/>
    </row>
    <row r="139" spans="1:60" outlineLevel="2">
      <c r="A139" s="224"/>
      <c r="B139" s="225"/>
      <c r="C139" s="256" t="s">
        <v>307</v>
      </c>
      <c r="D139" s="243"/>
      <c r="E139" s="243"/>
      <c r="F139" s="243"/>
      <c r="G139" s="243"/>
      <c r="H139" s="227"/>
      <c r="I139" s="227"/>
      <c r="J139" s="227"/>
      <c r="K139" s="227"/>
      <c r="L139" s="227"/>
      <c r="M139" s="227"/>
      <c r="N139" s="226"/>
      <c r="O139" s="226"/>
      <c r="P139" s="226"/>
      <c r="Q139" s="226"/>
      <c r="R139" s="227"/>
      <c r="S139" s="227"/>
      <c r="T139" s="227"/>
      <c r="U139" s="227"/>
      <c r="V139" s="227"/>
      <c r="W139" s="227"/>
      <c r="X139" s="227"/>
      <c r="Y139" s="227"/>
      <c r="Z139" s="217"/>
      <c r="AA139" s="217"/>
      <c r="AB139" s="217"/>
      <c r="AC139" s="217"/>
      <c r="AD139" s="217"/>
      <c r="AE139" s="217"/>
      <c r="AF139" s="217"/>
      <c r="AG139" s="217" t="s">
        <v>129</v>
      </c>
      <c r="AH139" s="217"/>
      <c r="AI139" s="217"/>
      <c r="AJ139" s="217"/>
      <c r="AK139" s="217"/>
      <c r="AL139" s="217"/>
      <c r="AM139" s="217"/>
      <c r="AN139" s="217"/>
      <c r="AO139" s="217"/>
      <c r="AP139" s="217"/>
      <c r="AQ139" s="217"/>
      <c r="AR139" s="217"/>
      <c r="AS139" s="217"/>
      <c r="AT139" s="217"/>
      <c r="AU139" s="217"/>
      <c r="AV139" s="217"/>
      <c r="AW139" s="217"/>
      <c r="AX139" s="217"/>
      <c r="AY139" s="217"/>
      <c r="AZ139" s="217"/>
      <c r="BA139" s="217"/>
      <c r="BB139" s="217"/>
      <c r="BC139" s="217"/>
      <c r="BD139" s="217"/>
      <c r="BE139" s="217"/>
      <c r="BF139" s="217"/>
      <c r="BG139" s="217"/>
      <c r="BH139" s="217"/>
    </row>
    <row r="140" spans="1:60" ht="22.5" outlineLevel="1">
      <c r="A140" s="236">
        <v>65</v>
      </c>
      <c r="B140" s="237" t="s">
        <v>308</v>
      </c>
      <c r="C140" s="255" t="s">
        <v>309</v>
      </c>
      <c r="D140" s="238" t="s">
        <v>122</v>
      </c>
      <c r="E140" s="239">
        <v>18.41</v>
      </c>
      <c r="F140" s="240"/>
      <c r="G140" s="241">
        <f>ROUND(E140*F140,2)</f>
        <v>0</v>
      </c>
      <c r="H140" s="240"/>
      <c r="I140" s="241">
        <f>ROUND(E140*H140,2)</f>
        <v>0</v>
      </c>
      <c r="J140" s="240"/>
      <c r="K140" s="241">
        <f>ROUND(E140*J140,2)</f>
        <v>0</v>
      </c>
      <c r="L140" s="241">
        <v>21</v>
      </c>
      <c r="M140" s="241">
        <f>G140*(1+L140/100)</f>
        <v>0</v>
      </c>
      <c r="N140" s="239">
        <v>4.2000000000000002E-4</v>
      </c>
      <c r="O140" s="239">
        <f>ROUND(E140*N140,2)</f>
        <v>0.01</v>
      </c>
      <c r="P140" s="239">
        <v>0</v>
      </c>
      <c r="Q140" s="239">
        <f>ROUND(E140*P140,2)</f>
        <v>0</v>
      </c>
      <c r="R140" s="241" t="s">
        <v>199</v>
      </c>
      <c r="S140" s="241" t="s">
        <v>124</v>
      </c>
      <c r="T140" s="242" t="s">
        <v>124</v>
      </c>
      <c r="U140" s="227">
        <v>0.28999999999999998</v>
      </c>
      <c r="V140" s="227">
        <f>ROUND(E140*U140,2)</f>
        <v>5.34</v>
      </c>
      <c r="W140" s="227"/>
      <c r="X140" s="227" t="s">
        <v>125</v>
      </c>
      <c r="Y140" s="227" t="s">
        <v>126</v>
      </c>
      <c r="Z140" s="217"/>
      <c r="AA140" s="217"/>
      <c r="AB140" s="217"/>
      <c r="AC140" s="217"/>
      <c r="AD140" s="217"/>
      <c r="AE140" s="217"/>
      <c r="AF140" s="217"/>
      <c r="AG140" s="217" t="s">
        <v>127</v>
      </c>
      <c r="AH140" s="217"/>
      <c r="AI140" s="217"/>
      <c r="AJ140" s="217"/>
      <c r="AK140" s="217"/>
      <c r="AL140" s="217"/>
      <c r="AM140" s="217"/>
      <c r="AN140" s="217"/>
      <c r="AO140" s="217"/>
      <c r="AP140" s="217"/>
      <c r="AQ140" s="217"/>
      <c r="AR140" s="217"/>
      <c r="AS140" s="217"/>
      <c r="AT140" s="217"/>
      <c r="AU140" s="217"/>
      <c r="AV140" s="217"/>
      <c r="AW140" s="217"/>
      <c r="AX140" s="217"/>
      <c r="AY140" s="217"/>
      <c r="AZ140" s="217"/>
      <c r="BA140" s="217"/>
      <c r="BB140" s="217"/>
      <c r="BC140" s="217"/>
      <c r="BD140" s="217"/>
      <c r="BE140" s="217"/>
      <c r="BF140" s="217"/>
      <c r="BG140" s="217"/>
      <c r="BH140" s="217"/>
    </row>
    <row r="141" spans="1:60" outlineLevel="2">
      <c r="A141" s="224"/>
      <c r="B141" s="225"/>
      <c r="C141" s="256" t="s">
        <v>307</v>
      </c>
      <c r="D141" s="243"/>
      <c r="E141" s="243"/>
      <c r="F141" s="243"/>
      <c r="G141" s="243"/>
      <c r="H141" s="227"/>
      <c r="I141" s="227"/>
      <c r="J141" s="227"/>
      <c r="K141" s="227"/>
      <c r="L141" s="227"/>
      <c r="M141" s="227"/>
      <c r="N141" s="226"/>
      <c r="O141" s="226"/>
      <c r="P141" s="226"/>
      <c r="Q141" s="226"/>
      <c r="R141" s="227"/>
      <c r="S141" s="227"/>
      <c r="T141" s="227"/>
      <c r="U141" s="227"/>
      <c r="V141" s="227"/>
      <c r="W141" s="227"/>
      <c r="X141" s="227"/>
      <c r="Y141" s="227"/>
      <c r="Z141" s="217"/>
      <c r="AA141" s="217"/>
      <c r="AB141" s="217"/>
      <c r="AC141" s="217"/>
      <c r="AD141" s="217"/>
      <c r="AE141" s="217"/>
      <c r="AF141" s="217"/>
      <c r="AG141" s="217" t="s">
        <v>129</v>
      </c>
      <c r="AH141" s="217"/>
      <c r="AI141" s="217"/>
      <c r="AJ141" s="217"/>
      <c r="AK141" s="217"/>
      <c r="AL141" s="217"/>
      <c r="AM141" s="217"/>
      <c r="AN141" s="217"/>
      <c r="AO141" s="217"/>
      <c r="AP141" s="217"/>
      <c r="AQ141" s="217"/>
      <c r="AR141" s="217"/>
      <c r="AS141" s="217"/>
      <c r="AT141" s="217"/>
      <c r="AU141" s="217"/>
      <c r="AV141" s="217"/>
      <c r="AW141" s="217"/>
      <c r="AX141" s="217"/>
      <c r="AY141" s="217"/>
      <c r="AZ141" s="217"/>
      <c r="BA141" s="217"/>
      <c r="BB141" s="217"/>
      <c r="BC141" s="217"/>
      <c r="BD141" s="217"/>
      <c r="BE141" s="217"/>
      <c r="BF141" s="217"/>
      <c r="BG141" s="217"/>
      <c r="BH141" s="217"/>
    </row>
    <row r="142" spans="1:60" ht="22.5" outlineLevel="1">
      <c r="A142" s="236">
        <v>66</v>
      </c>
      <c r="B142" s="237" t="s">
        <v>310</v>
      </c>
      <c r="C142" s="255" t="s">
        <v>311</v>
      </c>
      <c r="D142" s="238" t="s">
        <v>122</v>
      </c>
      <c r="E142" s="239">
        <v>16.95</v>
      </c>
      <c r="F142" s="240"/>
      <c r="G142" s="241">
        <f>ROUND(E142*F142,2)</f>
        <v>0</v>
      </c>
      <c r="H142" s="240"/>
      <c r="I142" s="241">
        <f>ROUND(E142*H142,2)</f>
        <v>0</v>
      </c>
      <c r="J142" s="240"/>
      <c r="K142" s="241">
        <f>ROUND(E142*J142,2)</f>
        <v>0</v>
      </c>
      <c r="L142" s="241">
        <v>21</v>
      </c>
      <c r="M142" s="241">
        <f>G142*(1+L142/100)</f>
        <v>0</v>
      </c>
      <c r="N142" s="239">
        <v>3.0000000000000001E-5</v>
      </c>
      <c r="O142" s="239">
        <f>ROUND(E142*N142,2)</f>
        <v>0</v>
      </c>
      <c r="P142" s="239">
        <v>0</v>
      </c>
      <c r="Q142" s="239">
        <f>ROUND(E142*P142,2)</f>
        <v>0</v>
      </c>
      <c r="R142" s="241" t="s">
        <v>199</v>
      </c>
      <c r="S142" s="241" t="s">
        <v>124</v>
      </c>
      <c r="T142" s="242" t="s">
        <v>124</v>
      </c>
      <c r="U142" s="227">
        <v>0.34</v>
      </c>
      <c r="V142" s="227">
        <f>ROUND(E142*U142,2)</f>
        <v>5.76</v>
      </c>
      <c r="W142" s="227"/>
      <c r="X142" s="227" t="s">
        <v>125</v>
      </c>
      <c r="Y142" s="227" t="s">
        <v>126</v>
      </c>
      <c r="Z142" s="217"/>
      <c r="AA142" s="217"/>
      <c r="AB142" s="217"/>
      <c r="AC142" s="217"/>
      <c r="AD142" s="217"/>
      <c r="AE142" s="217"/>
      <c r="AF142" s="217"/>
      <c r="AG142" s="217" t="s">
        <v>127</v>
      </c>
      <c r="AH142" s="217"/>
      <c r="AI142" s="217"/>
      <c r="AJ142" s="217"/>
      <c r="AK142" s="217"/>
      <c r="AL142" s="217"/>
      <c r="AM142" s="217"/>
      <c r="AN142" s="217"/>
      <c r="AO142" s="217"/>
      <c r="AP142" s="217"/>
      <c r="AQ142" s="217"/>
      <c r="AR142" s="217"/>
      <c r="AS142" s="217"/>
      <c r="AT142" s="217"/>
      <c r="AU142" s="217"/>
      <c r="AV142" s="217"/>
      <c r="AW142" s="217"/>
      <c r="AX142" s="217"/>
      <c r="AY142" s="217"/>
      <c r="AZ142" s="217"/>
      <c r="BA142" s="217"/>
      <c r="BB142" s="217"/>
      <c r="BC142" s="217"/>
      <c r="BD142" s="217"/>
      <c r="BE142" s="217"/>
      <c r="BF142" s="217"/>
      <c r="BG142" s="217"/>
      <c r="BH142" s="217"/>
    </row>
    <row r="143" spans="1:60" outlineLevel="2">
      <c r="A143" s="224"/>
      <c r="B143" s="225"/>
      <c r="C143" s="256" t="s">
        <v>307</v>
      </c>
      <c r="D143" s="243"/>
      <c r="E143" s="243"/>
      <c r="F143" s="243"/>
      <c r="G143" s="243"/>
      <c r="H143" s="227"/>
      <c r="I143" s="227"/>
      <c r="J143" s="227"/>
      <c r="K143" s="227"/>
      <c r="L143" s="227"/>
      <c r="M143" s="227"/>
      <c r="N143" s="226"/>
      <c r="O143" s="226"/>
      <c r="P143" s="226"/>
      <c r="Q143" s="226"/>
      <c r="R143" s="227"/>
      <c r="S143" s="227"/>
      <c r="T143" s="227"/>
      <c r="U143" s="227"/>
      <c r="V143" s="227"/>
      <c r="W143" s="227"/>
      <c r="X143" s="227"/>
      <c r="Y143" s="227"/>
      <c r="Z143" s="217"/>
      <c r="AA143" s="217"/>
      <c r="AB143" s="217"/>
      <c r="AC143" s="217"/>
      <c r="AD143" s="217"/>
      <c r="AE143" s="217"/>
      <c r="AF143" s="217"/>
      <c r="AG143" s="217" t="s">
        <v>129</v>
      </c>
      <c r="AH143" s="217"/>
      <c r="AI143" s="217"/>
      <c r="AJ143" s="217"/>
      <c r="AK143" s="217"/>
      <c r="AL143" s="217"/>
      <c r="AM143" s="217"/>
      <c r="AN143" s="217"/>
      <c r="AO143" s="217"/>
      <c r="AP143" s="217"/>
      <c r="AQ143" s="217"/>
      <c r="AR143" s="217"/>
      <c r="AS143" s="217"/>
      <c r="AT143" s="217"/>
      <c r="AU143" s="217"/>
      <c r="AV143" s="217"/>
      <c r="AW143" s="217"/>
      <c r="AX143" s="217"/>
      <c r="AY143" s="217"/>
      <c r="AZ143" s="217"/>
      <c r="BA143" s="217"/>
      <c r="BB143" s="217"/>
      <c r="BC143" s="217"/>
      <c r="BD143" s="217"/>
      <c r="BE143" s="217"/>
      <c r="BF143" s="217"/>
      <c r="BG143" s="217"/>
      <c r="BH143" s="217"/>
    </row>
    <row r="144" spans="1:60" ht="22.5" outlineLevel="1">
      <c r="A144" s="244">
        <v>67</v>
      </c>
      <c r="B144" s="245" t="s">
        <v>312</v>
      </c>
      <c r="C144" s="257" t="s">
        <v>313</v>
      </c>
      <c r="D144" s="246" t="s">
        <v>122</v>
      </c>
      <c r="E144" s="247">
        <v>121.55212</v>
      </c>
      <c r="F144" s="248"/>
      <c r="G144" s="249">
        <f>ROUND(E144*F144,2)</f>
        <v>0</v>
      </c>
      <c r="H144" s="248"/>
      <c r="I144" s="249">
        <f>ROUND(E144*H144,2)</f>
        <v>0</v>
      </c>
      <c r="J144" s="248"/>
      <c r="K144" s="249">
        <f>ROUND(E144*J144,2)</f>
        <v>0</v>
      </c>
      <c r="L144" s="249">
        <v>21</v>
      </c>
      <c r="M144" s="249">
        <f>G144*(1+L144/100)</f>
        <v>0</v>
      </c>
      <c r="N144" s="247">
        <v>2.3E-3</v>
      </c>
      <c r="O144" s="247">
        <f>ROUND(E144*N144,2)</f>
        <v>0.28000000000000003</v>
      </c>
      <c r="P144" s="247">
        <v>0</v>
      </c>
      <c r="Q144" s="247">
        <f>ROUND(E144*P144,2)</f>
        <v>0</v>
      </c>
      <c r="R144" s="249" t="s">
        <v>314</v>
      </c>
      <c r="S144" s="249" t="s">
        <v>124</v>
      </c>
      <c r="T144" s="250" t="s">
        <v>124</v>
      </c>
      <c r="U144" s="227">
        <v>0</v>
      </c>
      <c r="V144" s="227">
        <f>ROUND(E144*U144,2)</f>
        <v>0</v>
      </c>
      <c r="W144" s="227"/>
      <c r="X144" s="227" t="s">
        <v>315</v>
      </c>
      <c r="Y144" s="227" t="s">
        <v>126</v>
      </c>
      <c r="Z144" s="217"/>
      <c r="AA144" s="217"/>
      <c r="AB144" s="217"/>
      <c r="AC144" s="217"/>
      <c r="AD144" s="217"/>
      <c r="AE144" s="217"/>
      <c r="AF144" s="217"/>
      <c r="AG144" s="217" t="s">
        <v>316</v>
      </c>
      <c r="AH144" s="217"/>
      <c r="AI144" s="217"/>
      <c r="AJ144" s="217"/>
      <c r="AK144" s="217"/>
      <c r="AL144" s="217"/>
      <c r="AM144" s="217"/>
      <c r="AN144" s="217"/>
      <c r="AO144" s="217"/>
      <c r="AP144" s="217"/>
      <c r="AQ144" s="217"/>
      <c r="AR144" s="217"/>
      <c r="AS144" s="217"/>
      <c r="AT144" s="217"/>
      <c r="AU144" s="217"/>
      <c r="AV144" s="217"/>
      <c r="AW144" s="217"/>
      <c r="AX144" s="217"/>
      <c r="AY144" s="217"/>
      <c r="AZ144" s="217"/>
      <c r="BA144" s="217"/>
      <c r="BB144" s="217"/>
      <c r="BC144" s="217"/>
      <c r="BD144" s="217"/>
      <c r="BE144" s="217"/>
      <c r="BF144" s="217"/>
      <c r="BG144" s="217"/>
      <c r="BH144" s="217"/>
    </row>
    <row r="145" spans="1:60" ht="22.5" outlineLevel="1">
      <c r="A145" s="244">
        <v>68</v>
      </c>
      <c r="B145" s="245" t="s">
        <v>317</v>
      </c>
      <c r="C145" s="257" t="s">
        <v>318</v>
      </c>
      <c r="D145" s="246" t="s">
        <v>122</v>
      </c>
      <c r="E145" s="247">
        <v>129.58487</v>
      </c>
      <c r="F145" s="248"/>
      <c r="G145" s="249">
        <f>ROUND(E145*F145,2)</f>
        <v>0</v>
      </c>
      <c r="H145" s="248"/>
      <c r="I145" s="249">
        <f>ROUND(E145*H145,2)</f>
        <v>0</v>
      </c>
      <c r="J145" s="248"/>
      <c r="K145" s="249">
        <f>ROUND(E145*J145,2)</f>
        <v>0</v>
      </c>
      <c r="L145" s="249">
        <v>21</v>
      </c>
      <c r="M145" s="249">
        <f>G145*(1+L145/100)</f>
        <v>0</v>
      </c>
      <c r="N145" s="247">
        <v>4.4999999999999997E-3</v>
      </c>
      <c r="O145" s="247">
        <f>ROUND(E145*N145,2)</f>
        <v>0.57999999999999996</v>
      </c>
      <c r="P145" s="247">
        <v>0</v>
      </c>
      <c r="Q145" s="247">
        <f>ROUND(E145*P145,2)</f>
        <v>0</v>
      </c>
      <c r="R145" s="249" t="s">
        <v>314</v>
      </c>
      <c r="S145" s="249" t="s">
        <v>124</v>
      </c>
      <c r="T145" s="250" t="s">
        <v>124</v>
      </c>
      <c r="U145" s="227">
        <v>0</v>
      </c>
      <c r="V145" s="227">
        <f>ROUND(E145*U145,2)</f>
        <v>0</v>
      </c>
      <c r="W145" s="227"/>
      <c r="X145" s="227" t="s">
        <v>315</v>
      </c>
      <c r="Y145" s="227" t="s">
        <v>126</v>
      </c>
      <c r="Z145" s="217"/>
      <c r="AA145" s="217"/>
      <c r="AB145" s="217"/>
      <c r="AC145" s="217"/>
      <c r="AD145" s="217"/>
      <c r="AE145" s="217"/>
      <c r="AF145" s="217"/>
      <c r="AG145" s="217" t="s">
        <v>316</v>
      </c>
      <c r="AH145" s="217"/>
      <c r="AI145" s="217"/>
      <c r="AJ145" s="217"/>
      <c r="AK145" s="217"/>
      <c r="AL145" s="217"/>
      <c r="AM145" s="217"/>
      <c r="AN145" s="217"/>
      <c r="AO145" s="217"/>
      <c r="AP145" s="217"/>
      <c r="AQ145" s="217"/>
      <c r="AR145" s="217"/>
      <c r="AS145" s="217"/>
      <c r="AT145" s="217"/>
      <c r="AU145" s="217"/>
      <c r="AV145" s="217"/>
      <c r="AW145" s="217"/>
      <c r="AX145" s="217"/>
      <c r="AY145" s="217"/>
      <c r="AZ145" s="217"/>
      <c r="BA145" s="217"/>
      <c r="BB145" s="217"/>
      <c r="BC145" s="217"/>
      <c r="BD145" s="217"/>
      <c r="BE145" s="217"/>
      <c r="BF145" s="217"/>
      <c r="BG145" s="217"/>
      <c r="BH145" s="217"/>
    </row>
    <row r="146" spans="1:60" ht="22.5" outlineLevel="1">
      <c r="A146" s="244">
        <v>69</v>
      </c>
      <c r="B146" s="245" t="s">
        <v>319</v>
      </c>
      <c r="C146" s="257" t="s">
        <v>320</v>
      </c>
      <c r="D146" s="246" t="s">
        <v>122</v>
      </c>
      <c r="E146" s="247">
        <v>116.26725</v>
      </c>
      <c r="F146" s="248"/>
      <c r="G146" s="249">
        <f>ROUND(E146*F146,2)</f>
        <v>0</v>
      </c>
      <c r="H146" s="248"/>
      <c r="I146" s="249">
        <f>ROUND(E146*H146,2)</f>
        <v>0</v>
      </c>
      <c r="J146" s="248"/>
      <c r="K146" s="249">
        <f>ROUND(E146*J146,2)</f>
        <v>0</v>
      </c>
      <c r="L146" s="249">
        <v>21</v>
      </c>
      <c r="M146" s="249">
        <f>G146*(1+L146/100)</f>
        <v>0</v>
      </c>
      <c r="N146" s="247">
        <v>2.9999999999999997E-4</v>
      </c>
      <c r="O146" s="247">
        <f>ROUND(E146*N146,2)</f>
        <v>0.03</v>
      </c>
      <c r="P146" s="247">
        <v>0</v>
      </c>
      <c r="Q146" s="247">
        <f>ROUND(E146*P146,2)</f>
        <v>0</v>
      </c>
      <c r="R146" s="249" t="s">
        <v>314</v>
      </c>
      <c r="S146" s="249" t="s">
        <v>124</v>
      </c>
      <c r="T146" s="250" t="s">
        <v>124</v>
      </c>
      <c r="U146" s="227">
        <v>0</v>
      </c>
      <c r="V146" s="227">
        <f>ROUND(E146*U146,2)</f>
        <v>0</v>
      </c>
      <c r="W146" s="227"/>
      <c r="X146" s="227" t="s">
        <v>315</v>
      </c>
      <c r="Y146" s="227" t="s">
        <v>126</v>
      </c>
      <c r="Z146" s="217"/>
      <c r="AA146" s="217"/>
      <c r="AB146" s="217"/>
      <c r="AC146" s="217"/>
      <c r="AD146" s="217"/>
      <c r="AE146" s="217"/>
      <c r="AF146" s="217"/>
      <c r="AG146" s="217" t="s">
        <v>316</v>
      </c>
      <c r="AH146" s="217"/>
      <c r="AI146" s="217"/>
      <c r="AJ146" s="217"/>
      <c r="AK146" s="217"/>
      <c r="AL146" s="217"/>
      <c r="AM146" s="217"/>
      <c r="AN146" s="217"/>
      <c r="AO146" s="217"/>
      <c r="AP146" s="217"/>
      <c r="AQ146" s="217"/>
      <c r="AR146" s="217"/>
      <c r="AS146" s="217"/>
      <c r="AT146" s="217"/>
      <c r="AU146" s="217"/>
      <c r="AV146" s="217"/>
      <c r="AW146" s="217"/>
      <c r="AX146" s="217"/>
      <c r="AY146" s="217"/>
      <c r="AZ146" s="217"/>
      <c r="BA146" s="217"/>
      <c r="BB146" s="217"/>
      <c r="BC146" s="217"/>
      <c r="BD146" s="217"/>
      <c r="BE146" s="217"/>
      <c r="BF146" s="217"/>
      <c r="BG146" s="217"/>
      <c r="BH146" s="217"/>
    </row>
    <row r="147" spans="1:60" outlineLevel="1">
      <c r="A147" s="236">
        <v>70</v>
      </c>
      <c r="B147" s="237" t="s">
        <v>321</v>
      </c>
      <c r="C147" s="255" t="s">
        <v>322</v>
      </c>
      <c r="D147" s="238" t="s">
        <v>247</v>
      </c>
      <c r="E147" s="239">
        <v>1.10175</v>
      </c>
      <c r="F147" s="240"/>
      <c r="G147" s="241">
        <f>ROUND(E147*F147,2)</f>
        <v>0</v>
      </c>
      <c r="H147" s="240"/>
      <c r="I147" s="241">
        <f>ROUND(E147*H147,2)</f>
        <v>0</v>
      </c>
      <c r="J147" s="240"/>
      <c r="K147" s="241">
        <f>ROUND(E147*J147,2)</f>
        <v>0</v>
      </c>
      <c r="L147" s="241">
        <v>21</v>
      </c>
      <c r="M147" s="241">
        <f>G147*(1+L147/100)</f>
        <v>0</v>
      </c>
      <c r="N147" s="239">
        <v>0</v>
      </c>
      <c r="O147" s="239">
        <f>ROUND(E147*N147,2)</f>
        <v>0</v>
      </c>
      <c r="P147" s="239">
        <v>0</v>
      </c>
      <c r="Q147" s="239">
        <f>ROUND(E147*P147,2)</f>
        <v>0</v>
      </c>
      <c r="R147" s="241" t="s">
        <v>199</v>
      </c>
      <c r="S147" s="241" t="s">
        <v>124</v>
      </c>
      <c r="T147" s="242" t="s">
        <v>124</v>
      </c>
      <c r="U147" s="227">
        <v>1.6850000000000001</v>
      </c>
      <c r="V147" s="227">
        <f>ROUND(E147*U147,2)</f>
        <v>1.86</v>
      </c>
      <c r="W147" s="227"/>
      <c r="X147" s="227" t="s">
        <v>278</v>
      </c>
      <c r="Y147" s="227" t="s">
        <v>126</v>
      </c>
      <c r="Z147" s="217"/>
      <c r="AA147" s="217"/>
      <c r="AB147" s="217"/>
      <c r="AC147" s="217"/>
      <c r="AD147" s="217"/>
      <c r="AE147" s="217"/>
      <c r="AF147" s="217"/>
      <c r="AG147" s="217" t="s">
        <v>279</v>
      </c>
      <c r="AH147" s="217"/>
      <c r="AI147" s="217"/>
      <c r="AJ147" s="217"/>
      <c r="AK147" s="217"/>
      <c r="AL147" s="217"/>
      <c r="AM147" s="217"/>
      <c r="AN147" s="217"/>
      <c r="AO147" s="217"/>
      <c r="AP147" s="217"/>
      <c r="AQ147" s="217"/>
      <c r="AR147" s="217"/>
      <c r="AS147" s="217"/>
      <c r="AT147" s="217"/>
      <c r="AU147" s="217"/>
      <c r="AV147" s="217"/>
      <c r="AW147" s="217"/>
      <c r="AX147" s="217"/>
      <c r="AY147" s="217"/>
      <c r="AZ147" s="217"/>
      <c r="BA147" s="217"/>
      <c r="BB147" s="217"/>
      <c r="BC147" s="217"/>
      <c r="BD147" s="217"/>
      <c r="BE147" s="217"/>
      <c r="BF147" s="217"/>
      <c r="BG147" s="217"/>
      <c r="BH147" s="217"/>
    </row>
    <row r="148" spans="1:60" outlineLevel="2">
      <c r="A148" s="224"/>
      <c r="B148" s="225"/>
      <c r="C148" s="256" t="s">
        <v>323</v>
      </c>
      <c r="D148" s="243"/>
      <c r="E148" s="243"/>
      <c r="F148" s="243"/>
      <c r="G148" s="243"/>
      <c r="H148" s="227"/>
      <c r="I148" s="227"/>
      <c r="J148" s="227"/>
      <c r="K148" s="227"/>
      <c r="L148" s="227"/>
      <c r="M148" s="227"/>
      <c r="N148" s="226"/>
      <c r="O148" s="226"/>
      <c r="P148" s="226"/>
      <c r="Q148" s="226"/>
      <c r="R148" s="227"/>
      <c r="S148" s="227"/>
      <c r="T148" s="227"/>
      <c r="U148" s="227"/>
      <c r="V148" s="227"/>
      <c r="W148" s="227"/>
      <c r="X148" s="227"/>
      <c r="Y148" s="227"/>
      <c r="Z148" s="217"/>
      <c r="AA148" s="217"/>
      <c r="AB148" s="217"/>
      <c r="AC148" s="217"/>
      <c r="AD148" s="217"/>
      <c r="AE148" s="217"/>
      <c r="AF148" s="217"/>
      <c r="AG148" s="217" t="s">
        <v>129</v>
      </c>
      <c r="AH148" s="217"/>
      <c r="AI148" s="217"/>
      <c r="AJ148" s="217"/>
      <c r="AK148" s="217"/>
      <c r="AL148" s="217"/>
      <c r="AM148" s="217"/>
      <c r="AN148" s="217"/>
      <c r="AO148" s="217"/>
      <c r="AP148" s="217"/>
      <c r="AQ148" s="217"/>
      <c r="AR148" s="217"/>
      <c r="AS148" s="217"/>
      <c r="AT148" s="217"/>
      <c r="AU148" s="217"/>
      <c r="AV148" s="217"/>
      <c r="AW148" s="217"/>
      <c r="AX148" s="217"/>
      <c r="AY148" s="217"/>
      <c r="AZ148" s="217"/>
      <c r="BA148" s="217"/>
      <c r="BB148" s="217"/>
      <c r="BC148" s="217"/>
      <c r="BD148" s="217"/>
      <c r="BE148" s="217"/>
      <c r="BF148" s="217"/>
      <c r="BG148" s="217"/>
      <c r="BH148" s="217"/>
    </row>
    <row r="149" spans="1:60">
      <c r="A149" s="229" t="s">
        <v>118</v>
      </c>
      <c r="B149" s="230" t="s">
        <v>79</v>
      </c>
      <c r="C149" s="254" t="s">
        <v>80</v>
      </c>
      <c r="D149" s="231"/>
      <c r="E149" s="232"/>
      <c r="F149" s="233"/>
      <c r="G149" s="233">
        <f>SUMIF(AG150:AG157,"&lt;&gt;NOR",G150:G157)</f>
        <v>0</v>
      </c>
      <c r="H149" s="233"/>
      <c r="I149" s="233">
        <f>SUM(I150:I157)</f>
        <v>0</v>
      </c>
      <c r="J149" s="233"/>
      <c r="K149" s="233">
        <f>SUM(K150:K157)</f>
        <v>0</v>
      </c>
      <c r="L149" s="233"/>
      <c r="M149" s="233">
        <f>SUM(M150:M157)</f>
        <v>0</v>
      </c>
      <c r="N149" s="232"/>
      <c r="O149" s="232">
        <f>SUM(O150:O157)</f>
        <v>0.73000000000000009</v>
      </c>
      <c r="P149" s="232"/>
      <c r="Q149" s="232">
        <f>SUM(Q150:Q157)</f>
        <v>0</v>
      </c>
      <c r="R149" s="233"/>
      <c r="S149" s="233"/>
      <c r="T149" s="234"/>
      <c r="U149" s="228"/>
      <c r="V149" s="228">
        <f>SUM(V150:V157)</f>
        <v>24.650000000000002</v>
      </c>
      <c r="W149" s="228"/>
      <c r="X149" s="228"/>
      <c r="Y149" s="228"/>
      <c r="AG149" t="s">
        <v>119</v>
      </c>
    </row>
    <row r="150" spans="1:60" outlineLevel="1">
      <c r="A150" s="236">
        <v>71</v>
      </c>
      <c r="B150" s="237" t="s">
        <v>324</v>
      </c>
      <c r="C150" s="255" t="s">
        <v>325</v>
      </c>
      <c r="D150" s="238" t="s">
        <v>122</v>
      </c>
      <c r="E150" s="239">
        <v>16.2</v>
      </c>
      <c r="F150" s="240"/>
      <c r="G150" s="241">
        <f>ROUND(E150*F150,2)</f>
        <v>0</v>
      </c>
      <c r="H150" s="240"/>
      <c r="I150" s="241">
        <f>ROUND(E150*H150,2)</f>
        <v>0</v>
      </c>
      <c r="J150" s="240"/>
      <c r="K150" s="241">
        <f>ROUND(E150*J150,2)</f>
        <v>0</v>
      </c>
      <c r="L150" s="241">
        <v>21</v>
      </c>
      <c r="M150" s="241">
        <f>G150*(1+L150/100)</f>
        <v>0</v>
      </c>
      <c r="N150" s="239">
        <v>3.0000000000000001E-3</v>
      </c>
      <c r="O150" s="239">
        <f>ROUND(E150*N150,2)</f>
        <v>0.05</v>
      </c>
      <c r="P150" s="239">
        <v>0</v>
      </c>
      <c r="Q150" s="239">
        <f>ROUND(E150*P150,2)</f>
        <v>0</v>
      </c>
      <c r="R150" s="241" t="s">
        <v>204</v>
      </c>
      <c r="S150" s="241" t="s">
        <v>124</v>
      </c>
      <c r="T150" s="242" t="s">
        <v>124</v>
      </c>
      <c r="U150" s="227">
        <v>0.28000000000000003</v>
      </c>
      <c r="V150" s="227">
        <f>ROUND(E150*U150,2)</f>
        <v>4.54</v>
      </c>
      <c r="W150" s="227"/>
      <c r="X150" s="227" t="s">
        <v>125</v>
      </c>
      <c r="Y150" s="227" t="s">
        <v>126</v>
      </c>
      <c r="Z150" s="217"/>
      <c r="AA150" s="217"/>
      <c r="AB150" s="217"/>
      <c r="AC150" s="217"/>
      <c r="AD150" s="217"/>
      <c r="AE150" s="217"/>
      <c r="AF150" s="217"/>
      <c r="AG150" s="217" t="s">
        <v>127</v>
      </c>
      <c r="AH150" s="217"/>
      <c r="AI150" s="217"/>
      <c r="AJ150" s="217"/>
      <c r="AK150" s="217"/>
      <c r="AL150" s="217"/>
      <c r="AM150" s="217"/>
      <c r="AN150" s="217"/>
      <c r="AO150" s="217"/>
      <c r="AP150" s="217"/>
      <c r="AQ150" s="217"/>
      <c r="AR150" s="217"/>
      <c r="AS150" s="217"/>
      <c r="AT150" s="217"/>
      <c r="AU150" s="217"/>
      <c r="AV150" s="217"/>
      <c r="AW150" s="217"/>
      <c r="AX150" s="217"/>
      <c r="AY150" s="217"/>
      <c r="AZ150" s="217"/>
      <c r="BA150" s="217"/>
      <c r="BB150" s="217"/>
      <c r="BC150" s="217"/>
      <c r="BD150" s="217"/>
      <c r="BE150" s="217"/>
      <c r="BF150" s="217"/>
      <c r="BG150" s="217"/>
      <c r="BH150" s="217"/>
    </row>
    <row r="151" spans="1:60" outlineLevel="2">
      <c r="A151" s="224"/>
      <c r="B151" s="225"/>
      <c r="C151" s="259" t="s">
        <v>326</v>
      </c>
      <c r="D151" s="253"/>
      <c r="E151" s="253"/>
      <c r="F151" s="253"/>
      <c r="G151" s="253"/>
      <c r="H151" s="227"/>
      <c r="I151" s="227"/>
      <c r="J151" s="227"/>
      <c r="K151" s="227"/>
      <c r="L151" s="227"/>
      <c r="M151" s="227"/>
      <c r="N151" s="226"/>
      <c r="O151" s="226"/>
      <c r="P151" s="226"/>
      <c r="Q151" s="226"/>
      <c r="R151" s="227"/>
      <c r="S151" s="227"/>
      <c r="T151" s="227"/>
      <c r="U151" s="227"/>
      <c r="V151" s="227"/>
      <c r="W151" s="227"/>
      <c r="X151" s="227"/>
      <c r="Y151" s="227"/>
      <c r="Z151" s="217"/>
      <c r="AA151" s="217"/>
      <c r="AB151" s="217"/>
      <c r="AC151" s="217"/>
      <c r="AD151" s="217"/>
      <c r="AE151" s="217"/>
      <c r="AF151" s="217"/>
      <c r="AG151" s="217" t="s">
        <v>138</v>
      </c>
      <c r="AH151" s="217"/>
      <c r="AI151" s="217"/>
      <c r="AJ151" s="217"/>
      <c r="AK151" s="217"/>
      <c r="AL151" s="217"/>
      <c r="AM151" s="217"/>
      <c r="AN151" s="217"/>
      <c r="AO151" s="217"/>
      <c r="AP151" s="217"/>
      <c r="AQ151" s="217"/>
      <c r="AR151" s="217"/>
      <c r="AS151" s="217"/>
      <c r="AT151" s="217"/>
      <c r="AU151" s="217"/>
      <c r="AV151" s="217"/>
      <c r="AW151" s="217"/>
      <c r="AX151" s="217"/>
      <c r="AY151" s="217"/>
      <c r="AZ151" s="217"/>
      <c r="BA151" s="251" t="str">
        <f>C151</f>
        <v>Očištění povrchu stěny od prachu, nařezání izolačních desek na požadovaný rozměr, nanesení lepicího tmelu, osazení desek.</v>
      </c>
      <c r="BB151" s="217"/>
      <c r="BC151" s="217"/>
      <c r="BD151" s="217"/>
      <c r="BE151" s="217"/>
      <c r="BF151" s="217"/>
      <c r="BG151" s="217"/>
      <c r="BH151" s="217"/>
    </row>
    <row r="152" spans="1:60" outlineLevel="1">
      <c r="A152" s="244">
        <v>72</v>
      </c>
      <c r="B152" s="245" t="s">
        <v>327</v>
      </c>
      <c r="C152" s="257" t="s">
        <v>328</v>
      </c>
      <c r="D152" s="246" t="s">
        <v>122</v>
      </c>
      <c r="E152" s="247">
        <v>133.37</v>
      </c>
      <c r="F152" s="248"/>
      <c r="G152" s="249">
        <f>ROUND(E152*F152,2)</f>
        <v>0</v>
      </c>
      <c r="H152" s="248"/>
      <c r="I152" s="249">
        <f>ROUND(E152*H152,2)</f>
        <v>0</v>
      </c>
      <c r="J152" s="248"/>
      <c r="K152" s="249">
        <f>ROUND(E152*J152,2)</f>
        <v>0</v>
      </c>
      <c r="L152" s="249">
        <v>21</v>
      </c>
      <c r="M152" s="249">
        <f>G152*(1+L152/100)</f>
        <v>0</v>
      </c>
      <c r="N152" s="247">
        <v>1.15E-3</v>
      </c>
      <c r="O152" s="247">
        <f>ROUND(E152*N152,2)</f>
        <v>0.15</v>
      </c>
      <c r="P152" s="247">
        <v>0</v>
      </c>
      <c r="Q152" s="247">
        <f>ROUND(E152*P152,2)</f>
        <v>0</v>
      </c>
      <c r="R152" s="249" t="s">
        <v>204</v>
      </c>
      <c r="S152" s="249" t="s">
        <v>124</v>
      </c>
      <c r="T152" s="250" t="s">
        <v>124</v>
      </c>
      <c r="U152" s="227">
        <v>0.14000000000000001</v>
      </c>
      <c r="V152" s="227">
        <f>ROUND(E152*U152,2)</f>
        <v>18.670000000000002</v>
      </c>
      <c r="W152" s="227"/>
      <c r="X152" s="227" t="s">
        <v>125</v>
      </c>
      <c r="Y152" s="227" t="s">
        <v>126</v>
      </c>
      <c r="Z152" s="217"/>
      <c r="AA152" s="217"/>
      <c r="AB152" s="217"/>
      <c r="AC152" s="217"/>
      <c r="AD152" s="217"/>
      <c r="AE152" s="217"/>
      <c r="AF152" s="217"/>
      <c r="AG152" s="217" t="s">
        <v>127</v>
      </c>
      <c r="AH152" s="217"/>
      <c r="AI152" s="217"/>
      <c r="AJ152" s="217"/>
      <c r="AK152" s="217"/>
      <c r="AL152" s="217"/>
      <c r="AM152" s="217"/>
      <c r="AN152" s="217"/>
      <c r="AO152" s="217"/>
      <c r="AP152" s="217"/>
      <c r="AQ152" s="217"/>
      <c r="AR152" s="217"/>
      <c r="AS152" s="217"/>
      <c r="AT152" s="217"/>
      <c r="AU152" s="217"/>
      <c r="AV152" s="217"/>
      <c r="AW152" s="217"/>
      <c r="AX152" s="217"/>
      <c r="AY152" s="217"/>
      <c r="AZ152" s="217"/>
      <c r="BA152" s="217"/>
      <c r="BB152" s="217"/>
      <c r="BC152" s="217"/>
      <c r="BD152" s="217"/>
      <c r="BE152" s="217"/>
      <c r="BF152" s="217"/>
      <c r="BG152" s="217"/>
      <c r="BH152" s="217"/>
    </row>
    <row r="153" spans="1:60" ht="22.5" outlineLevel="1">
      <c r="A153" s="244">
        <v>73</v>
      </c>
      <c r="B153" s="245" t="s">
        <v>329</v>
      </c>
      <c r="C153" s="257" t="s">
        <v>330</v>
      </c>
      <c r="D153" s="246" t="s">
        <v>331</v>
      </c>
      <c r="E153" s="247">
        <v>19.470469999999999</v>
      </c>
      <c r="F153" s="248"/>
      <c r="G153" s="249">
        <f>ROUND(E153*F153,2)</f>
        <v>0</v>
      </c>
      <c r="H153" s="248"/>
      <c r="I153" s="249">
        <f>ROUND(E153*H153,2)</f>
        <v>0</v>
      </c>
      <c r="J153" s="248"/>
      <c r="K153" s="249">
        <f>ROUND(E153*J153,2)</f>
        <v>0</v>
      </c>
      <c r="L153" s="249">
        <v>21</v>
      </c>
      <c r="M153" s="249">
        <f>G153*(1+L153/100)</f>
        <v>0</v>
      </c>
      <c r="N153" s="247">
        <v>0.02</v>
      </c>
      <c r="O153" s="247">
        <f>ROUND(E153*N153,2)</f>
        <v>0.39</v>
      </c>
      <c r="P153" s="247">
        <v>0</v>
      </c>
      <c r="Q153" s="247">
        <f>ROUND(E153*P153,2)</f>
        <v>0</v>
      </c>
      <c r="R153" s="249" t="s">
        <v>314</v>
      </c>
      <c r="S153" s="249" t="s">
        <v>124</v>
      </c>
      <c r="T153" s="250" t="s">
        <v>124</v>
      </c>
      <c r="U153" s="227">
        <v>0</v>
      </c>
      <c r="V153" s="227">
        <f>ROUND(E153*U153,2)</f>
        <v>0</v>
      </c>
      <c r="W153" s="227"/>
      <c r="X153" s="227" t="s">
        <v>315</v>
      </c>
      <c r="Y153" s="227" t="s">
        <v>126</v>
      </c>
      <c r="Z153" s="217"/>
      <c r="AA153" s="217"/>
      <c r="AB153" s="217"/>
      <c r="AC153" s="217"/>
      <c r="AD153" s="217"/>
      <c r="AE153" s="217"/>
      <c r="AF153" s="217"/>
      <c r="AG153" s="217" t="s">
        <v>316</v>
      </c>
      <c r="AH153" s="217"/>
      <c r="AI153" s="217"/>
      <c r="AJ153" s="217"/>
      <c r="AK153" s="217"/>
      <c r="AL153" s="217"/>
      <c r="AM153" s="217"/>
      <c r="AN153" s="217"/>
      <c r="AO153" s="217"/>
      <c r="AP153" s="217"/>
      <c r="AQ153" s="217"/>
      <c r="AR153" s="217"/>
      <c r="AS153" s="217"/>
      <c r="AT153" s="217"/>
      <c r="AU153" s="217"/>
      <c r="AV153" s="217"/>
      <c r="AW153" s="217"/>
      <c r="AX153" s="217"/>
      <c r="AY153" s="217"/>
      <c r="AZ153" s="217"/>
      <c r="BA153" s="217"/>
      <c r="BB153" s="217"/>
      <c r="BC153" s="217"/>
      <c r="BD153" s="217"/>
      <c r="BE153" s="217"/>
      <c r="BF153" s="217"/>
      <c r="BG153" s="217"/>
      <c r="BH153" s="217"/>
    </row>
    <row r="154" spans="1:60" ht="22.5" outlineLevel="1">
      <c r="A154" s="244">
        <v>74</v>
      </c>
      <c r="B154" s="245" t="s">
        <v>332</v>
      </c>
      <c r="C154" s="257" t="s">
        <v>333</v>
      </c>
      <c r="D154" s="246" t="s">
        <v>331</v>
      </c>
      <c r="E154" s="247">
        <v>4.7322199999999999</v>
      </c>
      <c r="F154" s="248"/>
      <c r="G154" s="249">
        <f>ROUND(E154*F154,2)</f>
        <v>0</v>
      </c>
      <c r="H154" s="248"/>
      <c r="I154" s="249">
        <f>ROUND(E154*H154,2)</f>
        <v>0</v>
      </c>
      <c r="J154" s="248"/>
      <c r="K154" s="249">
        <f>ROUND(E154*J154,2)</f>
        <v>0</v>
      </c>
      <c r="L154" s="249">
        <v>21</v>
      </c>
      <c r="M154" s="249">
        <f>G154*(1+L154/100)</f>
        <v>0</v>
      </c>
      <c r="N154" s="247">
        <v>0.02</v>
      </c>
      <c r="O154" s="247">
        <f>ROUND(E154*N154,2)</f>
        <v>0.09</v>
      </c>
      <c r="P154" s="247">
        <v>0</v>
      </c>
      <c r="Q154" s="247">
        <f>ROUND(E154*P154,2)</f>
        <v>0</v>
      </c>
      <c r="R154" s="249" t="s">
        <v>314</v>
      </c>
      <c r="S154" s="249" t="s">
        <v>124</v>
      </c>
      <c r="T154" s="250" t="s">
        <v>124</v>
      </c>
      <c r="U154" s="227">
        <v>0</v>
      </c>
      <c r="V154" s="227">
        <f>ROUND(E154*U154,2)</f>
        <v>0</v>
      </c>
      <c r="W154" s="227"/>
      <c r="X154" s="227" t="s">
        <v>315</v>
      </c>
      <c r="Y154" s="227" t="s">
        <v>126</v>
      </c>
      <c r="Z154" s="217"/>
      <c r="AA154" s="217"/>
      <c r="AB154" s="217"/>
      <c r="AC154" s="217"/>
      <c r="AD154" s="217"/>
      <c r="AE154" s="217"/>
      <c r="AF154" s="217"/>
      <c r="AG154" s="217" t="s">
        <v>316</v>
      </c>
      <c r="AH154" s="217"/>
      <c r="AI154" s="217"/>
      <c r="AJ154" s="217"/>
      <c r="AK154" s="217"/>
      <c r="AL154" s="217"/>
      <c r="AM154" s="217"/>
      <c r="AN154" s="217"/>
      <c r="AO154" s="217"/>
      <c r="AP154" s="217"/>
      <c r="AQ154" s="217"/>
      <c r="AR154" s="217"/>
      <c r="AS154" s="217"/>
      <c r="AT154" s="217"/>
      <c r="AU154" s="217"/>
      <c r="AV154" s="217"/>
      <c r="AW154" s="217"/>
      <c r="AX154" s="217"/>
      <c r="AY154" s="217"/>
      <c r="AZ154" s="217"/>
      <c r="BA154" s="217"/>
      <c r="BB154" s="217"/>
      <c r="BC154" s="217"/>
      <c r="BD154" s="217"/>
      <c r="BE154" s="217"/>
      <c r="BF154" s="217"/>
      <c r="BG154" s="217"/>
      <c r="BH154" s="217"/>
    </row>
    <row r="155" spans="1:60" ht="22.5" outlineLevel="1">
      <c r="A155" s="244">
        <v>75</v>
      </c>
      <c r="B155" s="245" t="s">
        <v>334</v>
      </c>
      <c r="C155" s="257" t="s">
        <v>335</v>
      </c>
      <c r="D155" s="246" t="s">
        <v>331</v>
      </c>
      <c r="E155" s="247">
        <v>1.50579</v>
      </c>
      <c r="F155" s="248"/>
      <c r="G155" s="249">
        <f>ROUND(E155*F155,2)</f>
        <v>0</v>
      </c>
      <c r="H155" s="248"/>
      <c r="I155" s="249">
        <f>ROUND(E155*H155,2)</f>
        <v>0</v>
      </c>
      <c r="J155" s="248"/>
      <c r="K155" s="249">
        <f>ROUND(E155*J155,2)</f>
        <v>0</v>
      </c>
      <c r="L155" s="249">
        <v>21</v>
      </c>
      <c r="M155" s="249">
        <f>G155*(1+L155/100)</f>
        <v>0</v>
      </c>
      <c r="N155" s="247">
        <v>0.03</v>
      </c>
      <c r="O155" s="247">
        <f>ROUND(E155*N155,2)</f>
        <v>0.05</v>
      </c>
      <c r="P155" s="247">
        <v>0</v>
      </c>
      <c r="Q155" s="247">
        <f>ROUND(E155*P155,2)</f>
        <v>0</v>
      </c>
      <c r="R155" s="249" t="s">
        <v>314</v>
      </c>
      <c r="S155" s="249" t="s">
        <v>124</v>
      </c>
      <c r="T155" s="250" t="s">
        <v>124</v>
      </c>
      <c r="U155" s="227">
        <v>0</v>
      </c>
      <c r="V155" s="227">
        <f>ROUND(E155*U155,2)</f>
        <v>0</v>
      </c>
      <c r="W155" s="227"/>
      <c r="X155" s="227" t="s">
        <v>315</v>
      </c>
      <c r="Y155" s="227" t="s">
        <v>126</v>
      </c>
      <c r="Z155" s="217"/>
      <c r="AA155" s="217"/>
      <c r="AB155" s="217"/>
      <c r="AC155" s="217"/>
      <c r="AD155" s="217"/>
      <c r="AE155" s="217"/>
      <c r="AF155" s="217"/>
      <c r="AG155" s="217" t="s">
        <v>316</v>
      </c>
      <c r="AH155" s="217"/>
      <c r="AI155" s="217"/>
      <c r="AJ155" s="217"/>
      <c r="AK155" s="217"/>
      <c r="AL155" s="217"/>
      <c r="AM155" s="217"/>
      <c r="AN155" s="217"/>
      <c r="AO155" s="217"/>
      <c r="AP155" s="217"/>
      <c r="AQ155" s="217"/>
      <c r="AR155" s="217"/>
      <c r="AS155" s="217"/>
      <c r="AT155" s="217"/>
      <c r="AU155" s="217"/>
      <c r="AV155" s="217"/>
      <c r="AW155" s="217"/>
      <c r="AX155" s="217"/>
      <c r="AY155" s="217"/>
      <c r="AZ155" s="217"/>
      <c r="BA155" s="217"/>
      <c r="BB155" s="217"/>
      <c r="BC155" s="217"/>
      <c r="BD155" s="217"/>
      <c r="BE155" s="217"/>
      <c r="BF155" s="217"/>
      <c r="BG155" s="217"/>
      <c r="BH155" s="217"/>
    </row>
    <row r="156" spans="1:60" outlineLevel="1">
      <c r="A156" s="236">
        <v>76</v>
      </c>
      <c r="B156" s="237" t="s">
        <v>336</v>
      </c>
      <c r="C156" s="255" t="s">
        <v>337</v>
      </c>
      <c r="D156" s="238" t="s">
        <v>247</v>
      </c>
      <c r="E156" s="239">
        <v>0.73119999999999996</v>
      </c>
      <c r="F156" s="240"/>
      <c r="G156" s="241">
        <f>ROUND(E156*F156,2)</f>
        <v>0</v>
      </c>
      <c r="H156" s="240"/>
      <c r="I156" s="241">
        <f>ROUND(E156*H156,2)</f>
        <v>0</v>
      </c>
      <c r="J156" s="240"/>
      <c r="K156" s="241">
        <f>ROUND(E156*J156,2)</f>
        <v>0</v>
      </c>
      <c r="L156" s="241">
        <v>21</v>
      </c>
      <c r="M156" s="241">
        <f>G156*(1+L156/100)</f>
        <v>0</v>
      </c>
      <c r="N156" s="239">
        <v>0</v>
      </c>
      <c r="O156" s="239">
        <f>ROUND(E156*N156,2)</f>
        <v>0</v>
      </c>
      <c r="P156" s="239">
        <v>0</v>
      </c>
      <c r="Q156" s="239">
        <f>ROUND(E156*P156,2)</f>
        <v>0</v>
      </c>
      <c r="R156" s="241" t="s">
        <v>204</v>
      </c>
      <c r="S156" s="241" t="s">
        <v>124</v>
      </c>
      <c r="T156" s="242" t="s">
        <v>124</v>
      </c>
      <c r="U156" s="227">
        <v>1.966</v>
      </c>
      <c r="V156" s="227">
        <f>ROUND(E156*U156,2)</f>
        <v>1.44</v>
      </c>
      <c r="W156" s="227"/>
      <c r="X156" s="227" t="s">
        <v>278</v>
      </c>
      <c r="Y156" s="227" t="s">
        <v>126</v>
      </c>
      <c r="Z156" s="217"/>
      <c r="AA156" s="217"/>
      <c r="AB156" s="217"/>
      <c r="AC156" s="217"/>
      <c r="AD156" s="217"/>
      <c r="AE156" s="217"/>
      <c r="AF156" s="217"/>
      <c r="AG156" s="217" t="s">
        <v>279</v>
      </c>
      <c r="AH156" s="217"/>
      <c r="AI156" s="217"/>
      <c r="AJ156" s="217"/>
      <c r="AK156" s="217"/>
      <c r="AL156" s="217"/>
      <c r="AM156" s="217"/>
      <c r="AN156" s="217"/>
      <c r="AO156" s="217"/>
      <c r="AP156" s="217"/>
      <c r="AQ156" s="217"/>
      <c r="AR156" s="217"/>
      <c r="AS156" s="217"/>
      <c r="AT156" s="217"/>
      <c r="AU156" s="217"/>
      <c r="AV156" s="217"/>
      <c r="AW156" s="217"/>
      <c r="AX156" s="217"/>
      <c r="AY156" s="217"/>
      <c r="AZ156" s="217"/>
      <c r="BA156" s="217"/>
      <c r="BB156" s="217"/>
      <c r="BC156" s="217"/>
      <c r="BD156" s="217"/>
      <c r="BE156" s="217"/>
      <c r="BF156" s="217"/>
      <c r="BG156" s="217"/>
      <c r="BH156" s="217"/>
    </row>
    <row r="157" spans="1:60" outlineLevel="2">
      <c r="A157" s="224"/>
      <c r="B157" s="225"/>
      <c r="C157" s="256" t="s">
        <v>323</v>
      </c>
      <c r="D157" s="243"/>
      <c r="E157" s="243"/>
      <c r="F157" s="243"/>
      <c r="G157" s="243"/>
      <c r="H157" s="227"/>
      <c r="I157" s="227"/>
      <c r="J157" s="227"/>
      <c r="K157" s="227"/>
      <c r="L157" s="227"/>
      <c r="M157" s="227"/>
      <c r="N157" s="226"/>
      <c r="O157" s="226"/>
      <c r="P157" s="226"/>
      <c r="Q157" s="226"/>
      <c r="R157" s="227"/>
      <c r="S157" s="227"/>
      <c r="T157" s="227"/>
      <c r="U157" s="227"/>
      <c r="V157" s="227"/>
      <c r="W157" s="227"/>
      <c r="X157" s="227"/>
      <c r="Y157" s="227"/>
      <c r="Z157" s="217"/>
      <c r="AA157" s="217"/>
      <c r="AB157" s="217"/>
      <c r="AC157" s="217"/>
      <c r="AD157" s="217"/>
      <c r="AE157" s="217"/>
      <c r="AF157" s="217"/>
      <c r="AG157" s="217" t="s">
        <v>129</v>
      </c>
      <c r="AH157" s="217"/>
      <c r="AI157" s="217"/>
      <c r="AJ157" s="217"/>
      <c r="AK157" s="217"/>
      <c r="AL157" s="217"/>
      <c r="AM157" s="217"/>
      <c r="AN157" s="217"/>
      <c r="AO157" s="217"/>
      <c r="AP157" s="217"/>
      <c r="AQ157" s="217"/>
      <c r="AR157" s="217"/>
      <c r="AS157" s="217"/>
      <c r="AT157" s="217"/>
      <c r="AU157" s="217"/>
      <c r="AV157" s="217"/>
      <c r="AW157" s="217"/>
      <c r="AX157" s="217"/>
      <c r="AY157" s="217"/>
      <c r="AZ157" s="217"/>
      <c r="BA157" s="217"/>
      <c r="BB157" s="217"/>
      <c r="BC157" s="217"/>
      <c r="BD157" s="217"/>
      <c r="BE157" s="217"/>
      <c r="BF157" s="217"/>
      <c r="BG157" s="217"/>
      <c r="BH157" s="217"/>
    </row>
    <row r="158" spans="1:60">
      <c r="A158" s="229" t="s">
        <v>118</v>
      </c>
      <c r="B158" s="230" t="s">
        <v>81</v>
      </c>
      <c r="C158" s="254" t="s">
        <v>82</v>
      </c>
      <c r="D158" s="231"/>
      <c r="E158" s="232"/>
      <c r="F158" s="233"/>
      <c r="G158" s="233">
        <f>SUMIF(AG159:AG166,"&lt;&gt;NOR",G159:G166)</f>
        <v>0</v>
      </c>
      <c r="H158" s="233"/>
      <c r="I158" s="233">
        <f>SUM(I159:I166)</f>
        <v>0</v>
      </c>
      <c r="J158" s="233"/>
      <c r="K158" s="233">
        <f>SUM(K159:K166)</f>
        <v>0</v>
      </c>
      <c r="L158" s="233"/>
      <c r="M158" s="233">
        <f>SUM(M159:M166)</f>
        <v>0</v>
      </c>
      <c r="N158" s="232"/>
      <c r="O158" s="232">
        <f>SUM(O159:O166)</f>
        <v>0.5</v>
      </c>
      <c r="P158" s="232"/>
      <c r="Q158" s="232">
        <f>SUM(Q159:Q166)</f>
        <v>0</v>
      </c>
      <c r="R158" s="233"/>
      <c r="S158" s="233"/>
      <c r="T158" s="234"/>
      <c r="U158" s="228"/>
      <c r="V158" s="228">
        <f>SUM(V159:V166)</f>
        <v>15.819999999999999</v>
      </c>
      <c r="W158" s="228"/>
      <c r="X158" s="228"/>
      <c r="Y158" s="228"/>
      <c r="AG158" t="s">
        <v>119</v>
      </c>
    </row>
    <row r="159" spans="1:60" ht="22.5" outlineLevel="1">
      <c r="A159" s="244">
        <v>77</v>
      </c>
      <c r="B159" s="245" t="s">
        <v>338</v>
      </c>
      <c r="C159" s="257" t="s">
        <v>339</v>
      </c>
      <c r="D159" s="246" t="s">
        <v>211</v>
      </c>
      <c r="E159" s="247">
        <v>36.450000000000003</v>
      </c>
      <c r="F159" s="248"/>
      <c r="G159" s="249">
        <f>ROUND(E159*F159,2)</f>
        <v>0</v>
      </c>
      <c r="H159" s="248"/>
      <c r="I159" s="249">
        <f>ROUND(E159*H159,2)</f>
        <v>0</v>
      </c>
      <c r="J159" s="248"/>
      <c r="K159" s="249">
        <f>ROUND(E159*J159,2)</f>
        <v>0</v>
      </c>
      <c r="L159" s="249">
        <v>21</v>
      </c>
      <c r="M159" s="249">
        <f>G159*(1+L159/100)</f>
        <v>0</v>
      </c>
      <c r="N159" s="247">
        <v>2.0000000000000001E-4</v>
      </c>
      <c r="O159" s="247">
        <f>ROUND(E159*N159,2)</f>
        <v>0.01</v>
      </c>
      <c r="P159" s="247">
        <v>0</v>
      </c>
      <c r="Q159" s="247">
        <f>ROUND(E159*P159,2)</f>
        <v>0</v>
      </c>
      <c r="R159" s="249" t="s">
        <v>340</v>
      </c>
      <c r="S159" s="249" t="s">
        <v>124</v>
      </c>
      <c r="T159" s="250" t="s">
        <v>124</v>
      </c>
      <c r="U159" s="227">
        <v>0.312</v>
      </c>
      <c r="V159" s="227">
        <f>ROUND(E159*U159,2)</f>
        <v>11.37</v>
      </c>
      <c r="W159" s="227"/>
      <c r="X159" s="227" t="s">
        <v>125</v>
      </c>
      <c r="Y159" s="227" t="s">
        <v>126</v>
      </c>
      <c r="Z159" s="217"/>
      <c r="AA159" s="217"/>
      <c r="AB159" s="217"/>
      <c r="AC159" s="217"/>
      <c r="AD159" s="217"/>
      <c r="AE159" s="217"/>
      <c r="AF159" s="217"/>
      <c r="AG159" s="217" t="s">
        <v>127</v>
      </c>
      <c r="AH159" s="217"/>
      <c r="AI159" s="217"/>
      <c r="AJ159" s="217"/>
      <c r="AK159" s="217"/>
      <c r="AL159" s="217"/>
      <c r="AM159" s="217"/>
      <c r="AN159" s="217"/>
      <c r="AO159" s="217"/>
      <c r="AP159" s="217"/>
      <c r="AQ159" s="217"/>
      <c r="AR159" s="217"/>
      <c r="AS159" s="217"/>
      <c r="AT159" s="217"/>
      <c r="AU159" s="217"/>
      <c r="AV159" s="217"/>
      <c r="AW159" s="217"/>
      <c r="AX159" s="217"/>
      <c r="AY159" s="217"/>
      <c r="AZ159" s="217"/>
      <c r="BA159" s="217"/>
      <c r="BB159" s="217"/>
      <c r="BC159" s="217"/>
      <c r="BD159" s="217"/>
      <c r="BE159" s="217"/>
      <c r="BF159" s="217"/>
      <c r="BG159" s="217"/>
      <c r="BH159" s="217"/>
    </row>
    <row r="160" spans="1:60" outlineLevel="1">
      <c r="A160" s="244">
        <v>78</v>
      </c>
      <c r="B160" s="245" t="s">
        <v>341</v>
      </c>
      <c r="C160" s="257" t="s">
        <v>342</v>
      </c>
      <c r="D160" s="246" t="s">
        <v>331</v>
      </c>
      <c r="E160" s="247">
        <v>0.76788000000000001</v>
      </c>
      <c r="F160" s="248"/>
      <c r="G160" s="249">
        <f>ROUND(E160*F160,2)</f>
        <v>0</v>
      </c>
      <c r="H160" s="248"/>
      <c r="I160" s="249">
        <f>ROUND(E160*H160,2)</f>
        <v>0</v>
      </c>
      <c r="J160" s="248"/>
      <c r="K160" s="249">
        <f>ROUND(E160*J160,2)</f>
        <v>0</v>
      </c>
      <c r="L160" s="249">
        <v>21</v>
      </c>
      <c r="M160" s="249">
        <f>G160*(1+L160/100)</f>
        <v>0</v>
      </c>
      <c r="N160" s="247">
        <v>2.3570000000000001E-2</v>
      </c>
      <c r="O160" s="247">
        <f>ROUND(E160*N160,2)</f>
        <v>0.02</v>
      </c>
      <c r="P160" s="247">
        <v>0</v>
      </c>
      <c r="Q160" s="247">
        <f>ROUND(E160*P160,2)</f>
        <v>0</v>
      </c>
      <c r="R160" s="249" t="s">
        <v>340</v>
      </c>
      <c r="S160" s="249" t="s">
        <v>124</v>
      </c>
      <c r="T160" s="250" t="s">
        <v>124</v>
      </c>
      <c r="U160" s="227">
        <v>0</v>
      </c>
      <c r="V160" s="227">
        <f>ROUND(E160*U160,2)</f>
        <v>0</v>
      </c>
      <c r="W160" s="227"/>
      <c r="X160" s="227" t="s">
        <v>125</v>
      </c>
      <c r="Y160" s="227" t="s">
        <v>126</v>
      </c>
      <c r="Z160" s="217"/>
      <c r="AA160" s="217"/>
      <c r="AB160" s="217"/>
      <c r="AC160" s="217"/>
      <c r="AD160" s="217"/>
      <c r="AE160" s="217"/>
      <c r="AF160" s="217"/>
      <c r="AG160" s="217" t="s">
        <v>127</v>
      </c>
      <c r="AH160" s="217"/>
      <c r="AI160" s="217"/>
      <c r="AJ160" s="217"/>
      <c r="AK160" s="217"/>
      <c r="AL160" s="217"/>
      <c r="AM160" s="217"/>
      <c r="AN160" s="217"/>
      <c r="AO160" s="217"/>
      <c r="AP160" s="217"/>
      <c r="AQ160" s="217"/>
      <c r="AR160" s="217"/>
      <c r="AS160" s="217"/>
      <c r="AT160" s="217"/>
      <c r="AU160" s="217"/>
      <c r="AV160" s="217"/>
      <c r="AW160" s="217"/>
      <c r="AX160" s="217"/>
      <c r="AY160" s="217"/>
      <c r="AZ160" s="217"/>
      <c r="BA160" s="217"/>
      <c r="BB160" s="217"/>
      <c r="BC160" s="217"/>
      <c r="BD160" s="217"/>
      <c r="BE160" s="217"/>
      <c r="BF160" s="217"/>
      <c r="BG160" s="217"/>
      <c r="BH160" s="217"/>
    </row>
    <row r="161" spans="1:60" outlineLevel="1">
      <c r="A161" s="244">
        <v>79</v>
      </c>
      <c r="B161" s="245" t="s">
        <v>343</v>
      </c>
      <c r="C161" s="257" t="s">
        <v>344</v>
      </c>
      <c r="D161" s="246" t="s">
        <v>122</v>
      </c>
      <c r="E161" s="247">
        <v>10.53</v>
      </c>
      <c r="F161" s="248"/>
      <c r="G161" s="249">
        <f>ROUND(E161*F161,2)</f>
        <v>0</v>
      </c>
      <c r="H161" s="248"/>
      <c r="I161" s="249">
        <f>ROUND(E161*H161,2)</f>
        <v>0</v>
      </c>
      <c r="J161" s="248"/>
      <c r="K161" s="249">
        <f>ROUND(E161*J161,2)</f>
        <v>0</v>
      </c>
      <c r="L161" s="249">
        <v>21</v>
      </c>
      <c r="M161" s="249">
        <f>G161*(1+L161/100)</f>
        <v>0</v>
      </c>
      <c r="N161" s="247">
        <v>0</v>
      </c>
      <c r="O161" s="247">
        <f>ROUND(E161*N161,2)</f>
        <v>0</v>
      </c>
      <c r="P161" s="247">
        <v>0</v>
      </c>
      <c r="Q161" s="247">
        <f>ROUND(E161*P161,2)</f>
        <v>0</v>
      </c>
      <c r="R161" s="249" t="s">
        <v>340</v>
      </c>
      <c r="S161" s="249" t="s">
        <v>124</v>
      </c>
      <c r="T161" s="250" t="s">
        <v>124</v>
      </c>
      <c r="U161" s="227">
        <v>0.33500000000000002</v>
      </c>
      <c r="V161" s="227">
        <f>ROUND(E161*U161,2)</f>
        <v>3.53</v>
      </c>
      <c r="W161" s="227"/>
      <c r="X161" s="227" t="s">
        <v>125</v>
      </c>
      <c r="Y161" s="227" t="s">
        <v>126</v>
      </c>
      <c r="Z161" s="217"/>
      <c r="AA161" s="217"/>
      <c r="AB161" s="217"/>
      <c r="AC161" s="217"/>
      <c r="AD161" s="217"/>
      <c r="AE161" s="217"/>
      <c r="AF161" s="217"/>
      <c r="AG161" s="217" t="s">
        <v>127</v>
      </c>
      <c r="AH161" s="217"/>
      <c r="AI161" s="217"/>
      <c r="AJ161" s="217"/>
      <c r="AK161" s="217"/>
      <c r="AL161" s="217"/>
      <c r="AM161" s="217"/>
      <c r="AN161" s="217"/>
      <c r="AO161" s="217"/>
      <c r="AP161" s="217"/>
      <c r="AQ161" s="217"/>
      <c r="AR161" s="217"/>
      <c r="AS161" s="217"/>
      <c r="AT161" s="217"/>
      <c r="AU161" s="217"/>
      <c r="AV161" s="217"/>
      <c r="AW161" s="217"/>
      <c r="AX161" s="217"/>
      <c r="AY161" s="217"/>
      <c r="AZ161" s="217"/>
      <c r="BA161" s="217"/>
      <c r="BB161" s="217"/>
      <c r="BC161" s="217"/>
      <c r="BD161" s="217"/>
      <c r="BE161" s="217"/>
      <c r="BF161" s="217"/>
      <c r="BG161" s="217"/>
      <c r="BH161" s="217"/>
    </row>
    <row r="162" spans="1:60" ht="22.5" outlineLevel="1">
      <c r="A162" s="244">
        <v>80</v>
      </c>
      <c r="B162" s="245" t="s">
        <v>345</v>
      </c>
      <c r="C162" s="257" t="s">
        <v>346</v>
      </c>
      <c r="D162" s="246" t="s">
        <v>122</v>
      </c>
      <c r="E162" s="247">
        <v>24.056999999999999</v>
      </c>
      <c r="F162" s="248"/>
      <c r="G162" s="249">
        <f>ROUND(E162*F162,2)</f>
        <v>0</v>
      </c>
      <c r="H162" s="248"/>
      <c r="I162" s="249">
        <f>ROUND(E162*H162,2)</f>
        <v>0</v>
      </c>
      <c r="J162" s="248"/>
      <c r="K162" s="249">
        <f>ROUND(E162*J162,2)</f>
        <v>0</v>
      </c>
      <c r="L162" s="249">
        <v>21</v>
      </c>
      <c r="M162" s="249">
        <f>G162*(1+L162/100)</f>
        <v>0</v>
      </c>
      <c r="N162" s="247">
        <v>6.0000000000000002E-5</v>
      </c>
      <c r="O162" s="247">
        <f>ROUND(E162*N162,2)</f>
        <v>0</v>
      </c>
      <c r="P162" s="247">
        <v>0</v>
      </c>
      <c r="Q162" s="247">
        <f>ROUND(E162*P162,2)</f>
        <v>0</v>
      </c>
      <c r="R162" s="249" t="s">
        <v>340</v>
      </c>
      <c r="S162" s="249" t="s">
        <v>124</v>
      </c>
      <c r="T162" s="250" t="s">
        <v>124</v>
      </c>
      <c r="U162" s="227">
        <v>0</v>
      </c>
      <c r="V162" s="227">
        <f>ROUND(E162*U162,2)</f>
        <v>0</v>
      </c>
      <c r="W162" s="227"/>
      <c r="X162" s="227" t="s">
        <v>125</v>
      </c>
      <c r="Y162" s="227" t="s">
        <v>126</v>
      </c>
      <c r="Z162" s="217"/>
      <c r="AA162" s="217"/>
      <c r="AB162" s="217"/>
      <c r="AC162" s="217"/>
      <c r="AD162" s="217"/>
      <c r="AE162" s="217"/>
      <c r="AF162" s="217"/>
      <c r="AG162" s="217" t="s">
        <v>127</v>
      </c>
      <c r="AH162" s="217"/>
      <c r="AI162" s="217"/>
      <c r="AJ162" s="217"/>
      <c r="AK162" s="217"/>
      <c r="AL162" s="217"/>
      <c r="AM162" s="217"/>
      <c r="AN162" s="217"/>
      <c r="AO162" s="217"/>
      <c r="AP162" s="217"/>
      <c r="AQ162" s="217"/>
      <c r="AR162" s="217"/>
      <c r="AS162" s="217"/>
      <c r="AT162" s="217"/>
      <c r="AU162" s="217"/>
      <c r="AV162" s="217"/>
      <c r="AW162" s="217"/>
      <c r="AX162" s="217"/>
      <c r="AY162" s="217"/>
      <c r="AZ162" s="217"/>
      <c r="BA162" s="217"/>
      <c r="BB162" s="217"/>
      <c r="BC162" s="217"/>
      <c r="BD162" s="217"/>
      <c r="BE162" s="217"/>
      <c r="BF162" s="217"/>
      <c r="BG162" s="217"/>
      <c r="BH162" s="217"/>
    </row>
    <row r="163" spans="1:60" outlineLevel="1">
      <c r="A163" s="244">
        <v>81</v>
      </c>
      <c r="B163" s="245" t="s">
        <v>347</v>
      </c>
      <c r="C163" s="257" t="s">
        <v>348</v>
      </c>
      <c r="D163" s="246" t="s">
        <v>331</v>
      </c>
      <c r="E163" s="247">
        <v>0.70567000000000002</v>
      </c>
      <c r="F163" s="248"/>
      <c r="G163" s="249">
        <f>ROUND(E163*F163,2)</f>
        <v>0</v>
      </c>
      <c r="H163" s="248"/>
      <c r="I163" s="249">
        <f>ROUND(E163*H163,2)</f>
        <v>0</v>
      </c>
      <c r="J163" s="248"/>
      <c r="K163" s="249">
        <f>ROUND(E163*J163,2)</f>
        <v>0</v>
      </c>
      <c r="L163" s="249">
        <v>21</v>
      </c>
      <c r="M163" s="249">
        <f>G163*(1+L163/100)</f>
        <v>0</v>
      </c>
      <c r="N163" s="247">
        <v>0.55000000000000004</v>
      </c>
      <c r="O163" s="247">
        <f>ROUND(E163*N163,2)</f>
        <v>0.39</v>
      </c>
      <c r="P163" s="247">
        <v>0</v>
      </c>
      <c r="Q163" s="247">
        <f>ROUND(E163*P163,2)</f>
        <v>0</v>
      </c>
      <c r="R163" s="249" t="s">
        <v>314</v>
      </c>
      <c r="S163" s="249" t="s">
        <v>124</v>
      </c>
      <c r="T163" s="250" t="s">
        <v>124</v>
      </c>
      <c r="U163" s="227">
        <v>0</v>
      </c>
      <c r="V163" s="227">
        <f>ROUND(E163*U163,2)</f>
        <v>0</v>
      </c>
      <c r="W163" s="227"/>
      <c r="X163" s="227" t="s">
        <v>315</v>
      </c>
      <c r="Y163" s="227" t="s">
        <v>126</v>
      </c>
      <c r="Z163" s="217"/>
      <c r="AA163" s="217"/>
      <c r="AB163" s="217"/>
      <c r="AC163" s="217"/>
      <c r="AD163" s="217"/>
      <c r="AE163" s="217"/>
      <c r="AF163" s="217"/>
      <c r="AG163" s="217" t="s">
        <v>316</v>
      </c>
      <c r="AH163" s="217"/>
      <c r="AI163" s="217"/>
      <c r="AJ163" s="217"/>
      <c r="AK163" s="217"/>
      <c r="AL163" s="217"/>
      <c r="AM163" s="217"/>
      <c r="AN163" s="217"/>
      <c r="AO163" s="217"/>
      <c r="AP163" s="217"/>
      <c r="AQ163" s="217"/>
      <c r="AR163" s="217"/>
      <c r="AS163" s="217"/>
      <c r="AT163" s="217"/>
      <c r="AU163" s="217"/>
      <c r="AV163" s="217"/>
      <c r="AW163" s="217"/>
      <c r="AX163" s="217"/>
      <c r="AY163" s="217"/>
      <c r="AZ163" s="217"/>
      <c r="BA163" s="217"/>
      <c r="BB163" s="217"/>
      <c r="BC163" s="217"/>
      <c r="BD163" s="217"/>
      <c r="BE163" s="217"/>
      <c r="BF163" s="217"/>
      <c r="BG163" s="217"/>
      <c r="BH163" s="217"/>
    </row>
    <row r="164" spans="1:60" ht="22.5" outlineLevel="1">
      <c r="A164" s="244">
        <v>82</v>
      </c>
      <c r="B164" s="245" t="s">
        <v>349</v>
      </c>
      <c r="C164" s="257" t="s">
        <v>350</v>
      </c>
      <c r="D164" s="246" t="s">
        <v>122</v>
      </c>
      <c r="E164" s="247">
        <v>11.583</v>
      </c>
      <c r="F164" s="248"/>
      <c r="G164" s="249">
        <f>ROUND(E164*F164,2)</f>
        <v>0</v>
      </c>
      <c r="H164" s="248"/>
      <c r="I164" s="249">
        <f>ROUND(E164*H164,2)</f>
        <v>0</v>
      </c>
      <c r="J164" s="248"/>
      <c r="K164" s="249">
        <f>ROUND(E164*J164,2)</f>
        <v>0</v>
      </c>
      <c r="L164" s="249">
        <v>21</v>
      </c>
      <c r="M164" s="249">
        <f>G164*(1+L164/100)</f>
        <v>0</v>
      </c>
      <c r="N164" s="247">
        <v>6.6E-3</v>
      </c>
      <c r="O164" s="247">
        <f>ROUND(E164*N164,2)</f>
        <v>0.08</v>
      </c>
      <c r="P164" s="247">
        <v>0</v>
      </c>
      <c r="Q164" s="247">
        <f>ROUND(E164*P164,2)</f>
        <v>0</v>
      </c>
      <c r="R164" s="249" t="s">
        <v>314</v>
      </c>
      <c r="S164" s="249" t="s">
        <v>124</v>
      </c>
      <c r="T164" s="250" t="s">
        <v>124</v>
      </c>
      <c r="U164" s="227">
        <v>0</v>
      </c>
      <c r="V164" s="227">
        <f>ROUND(E164*U164,2)</f>
        <v>0</v>
      </c>
      <c r="W164" s="227"/>
      <c r="X164" s="227" t="s">
        <v>315</v>
      </c>
      <c r="Y164" s="227" t="s">
        <v>126</v>
      </c>
      <c r="Z164" s="217"/>
      <c r="AA164" s="217"/>
      <c r="AB164" s="217"/>
      <c r="AC164" s="217"/>
      <c r="AD164" s="217"/>
      <c r="AE164" s="217"/>
      <c r="AF164" s="217"/>
      <c r="AG164" s="217" t="s">
        <v>316</v>
      </c>
      <c r="AH164" s="217"/>
      <c r="AI164" s="217"/>
      <c r="AJ164" s="217"/>
      <c r="AK164" s="217"/>
      <c r="AL164" s="217"/>
      <c r="AM164" s="217"/>
      <c r="AN164" s="217"/>
      <c r="AO164" s="217"/>
      <c r="AP164" s="217"/>
      <c r="AQ164" s="217"/>
      <c r="AR164" s="217"/>
      <c r="AS164" s="217"/>
      <c r="AT164" s="217"/>
      <c r="AU164" s="217"/>
      <c r="AV164" s="217"/>
      <c r="AW164" s="217"/>
      <c r="AX164" s="217"/>
      <c r="AY164" s="217"/>
      <c r="AZ164" s="217"/>
      <c r="BA164" s="217"/>
      <c r="BB164" s="217"/>
      <c r="BC164" s="217"/>
      <c r="BD164" s="217"/>
      <c r="BE164" s="217"/>
      <c r="BF164" s="217"/>
      <c r="BG164" s="217"/>
      <c r="BH164" s="217"/>
    </row>
    <row r="165" spans="1:60" outlineLevel="1">
      <c r="A165" s="236">
        <v>83</v>
      </c>
      <c r="B165" s="237" t="s">
        <v>351</v>
      </c>
      <c r="C165" s="255" t="s">
        <v>352</v>
      </c>
      <c r="D165" s="238" t="s">
        <v>247</v>
      </c>
      <c r="E165" s="239">
        <v>0.4914</v>
      </c>
      <c r="F165" s="240"/>
      <c r="G165" s="241">
        <f>ROUND(E165*F165,2)</f>
        <v>0</v>
      </c>
      <c r="H165" s="240"/>
      <c r="I165" s="241">
        <f>ROUND(E165*H165,2)</f>
        <v>0</v>
      </c>
      <c r="J165" s="240"/>
      <c r="K165" s="241">
        <f>ROUND(E165*J165,2)</f>
        <v>0</v>
      </c>
      <c r="L165" s="241">
        <v>21</v>
      </c>
      <c r="M165" s="241">
        <f>G165*(1+L165/100)</f>
        <v>0</v>
      </c>
      <c r="N165" s="239">
        <v>0</v>
      </c>
      <c r="O165" s="239">
        <f>ROUND(E165*N165,2)</f>
        <v>0</v>
      </c>
      <c r="P165" s="239">
        <v>0</v>
      </c>
      <c r="Q165" s="239">
        <f>ROUND(E165*P165,2)</f>
        <v>0</v>
      </c>
      <c r="R165" s="241" t="s">
        <v>340</v>
      </c>
      <c r="S165" s="241" t="s">
        <v>124</v>
      </c>
      <c r="T165" s="242" t="s">
        <v>124</v>
      </c>
      <c r="U165" s="227">
        <v>1.863</v>
      </c>
      <c r="V165" s="227">
        <f>ROUND(E165*U165,2)</f>
        <v>0.92</v>
      </c>
      <c r="W165" s="227"/>
      <c r="X165" s="227" t="s">
        <v>278</v>
      </c>
      <c r="Y165" s="227" t="s">
        <v>126</v>
      </c>
      <c r="Z165" s="217"/>
      <c r="AA165" s="217"/>
      <c r="AB165" s="217"/>
      <c r="AC165" s="217"/>
      <c r="AD165" s="217"/>
      <c r="AE165" s="217"/>
      <c r="AF165" s="217"/>
      <c r="AG165" s="217" t="s">
        <v>279</v>
      </c>
      <c r="AH165" s="217"/>
      <c r="AI165" s="217"/>
      <c r="AJ165" s="217"/>
      <c r="AK165" s="217"/>
      <c r="AL165" s="217"/>
      <c r="AM165" s="217"/>
      <c r="AN165" s="217"/>
      <c r="AO165" s="217"/>
      <c r="AP165" s="217"/>
      <c r="AQ165" s="217"/>
      <c r="AR165" s="217"/>
      <c r="AS165" s="217"/>
      <c r="AT165" s="217"/>
      <c r="AU165" s="217"/>
      <c r="AV165" s="217"/>
      <c r="AW165" s="217"/>
      <c r="AX165" s="217"/>
      <c r="AY165" s="217"/>
      <c r="AZ165" s="217"/>
      <c r="BA165" s="217"/>
      <c r="BB165" s="217"/>
      <c r="BC165" s="217"/>
      <c r="BD165" s="217"/>
      <c r="BE165" s="217"/>
      <c r="BF165" s="217"/>
      <c r="BG165" s="217"/>
      <c r="BH165" s="217"/>
    </row>
    <row r="166" spans="1:60" outlineLevel="2">
      <c r="A166" s="224"/>
      <c r="B166" s="225"/>
      <c r="C166" s="256" t="s">
        <v>323</v>
      </c>
      <c r="D166" s="243"/>
      <c r="E166" s="243"/>
      <c r="F166" s="243"/>
      <c r="G166" s="243"/>
      <c r="H166" s="227"/>
      <c r="I166" s="227"/>
      <c r="J166" s="227"/>
      <c r="K166" s="227"/>
      <c r="L166" s="227"/>
      <c r="M166" s="227"/>
      <c r="N166" s="226"/>
      <c r="O166" s="226"/>
      <c r="P166" s="226"/>
      <c r="Q166" s="226"/>
      <c r="R166" s="227"/>
      <c r="S166" s="227"/>
      <c r="T166" s="227"/>
      <c r="U166" s="227"/>
      <c r="V166" s="227"/>
      <c r="W166" s="227"/>
      <c r="X166" s="227"/>
      <c r="Y166" s="227"/>
      <c r="Z166" s="217"/>
      <c r="AA166" s="217"/>
      <c r="AB166" s="217"/>
      <c r="AC166" s="217"/>
      <c r="AD166" s="217"/>
      <c r="AE166" s="217"/>
      <c r="AF166" s="217"/>
      <c r="AG166" s="217" t="s">
        <v>129</v>
      </c>
      <c r="AH166" s="217"/>
      <c r="AI166" s="217"/>
      <c r="AJ166" s="217"/>
      <c r="AK166" s="217"/>
      <c r="AL166" s="217"/>
      <c r="AM166" s="217"/>
      <c r="AN166" s="217"/>
      <c r="AO166" s="217"/>
      <c r="AP166" s="217"/>
      <c r="AQ166" s="217"/>
      <c r="AR166" s="217"/>
      <c r="AS166" s="217"/>
      <c r="AT166" s="217"/>
      <c r="AU166" s="217"/>
      <c r="AV166" s="217"/>
      <c r="AW166" s="217"/>
      <c r="AX166" s="217"/>
      <c r="AY166" s="217"/>
      <c r="AZ166" s="217"/>
      <c r="BA166" s="217"/>
      <c r="BB166" s="217"/>
      <c r="BC166" s="217"/>
      <c r="BD166" s="217"/>
      <c r="BE166" s="217"/>
      <c r="BF166" s="217"/>
      <c r="BG166" s="217"/>
      <c r="BH166" s="217"/>
    </row>
    <row r="167" spans="1:60">
      <c r="A167" s="229" t="s">
        <v>118</v>
      </c>
      <c r="B167" s="230" t="s">
        <v>83</v>
      </c>
      <c r="C167" s="254" t="s">
        <v>84</v>
      </c>
      <c r="D167" s="231"/>
      <c r="E167" s="232"/>
      <c r="F167" s="233"/>
      <c r="G167" s="233">
        <f>SUMIF(AG168:AG177,"&lt;&gt;NOR",G168:G177)</f>
        <v>0</v>
      </c>
      <c r="H167" s="233"/>
      <c r="I167" s="233">
        <f>SUM(I168:I177)</f>
        <v>0</v>
      </c>
      <c r="J167" s="233"/>
      <c r="K167" s="233">
        <f>SUM(K168:K177)</f>
        <v>0</v>
      </c>
      <c r="L167" s="233"/>
      <c r="M167" s="233">
        <f>SUM(M168:M177)</f>
        <v>0</v>
      </c>
      <c r="N167" s="232"/>
      <c r="O167" s="232">
        <f>SUM(O168:O177)</f>
        <v>2.1</v>
      </c>
      <c r="P167" s="232"/>
      <c r="Q167" s="232">
        <f>SUM(Q168:Q177)</f>
        <v>0</v>
      </c>
      <c r="R167" s="233"/>
      <c r="S167" s="233"/>
      <c r="T167" s="234"/>
      <c r="U167" s="228"/>
      <c r="V167" s="228">
        <f>SUM(V168:V177)</f>
        <v>179.4</v>
      </c>
      <c r="W167" s="228"/>
      <c r="X167" s="228"/>
      <c r="Y167" s="228"/>
      <c r="AG167" t="s">
        <v>119</v>
      </c>
    </row>
    <row r="168" spans="1:60" ht="22.5" outlineLevel="1">
      <c r="A168" s="236">
        <v>84</v>
      </c>
      <c r="B168" s="237" t="s">
        <v>353</v>
      </c>
      <c r="C168" s="255" t="s">
        <v>354</v>
      </c>
      <c r="D168" s="238" t="s">
        <v>211</v>
      </c>
      <c r="E168" s="239">
        <v>139.19999999999999</v>
      </c>
      <c r="F168" s="240"/>
      <c r="G168" s="241">
        <f>ROUND(E168*F168,2)</f>
        <v>0</v>
      </c>
      <c r="H168" s="240"/>
      <c r="I168" s="241">
        <f>ROUND(E168*H168,2)</f>
        <v>0</v>
      </c>
      <c r="J168" s="240"/>
      <c r="K168" s="241">
        <f>ROUND(E168*J168,2)</f>
        <v>0</v>
      </c>
      <c r="L168" s="241">
        <v>21</v>
      </c>
      <c r="M168" s="241">
        <f>G168*(1+L168/100)</f>
        <v>0</v>
      </c>
      <c r="N168" s="239">
        <v>3.1700000000000001E-3</v>
      </c>
      <c r="O168" s="239">
        <f>ROUND(E168*N168,2)</f>
        <v>0.44</v>
      </c>
      <c r="P168" s="239">
        <v>0</v>
      </c>
      <c r="Q168" s="239">
        <f>ROUND(E168*P168,2)</f>
        <v>0</v>
      </c>
      <c r="R168" s="241" t="s">
        <v>212</v>
      </c>
      <c r="S168" s="241" t="s">
        <v>124</v>
      </c>
      <c r="T168" s="242" t="s">
        <v>124</v>
      </c>
      <c r="U168" s="227">
        <v>0.219</v>
      </c>
      <c r="V168" s="227">
        <f>ROUND(E168*U168,2)</f>
        <v>30.48</v>
      </c>
      <c r="W168" s="227"/>
      <c r="X168" s="227" t="s">
        <v>125</v>
      </c>
      <c r="Y168" s="227" t="s">
        <v>126</v>
      </c>
      <c r="Z168" s="217"/>
      <c r="AA168" s="217"/>
      <c r="AB168" s="217"/>
      <c r="AC168" s="217"/>
      <c r="AD168" s="217"/>
      <c r="AE168" s="217"/>
      <c r="AF168" s="217"/>
      <c r="AG168" s="217" t="s">
        <v>127</v>
      </c>
      <c r="AH168" s="217"/>
      <c r="AI168" s="217"/>
      <c r="AJ168" s="217"/>
      <c r="AK168" s="217"/>
      <c r="AL168" s="217"/>
      <c r="AM168" s="217"/>
      <c r="AN168" s="217"/>
      <c r="AO168" s="217"/>
      <c r="AP168" s="217"/>
      <c r="AQ168" s="217"/>
      <c r="AR168" s="217"/>
      <c r="AS168" s="217"/>
      <c r="AT168" s="217"/>
      <c r="AU168" s="217"/>
      <c r="AV168" s="217"/>
      <c r="AW168" s="217"/>
      <c r="AX168" s="217"/>
      <c r="AY168" s="217"/>
      <c r="AZ168" s="217"/>
      <c r="BA168" s="217"/>
      <c r="BB168" s="217"/>
      <c r="BC168" s="217"/>
      <c r="BD168" s="217"/>
      <c r="BE168" s="217"/>
      <c r="BF168" s="217"/>
      <c r="BG168" s="217"/>
      <c r="BH168" s="217"/>
    </row>
    <row r="169" spans="1:60" outlineLevel="2">
      <c r="A169" s="224"/>
      <c r="B169" s="225"/>
      <c r="C169" s="259" t="s">
        <v>355</v>
      </c>
      <c r="D169" s="253"/>
      <c r="E169" s="253"/>
      <c r="F169" s="253"/>
      <c r="G169" s="253"/>
      <c r="H169" s="227"/>
      <c r="I169" s="227"/>
      <c r="J169" s="227"/>
      <c r="K169" s="227"/>
      <c r="L169" s="227"/>
      <c r="M169" s="227"/>
      <c r="N169" s="226"/>
      <c r="O169" s="226"/>
      <c r="P169" s="226"/>
      <c r="Q169" s="226"/>
      <c r="R169" s="227"/>
      <c r="S169" s="227"/>
      <c r="T169" s="227"/>
      <c r="U169" s="227"/>
      <c r="V169" s="227"/>
      <c r="W169" s="227"/>
      <c r="X169" s="227"/>
      <c r="Y169" s="227"/>
      <c r="Z169" s="217"/>
      <c r="AA169" s="217"/>
      <c r="AB169" s="217"/>
      <c r="AC169" s="217"/>
      <c r="AD169" s="217"/>
      <c r="AE169" s="217"/>
      <c r="AF169" s="217"/>
      <c r="AG169" s="217" t="s">
        <v>138</v>
      </c>
      <c r="AH169" s="217"/>
      <c r="AI169" s="217"/>
      <c r="AJ169" s="217"/>
      <c r="AK169" s="217"/>
      <c r="AL169" s="217"/>
      <c r="AM169" s="217"/>
      <c r="AN169" s="217"/>
      <c r="AO169" s="217"/>
      <c r="AP169" s="217"/>
      <c r="AQ169" s="217"/>
      <c r="AR169" s="217"/>
      <c r="AS169" s="217"/>
      <c r="AT169" s="217"/>
      <c r="AU169" s="217"/>
      <c r="AV169" s="217"/>
      <c r="AW169" s="217"/>
      <c r="AX169" s="217"/>
      <c r="AY169" s="217"/>
      <c r="AZ169" s="217"/>
      <c r="BA169" s="217"/>
      <c r="BB169" s="217"/>
      <c r="BC169" s="217"/>
      <c r="BD169" s="217"/>
      <c r="BE169" s="217"/>
      <c r="BF169" s="217"/>
      <c r="BG169" s="217"/>
      <c r="BH169" s="217"/>
    </row>
    <row r="170" spans="1:60" ht="22.5" outlineLevel="1">
      <c r="A170" s="236">
        <v>85</v>
      </c>
      <c r="B170" s="237" t="s">
        <v>356</v>
      </c>
      <c r="C170" s="255" t="s">
        <v>357</v>
      </c>
      <c r="D170" s="238" t="s">
        <v>211</v>
      </c>
      <c r="E170" s="239">
        <v>48.9</v>
      </c>
      <c r="F170" s="240"/>
      <c r="G170" s="241">
        <f>ROUND(E170*F170,2)</f>
        <v>0</v>
      </c>
      <c r="H170" s="240"/>
      <c r="I170" s="241">
        <f>ROUND(E170*H170,2)</f>
        <v>0</v>
      </c>
      <c r="J170" s="240"/>
      <c r="K170" s="241">
        <f>ROUND(E170*J170,2)</f>
        <v>0</v>
      </c>
      <c r="L170" s="241">
        <v>21</v>
      </c>
      <c r="M170" s="241">
        <f>G170*(1+L170/100)</f>
        <v>0</v>
      </c>
      <c r="N170" s="239">
        <v>2.3999999999999998E-3</v>
      </c>
      <c r="O170" s="239">
        <f>ROUND(E170*N170,2)</f>
        <v>0.12</v>
      </c>
      <c r="P170" s="239">
        <v>0</v>
      </c>
      <c r="Q170" s="239">
        <f>ROUND(E170*P170,2)</f>
        <v>0</v>
      </c>
      <c r="R170" s="241" t="s">
        <v>212</v>
      </c>
      <c r="S170" s="241" t="s">
        <v>124</v>
      </c>
      <c r="T170" s="242" t="s">
        <v>124</v>
      </c>
      <c r="U170" s="227">
        <v>0.26</v>
      </c>
      <c r="V170" s="227">
        <f>ROUND(E170*U170,2)</f>
        <v>12.71</v>
      </c>
      <c r="W170" s="227"/>
      <c r="X170" s="227" t="s">
        <v>125</v>
      </c>
      <c r="Y170" s="227" t="s">
        <v>126</v>
      </c>
      <c r="Z170" s="217"/>
      <c r="AA170" s="217"/>
      <c r="AB170" s="217"/>
      <c r="AC170" s="217"/>
      <c r="AD170" s="217"/>
      <c r="AE170" s="217"/>
      <c r="AF170" s="217"/>
      <c r="AG170" s="217" t="s">
        <v>127</v>
      </c>
      <c r="AH170" s="217"/>
      <c r="AI170" s="217"/>
      <c r="AJ170" s="217"/>
      <c r="AK170" s="217"/>
      <c r="AL170" s="217"/>
      <c r="AM170" s="217"/>
      <c r="AN170" s="217"/>
      <c r="AO170" s="217"/>
      <c r="AP170" s="217"/>
      <c r="AQ170" s="217"/>
      <c r="AR170" s="217"/>
      <c r="AS170" s="217"/>
      <c r="AT170" s="217"/>
      <c r="AU170" s="217"/>
      <c r="AV170" s="217"/>
      <c r="AW170" s="217"/>
      <c r="AX170" s="217"/>
      <c r="AY170" s="217"/>
      <c r="AZ170" s="217"/>
      <c r="BA170" s="217"/>
      <c r="BB170" s="217"/>
      <c r="BC170" s="217"/>
      <c r="BD170" s="217"/>
      <c r="BE170" s="217"/>
      <c r="BF170" s="217"/>
      <c r="BG170" s="217"/>
      <c r="BH170" s="217"/>
    </row>
    <row r="171" spans="1:60" outlineLevel="2">
      <c r="A171" s="224"/>
      <c r="B171" s="225"/>
      <c r="C171" s="256" t="s">
        <v>358</v>
      </c>
      <c r="D171" s="243"/>
      <c r="E171" s="243"/>
      <c r="F171" s="243"/>
      <c r="G171" s="243"/>
      <c r="H171" s="227"/>
      <c r="I171" s="227"/>
      <c r="J171" s="227"/>
      <c r="K171" s="227"/>
      <c r="L171" s="227"/>
      <c r="M171" s="227"/>
      <c r="N171" s="226"/>
      <c r="O171" s="226"/>
      <c r="P171" s="226"/>
      <c r="Q171" s="226"/>
      <c r="R171" s="227"/>
      <c r="S171" s="227"/>
      <c r="T171" s="227"/>
      <c r="U171" s="227"/>
      <c r="V171" s="227"/>
      <c r="W171" s="227"/>
      <c r="X171" s="227"/>
      <c r="Y171" s="227"/>
      <c r="Z171" s="217"/>
      <c r="AA171" s="217"/>
      <c r="AB171" s="217"/>
      <c r="AC171" s="217"/>
      <c r="AD171" s="217"/>
      <c r="AE171" s="217"/>
      <c r="AF171" s="217"/>
      <c r="AG171" s="217" t="s">
        <v>129</v>
      </c>
      <c r="AH171" s="217"/>
      <c r="AI171" s="217"/>
      <c r="AJ171" s="217"/>
      <c r="AK171" s="217"/>
      <c r="AL171" s="217"/>
      <c r="AM171" s="217"/>
      <c r="AN171" s="217"/>
      <c r="AO171" s="217"/>
      <c r="AP171" s="217"/>
      <c r="AQ171" s="217"/>
      <c r="AR171" s="217"/>
      <c r="AS171" s="217"/>
      <c r="AT171" s="217"/>
      <c r="AU171" s="217"/>
      <c r="AV171" s="217"/>
      <c r="AW171" s="217"/>
      <c r="AX171" s="217"/>
      <c r="AY171" s="217"/>
      <c r="AZ171" s="217"/>
      <c r="BA171" s="217"/>
      <c r="BB171" s="217"/>
      <c r="BC171" s="217"/>
      <c r="BD171" s="217"/>
      <c r="BE171" s="217"/>
      <c r="BF171" s="217"/>
      <c r="BG171" s="217"/>
      <c r="BH171" s="217"/>
    </row>
    <row r="172" spans="1:60" outlineLevel="2">
      <c r="A172" s="224"/>
      <c r="B172" s="225"/>
      <c r="C172" s="258" t="s">
        <v>359</v>
      </c>
      <c r="D172" s="252"/>
      <c r="E172" s="252"/>
      <c r="F172" s="252"/>
      <c r="G172" s="252"/>
      <c r="H172" s="227"/>
      <c r="I172" s="227"/>
      <c r="J172" s="227"/>
      <c r="K172" s="227"/>
      <c r="L172" s="227"/>
      <c r="M172" s="227"/>
      <c r="N172" s="226"/>
      <c r="O172" s="226"/>
      <c r="P172" s="226"/>
      <c r="Q172" s="226"/>
      <c r="R172" s="227"/>
      <c r="S172" s="227"/>
      <c r="T172" s="227"/>
      <c r="U172" s="227"/>
      <c r="V172" s="227"/>
      <c r="W172" s="227"/>
      <c r="X172" s="227"/>
      <c r="Y172" s="227"/>
      <c r="Z172" s="217"/>
      <c r="AA172" s="217"/>
      <c r="AB172" s="217"/>
      <c r="AC172" s="217"/>
      <c r="AD172" s="217"/>
      <c r="AE172" s="217"/>
      <c r="AF172" s="217"/>
      <c r="AG172" s="217" t="s">
        <v>138</v>
      </c>
      <c r="AH172" s="217"/>
      <c r="AI172" s="217"/>
      <c r="AJ172" s="217"/>
      <c r="AK172" s="217"/>
      <c r="AL172" s="217"/>
      <c r="AM172" s="217"/>
      <c r="AN172" s="217"/>
      <c r="AO172" s="217"/>
      <c r="AP172" s="217"/>
      <c r="AQ172" s="217"/>
      <c r="AR172" s="217"/>
      <c r="AS172" s="217"/>
      <c r="AT172" s="217"/>
      <c r="AU172" s="217"/>
      <c r="AV172" s="217"/>
      <c r="AW172" s="217"/>
      <c r="AX172" s="217"/>
      <c r="AY172" s="217"/>
      <c r="AZ172" s="217"/>
      <c r="BA172" s="217"/>
      <c r="BB172" s="217"/>
      <c r="BC172" s="217"/>
      <c r="BD172" s="217"/>
      <c r="BE172" s="217"/>
      <c r="BF172" s="217"/>
      <c r="BG172" s="217"/>
      <c r="BH172" s="217"/>
    </row>
    <row r="173" spans="1:60" ht="22.5" outlineLevel="1">
      <c r="A173" s="236">
        <v>86</v>
      </c>
      <c r="B173" s="237" t="s">
        <v>360</v>
      </c>
      <c r="C173" s="255" t="s">
        <v>361</v>
      </c>
      <c r="D173" s="238" t="s">
        <v>211</v>
      </c>
      <c r="E173" s="239">
        <v>419.37</v>
      </c>
      <c r="F173" s="240"/>
      <c r="G173" s="241">
        <f>ROUND(E173*F173,2)</f>
        <v>0</v>
      </c>
      <c r="H173" s="240"/>
      <c r="I173" s="241">
        <f>ROUND(E173*H173,2)</f>
        <v>0</v>
      </c>
      <c r="J173" s="240"/>
      <c r="K173" s="241">
        <f>ROUND(E173*J173,2)</f>
        <v>0</v>
      </c>
      <c r="L173" s="241">
        <v>21</v>
      </c>
      <c r="M173" s="241">
        <f>G173*(1+L173/100)</f>
        <v>0</v>
      </c>
      <c r="N173" s="239">
        <v>3.6800000000000001E-3</v>
      </c>
      <c r="O173" s="239">
        <f>ROUND(E173*N173,2)</f>
        <v>1.54</v>
      </c>
      <c r="P173" s="239">
        <v>0</v>
      </c>
      <c r="Q173" s="239">
        <f>ROUND(E173*P173,2)</f>
        <v>0</v>
      </c>
      <c r="R173" s="241" t="s">
        <v>212</v>
      </c>
      <c r="S173" s="241" t="s">
        <v>124</v>
      </c>
      <c r="T173" s="242" t="s">
        <v>124</v>
      </c>
      <c r="U173" s="227">
        <v>0.3</v>
      </c>
      <c r="V173" s="227">
        <f>ROUND(E173*U173,2)</f>
        <v>125.81</v>
      </c>
      <c r="W173" s="227"/>
      <c r="X173" s="227" t="s">
        <v>125</v>
      </c>
      <c r="Y173" s="227" t="s">
        <v>126</v>
      </c>
      <c r="Z173" s="217"/>
      <c r="AA173" s="217"/>
      <c r="AB173" s="217"/>
      <c r="AC173" s="217"/>
      <c r="AD173" s="217"/>
      <c r="AE173" s="217"/>
      <c r="AF173" s="217"/>
      <c r="AG173" s="217" t="s">
        <v>127</v>
      </c>
      <c r="AH173" s="217"/>
      <c r="AI173" s="217"/>
      <c r="AJ173" s="217"/>
      <c r="AK173" s="217"/>
      <c r="AL173" s="217"/>
      <c r="AM173" s="217"/>
      <c r="AN173" s="217"/>
      <c r="AO173" s="217"/>
      <c r="AP173" s="217"/>
      <c r="AQ173" s="217"/>
      <c r="AR173" s="217"/>
      <c r="AS173" s="217"/>
      <c r="AT173" s="217"/>
      <c r="AU173" s="217"/>
      <c r="AV173" s="217"/>
      <c r="AW173" s="217"/>
      <c r="AX173" s="217"/>
      <c r="AY173" s="217"/>
      <c r="AZ173" s="217"/>
      <c r="BA173" s="217"/>
      <c r="BB173" s="217"/>
      <c r="BC173" s="217"/>
      <c r="BD173" s="217"/>
      <c r="BE173" s="217"/>
      <c r="BF173" s="217"/>
      <c r="BG173" s="217"/>
      <c r="BH173" s="217"/>
    </row>
    <row r="174" spans="1:60" outlineLevel="2">
      <c r="A174" s="224"/>
      <c r="B174" s="225"/>
      <c r="C174" s="256" t="s">
        <v>362</v>
      </c>
      <c r="D174" s="243"/>
      <c r="E174" s="243"/>
      <c r="F174" s="243"/>
      <c r="G174" s="243"/>
      <c r="H174" s="227"/>
      <c r="I174" s="227"/>
      <c r="J174" s="227"/>
      <c r="K174" s="227"/>
      <c r="L174" s="227"/>
      <c r="M174" s="227"/>
      <c r="N174" s="226"/>
      <c r="O174" s="226"/>
      <c r="P174" s="226"/>
      <c r="Q174" s="226"/>
      <c r="R174" s="227"/>
      <c r="S174" s="227"/>
      <c r="T174" s="227"/>
      <c r="U174" s="227"/>
      <c r="V174" s="227"/>
      <c r="W174" s="227"/>
      <c r="X174" s="227"/>
      <c r="Y174" s="227"/>
      <c r="Z174" s="217"/>
      <c r="AA174" s="217"/>
      <c r="AB174" s="217"/>
      <c r="AC174" s="217"/>
      <c r="AD174" s="217"/>
      <c r="AE174" s="217"/>
      <c r="AF174" s="217"/>
      <c r="AG174" s="217" t="s">
        <v>129</v>
      </c>
      <c r="AH174" s="217"/>
      <c r="AI174" s="217"/>
      <c r="AJ174" s="217"/>
      <c r="AK174" s="217"/>
      <c r="AL174" s="217"/>
      <c r="AM174" s="217"/>
      <c r="AN174" s="217"/>
      <c r="AO174" s="217"/>
      <c r="AP174" s="217"/>
      <c r="AQ174" s="217"/>
      <c r="AR174" s="217"/>
      <c r="AS174" s="217"/>
      <c r="AT174" s="217"/>
      <c r="AU174" s="217"/>
      <c r="AV174" s="217"/>
      <c r="AW174" s="217"/>
      <c r="AX174" s="217"/>
      <c r="AY174" s="217"/>
      <c r="AZ174" s="217"/>
      <c r="BA174" s="217"/>
      <c r="BB174" s="217"/>
      <c r="BC174" s="217"/>
      <c r="BD174" s="217"/>
      <c r="BE174" s="217"/>
      <c r="BF174" s="217"/>
      <c r="BG174" s="217"/>
      <c r="BH174" s="217"/>
    </row>
    <row r="175" spans="1:60" outlineLevel="2">
      <c r="A175" s="224"/>
      <c r="B175" s="225"/>
      <c r="C175" s="258" t="s">
        <v>363</v>
      </c>
      <c r="D175" s="252"/>
      <c r="E175" s="252"/>
      <c r="F175" s="252"/>
      <c r="G175" s="252"/>
      <c r="H175" s="227"/>
      <c r="I175" s="227"/>
      <c r="J175" s="227"/>
      <c r="K175" s="227"/>
      <c r="L175" s="227"/>
      <c r="M175" s="227"/>
      <c r="N175" s="226"/>
      <c r="O175" s="226"/>
      <c r="P175" s="226"/>
      <c r="Q175" s="226"/>
      <c r="R175" s="227"/>
      <c r="S175" s="227"/>
      <c r="T175" s="227"/>
      <c r="U175" s="227"/>
      <c r="V175" s="227"/>
      <c r="W175" s="227"/>
      <c r="X175" s="227"/>
      <c r="Y175" s="227"/>
      <c r="Z175" s="217"/>
      <c r="AA175" s="217"/>
      <c r="AB175" s="217"/>
      <c r="AC175" s="217"/>
      <c r="AD175" s="217"/>
      <c r="AE175" s="217"/>
      <c r="AF175" s="217"/>
      <c r="AG175" s="217" t="s">
        <v>138</v>
      </c>
      <c r="AH175" s="217"/>
      <c r="AI175" s="217"/>
      <c r="AJ175" s="217"/>
      <c r="AK175" s="217"/>
      <c r="AL175" s="217"/>
      <c r="AM175" s="217"/>
      <c r="AN175" s="217"/>
      <c r="AO175" s="217"/>
      <c r="AP175" s="217"/>
      <c r="AQ175" s="217"/>
      <c r="AR175" s="217"/>
      <c r="AS175" s="217"/>
      <c r="AT175" s="217"/>
      <c r="AU175" s="217"/>
      <c r="AV175" s="217"/>
      <c r="AW175" s="217"/>
      <c r="AX175" s="217"/>
      <c r="AY175" s="217"/>
      <c r="AZ175" s="217"/>
      <c r="BA175" s="217"/>
      <c r="BB175" s="217"/>
      <c r="BC175" s="217"/>
      <c r="BD175" s="217"/>
      <c r="BE175" s="217"/>
      <c r="BF175" s="217"/>
      <c r="BG175" s="217"/>
      <c r="BH175" s="217"/>
    </row>
    <row r="176" spans="1:60" outlineLevel="1">
      <c r="A176" s="236">
        <v>87</v>
      </c>
      <c r="B176" s="237" t="s">
        <v>364</v>
      </c>
      <c r="C176" s="255" t="s">
        <v>365</v>
      </c>
      <c r="D176" s="238" t="s">
        <v>247</v>
      </c>
      <c r="E176" s="239">
        <v>2.1019100000000002</v>
      </c>
      <c r="F176" s="240"/>
      <c r="G176" s="241">
        <f>ROUND(E176*F176,2)</f>
        <v>0</v>
      </c>
      <c r="H176" s="240"/>
      <c r="I176" s="241">
        <f>ROUND(E176*H176,2)</f>
        <v>0</v>
      </c>
      <c r="J176" s="240"/>
      <c r="K176" s="241">
        <f>ROUND(E176*J176,2)</f>
        <v>0</v>
      </c>
      <c r="L176" s="241">
        <v>21</v>
      </c>
      <c r="M176" s="241">
        <f>G176*(1+L176/100)</f>
        <v>0</v>
      </c>
      <c r="N176" s="239">
        <v>0</v>
      </c>
      <c r="O176" s="239">
        <f>ROUND(E176*N176,2)</f>
        <v>0</v>
      </c>
      <c r="P176" s="239">
        <v>0</v>
      </c>
      <c r="Q176" s="239">
        <f>ROUND(E176*P176,2)</f>
        <v>0</v>
      </c>
      <c r="R176" s="241" t="s">
        <v>212</v>
      </c>
      <c r="S176" s="241" t="s">
        <v>124</v>
      </c>
      <c r="T176" s="242" t="s">
        <v>124</v>
      </c>
      <c r="U176" s="227">
        <v>4.9470000000000001</v>
      </c>
      <c r="V176" s="227">
        <f>ROUND(E176*U176,2)</f>
        <v>10.4</v>
      </c>
      <c r="W176" s="227"/>
      <c r="X176" s="227" t="s">
        <v>278</v>
      </c>
      <c r="Y176" s="227" t="s">
        <v>126</v>
      </c>
      <c r="Z176" s="217"/>
      <c r="AA176" s="217"/>
      <c r="AB176" s="217"/>
      <c r="AC176" s="217"/>
      <c r="AD176" s="217"/>
      <c r="AE176" s="217"/>
      <c r="AF176" s="217"/>
      <c r="AG176" s="217" t="s">
        <v>279</v>
      </c>
      <c r="AH176" s="217"/>
      <c r="AI176" s="217"/>
      <c r="AJ176" s="217"/>
      <c r="AK176" s="217"/>
      <c r="AL176" s="217"/>
      <c r="AM176" s="217"/>
      <c r="AN176" s="217"/>
      <c r="AO176" s="217"/>
      <c r="AP176" s="217"/>
      <c r="AQ176" s="217"/>
      <c r="AR176" s="217"/>
      <c r="AS176" s="217"/>
      <c r="AT176" s="217"/>
      <c r="AU176" s="217"/>
      <c r="AV176" s="217"/>
      <c r="AW176" s="217"/>
      <c r="AX176" s="217"/>
      <c r="AY176" s="217"/>
      <c r="AZ176" s="217"/>
      <c r="BA176" s="217"/>
      <c r="BB176" s="217"/>
      <c r="BC176" s="217"/>
      <c r="BD176" s="217"/>
      <c r="BE176" s="217"/>
      <c r="BF176" s="217"/>
      <c r="BG176" s="217"/>
      <c r="BH176" s="217"/>
    </row>
    <row r="177" spans="1:60" outlineLevel="2">
      <c r="A177" s="224"/>
      <c r="B177" s="225"/>
      <c r="C177" s="256" t="s">
        <v>323</v>
      </c>
      <c r="D177" s="243"/>
      <c r="E177" s="243"/>
      <c r="F177" s="243"/>
      <c r="G177" s="243"/>
      <c r="H177" s="227"/>
      <c r="I177" s="227"/>
      <c r="J177" s="227"/>
      <c r="K177" s="227"/>
      <c r="L177" s="227"/>
      <c r="M177" s="227"/>
      <c r="N177" s="226"/>
      <c r="O177" s="226"/>
      <c r="P177" s="226"/>
      <c r="Q177" s="226"/>
      <c r="R177" s="227"/>
      <c r="S177" s="227"/>
      <c r="T177" s="227"/>
      <c r="U177" s="227"/>
      <c r="V177" s="227"/>
      <c r="W177" s="227"/>
      <c r="X177" s="227"/>
      <c r="Y177" s="227"/>
      <c r="Z177" s="217"/>
      <c r="AA177" s="217"/>
      <c r="AB177" s="217"/>
      <c r="AC177" s="217"/>
      <c r="AD177" s="217"/>
      <c r="AE177" s="217"/>
      <c r="AF177" s="217"/>
      <c r="AG177" s="217" t="s">
        <v>129</v>
      </c>
      <c r="AH177" s="217"/>
      <c r="AI177" s="217"/>
      <c r="AJ177" s="217"/>
      <c r="AK177" s="217"/>
      <c r="AL177" s="217"/>
      <c r="AM177" s="217"/>
      <c r="AN177" s="217"/>
      <c r="AO177" s="217"/>
      <c r="AP177" s="217"/>
      <c r="AQ177" s="217"/>
      <c r="AR177" s="217"/>
      <c r="AS177" s="217"/>
      <c r="AT177" s="217"/>
      <c r="AU177" s="217"/>
      <c r="AV177" s="217"/>
      <c r="AW177" s="217"/>
      <c r="AX177" s="217"/>
      <c r="AY177" s="217"/>
      <c r="AZ177" s="217"/>
      <c r="BA177" s="217"/>
      <c r="BB177" s="217"/>
      <c r="BC177" s="217"/>
      <c r="BD177" s="217"/>
      <c r="BE177" s="217"/>
      <c r="BF177" s="217"/>
      <c r="BG177" s="217"/>
      <c r="BH177" s="217"/>
    </row>
    <row r="178" spans="1:60">
      <c r="A178" s="229" t="s">
        <v>118</v>
      </c>
      <c r="B178" s="230" t="s">
        <v>85</v>
      </c>
      <c r="C178" s="254" t="s">
        <v>86</v>
      </c>
      <c r="D178" s="231"/>
      <c r="E178" s="232"/>
      <c r="F178" s="233"/>
      <c r="G178" s="233">
        <f>SUMIF(AG179:AG184,"&lt;&gt;NOR",G179:G184)</f>
        <v>0</v>
      </c>
      <c r="H178" s="233"/>
      <c r="I178" s="233">
        <f>SUM(I179:I184)</f>
        <v>0</v>
      </c>
      <c r="J178" s="233"/>
      <c r="K178" s="233">
        <f>SUM(K179:K184)</f>
        <v>0</v>
      </c>
      <c r="L178" s="233"/>
      <c r="M178" s="233">
        <f>SUM(M179:M184)</f>
        <v>0</v>
      </c>
      <c r="N178" s="232"/>
      <c r="O178" s="232">
        <f>SUM(O179:O184)</f>
        <v>2.82</v>
      </c>
      <c r="P178" s="232"/>
      <c r="Q178" s="232">
        <f>SUM(Q179:Q184)</f>
        <v>0</v>
      </c>
      <c r="R178" s="233"/>
      <c r="S178" s="233"/>
      <c r="T178" s="234"/>
      <c r="U178" s="228"/>
      <c r="V178" s="228">
        <f>SUM(V179:V184)</f>
        <v>95.289999999999992</v>
      </c>
      <c r="W178" s="228"/>
      <c r="X178" s="228"/>
      <c r="Y178" s="228"/>
      <c r="AG178" t="s">
        <v>119</v>
      </c>
    </row>
    <row r="179" spans="1:60" ht="22.5" outlineLevel="1">
      <c r="A179" s="236">
        <v>88</v>
      </c>
      <c r="B179" s="237" t="s">
        <v>366</v>
      </c>
      <c r="C179" s="255" t="s">
        <v>367</v>
      </c>
      <c r="D179" s="238" t="s">
        <v>122</v>
      </c>
      <c r="E179" s="239">
        <v>89.6</v>
      </c>
      <c r="F179" s="240"/>
      <c r="G179" s="241">
        <f>ROUND(E179*F179,2)</f>
        <v>0</v>
      </c>
      <c r="H179" s="240"/>
      <c r="I179" s="241">
        <f>ROUND(E179*H179,2)</f>
        <v>0</v>
      </c>
      <c r="J179" s="240"/>
      <c r="K179" s="241">
        <f>ROUND(E179*J179,2)</f>
        <v>0</v>
      </c>
      <c r="L179" s="241">
        <v>21</v>
      </c>
      <c r="M179" s="241">
        <f>G179*(1+L179/100)</f>
        <v>0</v>
      </c>
      <c r="N179" s="239">
        <v>1.7000000000000001E-4</v>
      </c>
      <c r="O179" s="239">
        <f>ROUND(E179*N179,2)</f>
        <v>0.02</v>
      </c>
      <c r="P179" s="239">
        <v>0</v>
      </c>
      <c r="Q179" s="239">
        <f>ROUND(E179*P179,2)</f>
        <v>0</v>
      </c>
      <c r="R179" s="241" t="s">
        <v>225</v>
      </c>
      <c r="S179" s="241" t="s">
        <v>124</v>
      </c>
      <c r="T179" s="242" t="s">
        <v>124</v>
      </c>
      <c r="U179" s="227">
        <v>0.79300000000000004</v>
      </c>
      <c r="V179" s="227">
        <f>ROUND(E179*U179,2)</f>
        <v>71.05</v>
      </c>
      <c r="W179" s="227"/>
      <c r="X179" s="227" t="s">
        <v>125</v>
      </c>
      <c r="Y179" s="227" t="s">
        <v>126</v>
      </c>
      <c r="Z179" s="217"/>
      <c r="AA179" s="217"/>
      <c r="AB179" s="217"/>
      <c r="AC179" s="217"/>
      <c r="AD179" s="217"/>
      <c r="AE179" s="217"/>
      <c r="AF179" s="217"/>
      <c r="AG179" s="217" t="s">
        <v>127</v>
      </c>
      <c r="AH179" s="217"/>
      <c r="AI179" s="217"/>
      <c r="AJ179" s="217"/>
      <c r="AK179" s="217"/>
      <c r="AL179" s="217"/>
      <c r="AM179" s="217"/>
      <c r="AN179" s="217"/>
      <c r="AO179" s="217"/>
      <c r="AP179" s="217"/>
      <c r="AQ179" s="217"/>
      <c r="AR179" s="217"/>
      <c r="AS179" s="217"/>
      <c r="AT179" s="217"/>
      <c r="AU179" s="217"/>
      <c r="AV179" s="217"/>
      <c r="AW179" s="217"/>
      <c r="AX179" s="217"/>
      <c r="AY179" s="217"/>
      <c r="AZ179" s="217"/>
      <c r="BA179" s="217"/>
      <c r="BB179" s="217"/>
      <c r="BC179" s="217"/>
      <c r="BD179" s="217"/>
      <c r="BE179" s="217"/>
      <c r="BF179" s="217"/>
      <c r="BG179" s="217"/>
      <c r="BH179" s="217"/>
    </row>
    <row r="180" spans="1:60" outlineLevel="2">
      <c r="A180" s="224"/>
      <c r="B180" s="225"/>
      <c r="C180" s="259" t="s">
        <v>368</v>
      </c>
      <c r="D180" s="253"/>
      <c r="E180" s="253"/>
      <c r="F180" s="253"/>
      <c r="G180" s="253"/>
      <c r="H180" s="227"/>
      <c r="I180" s="227"/>
      <c r="J180" s="227"/>
      <c r="K180" s="227"/>
      <c r="L180" s="227"/>
      <c r="M180" s="227"/>
      <c r="N180" s="226"/>
      <c r="O180" s="226"/>
      <c r="P180" s="226"/>
      <c r="Q180" s="226"/>
      <c r="R180" s="227"/>
      <c r="S180" s="227"/>
      <c r="T180" s="227"/>
      <c r="U180" s="227"/>
      <c r="V180" s="227"/>
      <c r="W180" s="227"/>
      <c r="X180" s="227"/>
      <c r="Y180" s="227"/>
      <c r="Z180" s="217"/>
      <c r="AA180" s="217"/>
      <c r="AB180" s="217"/>
      <c r="AC180" s="217"/>
      <c r="AD180" s="217"/>
      <c r="AE180" s="217"/>
      <c r="AF180" s="217"/>
      <c r="AG180" s="217" t="s">
        <v>138</v>
      </c>
      <c r="AH180" s="217"/>
      <c r="AI180" s="217"/>
      <c r="AJ180" s="217"/>
      <c r="AK180" s="217"/>
      <c r="AL180" s="217"/>
      <c r="AM180" s="217"/>
      <c r="AN180" s="217"/>
      <c r="AO180" s="217"/>
      <c r="AP180" s="217"/>
      <c r="AQ180" s="217"/>
      <c r="AR180" s="217"/>
      <c r="AS180" s="217"/>
      <c r="AT180" s="217"/>
      <c r="AU180" s="217"/>
      <c r="AV180" s="217"/>
      <c r="AW180" s="217"/>
      <c r="AX180" s="217"/>
      <c r="AY180" s="217"/>
      <c r="AZ180" s="217"/>
      <c r="BA180" s="217"/>
      <c r="BB180" s="217"/>
      <c r="BC180" s="217"/>
      <c r="BD180" s="217"/>
      <c r="BE180" s="217"/>
      <c r="BF180" s="217"/>
      <c r="BG180" s="217"/>
      <c r="BH180" s="217"/>
    </row>
    <row r="181" spans="1:60" ht="22.5" outlineLevel="1">
      <c r="A181" s="244">
        <v>89</v>
      </c>
      <c r="B181" s="245" t="s">
        <v>369</v>
      </c>
      <c r="C181" s="257" t="s">
        <v>370</v>
      </c>
      <c r="D181" s="246" t="s">
        <v>122</v>
      </c>
      <c r="E181" s="247">
        <v>20.82</v>
      </c>
      <c r="F181" s="248"/>
      <c r="G181" s="249">
        <f>ROUND(E181*F181,2)</f>
        <v>0</v>
      </c>
      <c r="H181" s="248"/>
      <c r="I181" s="249">
        <f>ROUND(E181*H181,2)</f>
        <v>0</v>
      </c>
      <c r="J181" s="248"/>
      <c r="K181" s="249">
        <f>ROUND(E181*J181,2)</f>
        <v>0</v>
      </c>
      <c r="L181" s="249">
        <v>21</v>
      </c>
      <c r="M181" s="249">
        <f>G181*(1+L181/100)</f>
        <v>0</v>
      </c>
      <c r="N181" s="247">
        <v>2.7999999999999998E-4</v>
      </c>
      <c r="O181" s="247">
        <f>ROUND(E181*N181,2)</f>
        <v>0.01</v>
      </c>
      <c r="P181" s="247">
        <v>0</v>
      </c>
      <c r="Q181" s="247">
        <f>ROUND(E181*P181,2)</f>
        <v>0</v>
      </c>
      <c r="R181" s="249" t="s">
        <v>225</v>
      </c>
      <c r="S181" s="249" t="s">
        <v>124</v>
      </c>
      <c r="T181" s="250" t="s">
        <v>124</v>
      </c>
      <c r="U181" s="227">
        <v>0.83399999999999996</v>
      </c>
      <c r="V181" s="227">
        <f>ROUND(E181*U181,2)</f>
        <v>17.36</v>
      </c>
      <c r="W181" s="227"/>
      <c r="X181" s="227" t="s">
        <v>125</v>
      </c>
      <c r="Y181" s="227" t="s">
        <v>126</v>
      </c>
      <c r="Z181" s="217"/>
      <c r="AA181" s="217"/>
      <c r="AB181" s="217"/>
      <c r="AC181" s="217"/>
      <c r="AD181" s="217"/>
      <c r="AE181" s="217"/>
      <c r="AF181" s="217"/>
      <c r="AG181" s="217" t="s">
        <v>127</v>
      </c>
      <c r="AH181" s="217"/>
      <c r="AI181" s="217"/>
      <c r="AJ181" s="217"/>
      <c r="AK181" s="217"/>
      <c r="AL181" s="217"/>
      <c r="AM181" s="217"/>
      <c r="AN181" s="217"/>
      <c r="AO181" s="217"/>
      <c r="AP181" s="217"/>
      <c r="AQ181" s="217"/>
      <c r="AR181" s="217"/>
      <c r="AS181" s="217"/>
      <c r="AT181" s="217"/>
      <c r="AU181" s="217"/>
      <c r="AV181" s="217"/>
      <c r="AW181" s="217"/>
      <c r="AX181" s="217"/>
      <c r="AY181" s="217"/>
      <c r="AZ181" s="217"/>
      <c r="BA181" s="217"/>
      <c r="BB181" s="217"/>
      <c r="BC181" s="217"/>
      <c r="BD181" s="217"/>
      <c r="BE181" s="217"/>
      <c r="BF181" s="217"/>
      <c r="BG181" s="217"/>
      <c r="BH181" s="217"/>
    </row>
    <row r="182" spans="1:60" ht="22.5" outlineLevel="1">
      <c r="A182" s="244">
        <v>90</v>
      </c>
      <c r="B182" s="245" t="s">
        <v>371</v>
      </c>
      <c r="C182" s="257" t="s">
        <v>372</v>
      </c>
      <c r="D182" s="246" t="s">
        <v>122</v>
      </c>
      <c r="E182" s="247">
        <v>121.462</v>
      </c>
      <c r="F182" s="248"/>
      <c r="G182" s="249">
        <f>ROUND(E182*F182,2)</f>
        <v>0</v>
      </c>
      <c r="H182" s="248"/>
      <c r="I182" s="249">
        <f>ROUND(E182*H182,2)</f>
        <v>0</v>
      </c>
      <c r="J182" s="248"/>
      <c r="K182" s="249">
        <f>ROUND(E182*J182,2)</f>
        <v>0</v>
      </c>
      <c r="L182" s="249">
        <v>21</v>
      </c>
      <c r="M182" s="249">
        <f>G182*(1+L182/100)</f>
        <v>0</v>
      </c>
      <c r="N182" s="247">
        <v>2.2970000000000001E-2</v>
      </c>
      <c r="O182" s="247">
        <f>ROUND(E182*N182,2)</f>
        <v>2.79</v>
      </c>
      <c r="P182" s="247">
        <v>0</v>
      </c>
      <c r="Q182" s="247">
        <f>ROUND(E182*P182,2)</f>
        <v>0</v>
      </c>
      <c r="R182" s="249" t="s">
        <v>314</v>
      </c>
      <c r="S182" s="249" t="s">
        <v>124</v>
      </c>
      <c r="T182" s="250" t="s">
        <v>124</v>
      </c>
      <c r="U182" s="227">
        <v>0</v>
      </c>
      <c r="V182" s="227">
        <f>ROUND(E182*U182,2)</f>
        <v>0</v>
      </c>
      <c r="W182" s="227"/>
      <c r="X182" s="227" t="s">
        <v>315</v>
      </c>
      <c r="Y182" s="227" t="s">
        <v>126</v>
      </c>
      <c r="Z182" s="217"/>
      <c r="AA182" s="217"/>
      <c r="AB182" s="217"/>
      <c r="AC182" s="217"/>
      <c r="AD182" s="217"/>
      <c r="AE182" s="217"/>
      <c r="AF182" s="217"/>
      <c r="AG182" s="217" t="s">
        <v>316</v>
      </c>
      <c r="AH182" s="217"/>
      <c r="AI182" s="217"/>
      <c r="AJ182" s="217"/>
      <c r="AK182" s="217"/>
      <c r="AL182" s="217"/>
      <c r="AM182" s="217"/>
      <c r="AN182" s="217"/>
      <c r="AO182" s="217"/>
      <c r="AP182" s="217"/>
      <c r="AQ182" s="217"/>
      <c r="AR182" s="217"/>
      <c r="AS182" s="217"/>
      <c r="AT182" s="217"/>
      <c r="AU182" s="217"/>
      <c r="AV182" s="217"/>
      <c r="AW182" s="217"/>
      <c r="AX182" s="217"/>
      <c r="AY182" s="217"/>
      <c r="AZ182" s="217"/>
      <c r="BA182" s="217"/>
      <c r="BB182" s="217"/>
      <c r="BC182" s="217"/>
      <c r="BD182" s="217"/>
      <c r="BE182" s="217"/>
      <c r="BF182" s="217"/>
      <c r="BG182" s="217"/>
      <c r="BH182" s="217"/>
    </row>
    <row r="183" spans="1:60" outlineLevel="1">
      <c r="A183" s="236">
        <v>91</v>
      </c>
      <c r="B183" s="237" t="s">
        <v>373</v>
      </c>
      <c r="C183" s="255" t="s">
        <v>374</v>
      </c>
      <c r="D183" s="238" t="s">
        <v>247</v>
      </c>
      <c r="E183" s="239">
        <v>2.8110400000000002</v>
      </c>
      <c r="F183" s="240"/>
      <c r="G183" s="241">
        <f>ROUND(E183*F183,2)</f>
        <v>0</v>
      </c>
      <c r="H183" s="240"/>
      <c r="I183" s="241">
        <f>ROUND(E183*H183,2)</f>
        <v>0</v>
      </c>
      <c r="J183" s="240"/>
      <c r="K183" s="241">
        <f>ROUND(E183*J183,2)</f>
        <v>0</v>
      </c>
      <c r="L183" s="241">
        <v>21</v>
      </c>
      <c r="M183" s="241">
        <f>G183*(1+L183/100)</f>
        <v>0</v>
      </c>
      <c r="N183" s="239">
        <v>0</v>
      </c>
      <c r="O183" s="239">
        <f>ROUND(E183*N183,2)</f>
        <v>0</v>
      </c>
      <c r="P183" s="239">
        <v>0</v>
      </c>
      <c r="Q183" s="239">
        <f>ROUND(E183*P183,2)</f>
        <v>0</v>
      </c>
      <c r="R183" s="241" t="s">
        <v>225</v>
      </c>
      <c r="S183" s="241" t="s">
        <v>124</v>
      </c>
      <c r="T183" s="242" t="s">
        <v>124</v>
      </c>
      <c r="U183" s="227">
        <v>2.4470000000000001</v>
      </c>
      <c r="V183" s="227">
        <f>ROUND(E183*U183,2)</f>
        <v>6.88</v>
      </c>
      <c r="W183" s="227"/>
      <c r="X183" s="227" t="s">
        <v>278</v>
      </c>
      <c r="Y183" s="227" t="s">
        <v>126</v>
      </c>
      <c r="Z183" s="217"/>
      <c r="AA183" s="217"/>
      <c r="AB183" s="217"/>
      <c r="AC183" s="217"/>
      <c r="AD183" s="217"/>
      <c r="AE183" s="217"/>
      <c r="AF183" s="217"/>
      <c r="AG183" s="217" t="s">
        <v>279</v>
      </c>
      <c r="AH183" s="217"/>
      <c r="AI183" s="217"/>
      <c r="AJ183" s="217"/>
      <c r="AK183" s="217"/>
      <c r="AL183" s="217"/>
      <c r="AM183" s="217"/>
      <c r="AN183" s="217"/>
      <c r="AO183" s="217"/>
      <c r="AP183" s="217"/>
      <c r="AQ183" s="217"/>
      <c r="AR183" s="217"/>
      <c r="AS183" s="217"/>
      <c r="AT183" s="217"/>
      <c r="AU183" s="217"/>
      <c r="AV183" s="217"/>
      <c r="AW183" s="217"/>
      <c r="AX183" s="217"/>
      <c r="AY183" s="217"/>
      <c r="AZ183" s="217"/>
      <c r="BA183" s="217"/>
      <c r="BB183" s="217"/>
      <c r="BC183" s="217"/>
      <c r="BD183" s="217"/>
      <c r="BE183" s="217"/>
      <c r="BF183" s="217"/>
      <c r="BG183" s="217"/>
      <c r="BH183" s="217"/>
    </row>
    <row r="184" spans="1:60" outlineLevel="2">
      <c r="A184" s="224"/>
      <c r="B184" s="225"/>
      <c r="C184" s="256" t="s">
        <v>323</v>
      </c>
      <c r="D184" s="243"/>
      <c r="E184" s="243"/>
      <c r="F184" s="243"/>
      <c r="G184" s="243"/>
      <c r="H184" s="227"/>
      <c r="I184" s="227"/>
      <c r="J184" s="227"/>
      <c r="K184" s="227"/>
      <c r="L184" s="227"/>
      <c r="M184" s="227"/>
      <c r="N184" s="226"/>
      <c r="O184" s="226"/>
      <c r="P184" s="226"/>
      <c r="Q184" s="226"/>
      <c r="R184" s="227"/>
      <c r="S184" s="227"/>
      <c r="T184" s="227"/>
      <c r="U184" s="227"/>
      <c r="V184" s="227"/>
      <c r="W184" s="227"/>
      <c r="X184" s="227"/>
      <c r="Y184" s="227"/>
      <c r="Z184" s="217"/>
      <c r="AA184" s="217"/>
      <c r="AB184" s="217"/>
      <c r="AC184" s="217"/>
      <c r="AD184" s="217"/>
      <c r="AE184" s="217"/>
      <c r="AF184" s="217"/>
      <c r="AG184" s="217" t="s">
        <v>129</v>
      </c>
      <c r="AH184" s="217"/>
      <c r="AI184" s="217"/>
      <c r="AJ184" s="217"/>
      <c r="AK184" s="217"/>
      <c r="AL184" s="217"/>
      <c r="AM184" s="217"/>
      <c r="AN184" s="217"/>
      <c r="AO184" s="217"/>
      <c r="AP184" s="217"/>
      <c r="AQ184" s="217"/>
      <c r="AR184" s="217"/>
      <c r="AS184" s="217"/>
      <c r="AT184" s="217"/>
      <c r="AU184" s="217"/>
      <c r="AV184" s="217"/>
      <c r="AW184" s="217"/>
      <c r="AX184" s="217"/>
      <c r="AY184" s="217"/>
      <c r="AZ184" s="217"/>
      <c r="BA184" s="217"/>
      <c r="BB184" s="217"/>
      <c r="BC184" s="217"/>
      <c r="BD184" s="217"/>
      <c r="BE184" s="217"/>
      <c r="BF184" s="217"/>
      <c r="BG184" s="217"/>
      <c r="BH184" s="217"/>
    </row>
    <row r="185" spans="1:60">
      <c r="A185" s="229" t="s">
        <v>118</v>
      </c>
      <c r="B185" s="230" t="s">
        <v>87</v>
      </c>
      <c r="C185" s="254" t="s">
        <v>88</v>
      </c>
      <c r="D185" s="231"/>
      <c r="E185" s="232"/>
      <c r="F185" s="233"/>
      <c r="G185" s="233">
        <f>SUMIF(AG186:AG201,"&lt;&gt;NOR",G186:G201)</f>
        <v>0</v>
      </c>
      <c r="H185" s="233"/>
      <c r="I185" s="233">
        <f>SUM(I186:I201)</f>
        <v>0</v>
      </c>
      <c r="J185" s="233"/>
      <c r="K185" s="233">
        <f>SUM(K186:K201)</f>
        <v>0</v>
      </c>
      <c r="L185" s="233"/>
      <c r="M185" s="233">
        <f>SUM(M186:M201)</f>
        <v>0</v>
      </c>
      <c r="N185" s="232"/>
      <c r="O185" s="232">
        <f>SUM(O186:O201)</f>
        <v>0.77</v>
      </c>
      <c r="P185" s="232"/>
      <c r="Q185" s="232">
        <f>SUM(Q186:Q201)</f>
        <v>0</v>
      </c>
      <c r="R185" s="233"/>
      <c r="S185" s="233"/>
      <c r="T185" s="234"/>
      <c r="U185" s="228"/>
      <c r="V185" s="228">
        <f>SUM(V186:V201)</f>
        <v>20.400000000000002</v>
      </c>
      <c r="W185" s="228"/>
      <c r="X185" s="228"/>
      <c r="Y185" s="228"/>
      <c r="AG185" t="s">
        <v>119</v>
      </c>
    </row>
    <row r="186" spans="1:60" ht="22.5" outlineLevel="1">
      <c r="A186" s="244">
        <v>92</v>
      </c>
      <c r="B186" s="245" t="s">
        <v>375</v>
      </c>
      <c r="C186" s="257" t="s">
        <v>376</v>
      </c>
      <c r="D186" s="246" t="s">
        <v>207</v>
      </c>
      <c r="E186" s="247">
        <v>3</v>
      </c>
      <c r="F186" s="248"/>
      <c r="G186" s="249">
        <f>ROUND(E186*F186,2)</f>
        <v>0</v>
      </c>
      <c r="H186" s="248"/>
      <c r="I186" s="249">
        <f>ROUND(E186*H186,2)</f>
        <v>0</v>
      </c>
      <c r="J186" s="248"/>
      <c r="K186" s="249">
        <f>ROUND(E186*J186,2)</f>
        <v>0</v>
      </c>
      <c r="L186" s="249">
        <v>21</v>
      </c>
      <c r="M186" s="249">
        <f>G186*(1+L186/100)</f>
        <v>0</v>
      </c>
      <c r="N186" s="247">
        <v>0</v>
      </c>
      <c r="O186" s="247">
        <f>ROUND(E186*N186,2)</f>
        <v>0</v>
      </c>
      <c r="P186" s="247">
        <v>0</v>
      </c>
      <c r="Q186" s="247">
        <f>ROUND(E186*P186,2)</f>
        <v>0</v>
      </c>
      <c r="R186" s="249" t="s">
        <v>208</v>
      </c>
      <c r="S186" s="249" t="s">
        <v>124</v>
      </c>
      <c r="T186" s="250" t="s">
        <v>124</v>
      </c>
      <c r="U186" s="227">
        <v>0.55000000000000004</v>
      </c>
      <c r="V186" s="227">
        <f>ROUND(E186*U186,2)</f>
        <v>1.65</v>
      </c>
      <c r="W186" s="227"/>
      <c r="X186" s="227" t="s">
        <v>125</v>
      </c>
      <c r="Y186" s="227" t="s">
        <v>126</v>
      </c>
      <c r="Z186" s="217"/>
      <c r="AA186" s="217"/>
      <c r="AB186" s="217"/>
      <c r="AC186" s="217"/>
      <c r="AD186" s="217"/>
      <c r="AE186" s="217"/>
      <c r="AF186" s="217"/>
      <c r="AG186" s="217" t="s">
        <v>127</v>
      </c>
      <c r="AH186" s="217"/>
      <c r="AI186" s="217"/>
      <c r="AJ186" s="217"/>
      <c r="AK186" s="217"/>
      <c r="AL186" s="217"/>
      <c r="AM186" s="217"/>
      <c r="AN186" s="217"/>
      <c r="AO186" s="217"/>
      <c r="AP186" s="217"/>
      <c r="AQ186" s="217"/>
      <c r="AR186" s="217"/>
      <c r="AS186" s="217"/>
      <c r="AT186" s="217"/>
      <c r="AU186" s="217"/>
      <c r="AV186" s="217"/>
      <c r="AW186" s="217"/>
      <c r="AX186" s="217"/>
      <c r="AY186" s="217"/>
      <c r="AZ186" s="217"/>
      <c r="BA186" s="217"/>
      <c r="BB186" s="217"/>
      <c r="BC186" s="217"/>
      <c r="BD186" s="217"/>
      <c r="BE186" s="217"/>
      <c r="BF186" s="217"/>
      <c r="BG186" s="217"/>
      <c r="BH186" s="217"/>
    </row>
    <row r="187" spans="1:60" outlineLevel="1">
      <c r="A187" s="236">
        <v>93</v>
      </c>
      <c r="B187" s="237" t="s">
        <v>377</v>
      </c>
      <c r="C187" s="255" t="s">
        <v>378</v>
      </c>
      <c r="D187" s="238" t="s">
        <v>122</v>
      </c>
      <c r="E187" s="239">
        <v>6.5</v>
      </c>
      <c r="F187" s="240"/>
      <c r="G187" s="241">
        <f>ROUND(E187*F187,2)</f>
        <v>0</v>
      </c>
      <c r="H187" s="240"/>
      <c r="I187" s="241">
        <f>ROUND(E187*H187,2)</f>
        <v>0</v>
      </c>
      <c r="J187" s="240"/>
      <c r="K187" s="241">
        <f>ROUND(E187*J187,2)</f>
        <v>0</v>
      </c>
      <c r="L187" s="241">
        <v>21</v>
      </c>
      <c r="M187" s="241">
        <f>G187*(1+L187/100)</f>
        <v>0</v>
      </c>
      <c r="N187" s="239">
        <v>3.7399999999999998E-3</v>
      </c>
      <c r="O187" s="239">
        <f>ROUND(E187*N187,2)</f>
        <v>0.02</v>
      </c>
      <c r="P187" s="239">
        <v>0</v>
      </c>
      <c r="Q187" s="239">
        <f>ROUND(E187*P187,2)</f>
        <v>0</v>
      </c>
      <c r="R187" s="241" t="s">
        <v>238</v>
      </c>
      <c r="S187" s="241" t="s">
        <v>124</v>
      </c>
      <c r="T187" s="242" t="s">
        <v>124</v>
      </c>
      <c r="U187" s="227">
        <v>0.26</v>
      </c>
      <c r="V187" s="227">
        <f>ROUND(E187*U187,2)</f>
        <v>1.69</v>
      </c>
      <c r="W187" s="227"/>
      <c r="X187" s="227" t="s">
        <v>125</v>
      </c>
      <c r="Y187" s="227" t="s">
        <v>126</v>
      </c>
      <c r="Z187" s="217"/>
      <c r="AA187" s="217"/>
      <c r="AB187" s="217"/>
      <c r="AC187" s="217"/>
      <c r="AD187" s="217"/>
      <c r="AE187" s="217"/>
      <c r="AF187" s="217"/>
      <c r="AG187" s="217" t="s">
        <v>127</v>
      </c>
      <c r="AH187" s="217"/>
      <c r="AI187" s="217"/>
      <c r="AJ187" s="217"/>
      <c r="AK187" s="217"/>
      <c r="AL187" s="217"/>
      <c r="AM187" s="217"/>
      <c r="AN187" s="217"/>
      <c r="AO187" s="217"/>
      <c r="AP187" s="217"/>
      <c r="AQ187" s="217"/>
      <c r="AR187" s="217"/>
      <c r="AS187" s="217"/>
      <c r="AT187" s="217"/>
      <c r="AU187" s="217"/>
      <c r="AV187" s="217"/>
      <c r="AW187" s="217"/>
      <c r="AX187" s="217"/>
      <c r="AY187" s="217"/>
      <c r="AZ187" s="217"/>
      <c r="BA187" s="217"/>
      <c r="BB187" s="217"/>
      <c r="BC187" s="217"/>
      <c r="BD187" s="217"/>
      <c r="BE187" s="217"/>
      <c r="BF187" s="217"/>
      <c r="BG187" s="217"/>
      <c r="BH187" s="217"/>
    </row>
    <row r="188" spans="1:60" outlineLevel="2">
      <c r="A188" s="224"/>
      <c r="B188" s="225"/>
      <c r="C188" s="256" t="s">
        <v>379</v>
      </c>
      <c r="D188" s="243"/>
      <c r="E188" s="243"/>
      <c r="F188" s="243"/>
      <c r="G188" s="243"/>
      <c r="H188" s="227"/>
      <c r="I188" s="227"/>
      <c r="J188" s="227"/>
      <c r="K188" s="227"/>
      <c r="L188" s="227"/>
      <c r="M188" s="227"/>
      <c r="N188" s="226"/>
      <c r="O188" s="226"/>
      <c r="P188" s="226"/>
      <c r="Q188" s="226"/>
      <c r="R188" s="227"/>
      <c r="S188" s="227"/>
      <c r="T188" s="227"/>
      <c r="U188" s="227"/>
      <c r="V188" s="227"/>
      <c r="W188" s="227"/>
      <c r="X188" s="227"/>
      <c r="Y188" s="227"/>
      <c r="Z188" s="217"/>
      <c r="AA188" s="217"/>
      <c r="AB188" s="217"/>
      <c r="AC188" s="217"/>
      <c r="AD188" s="217"/>
      <c r="AE188" s="217"/>
      <c r="AF188" s="217"/>
      <c r="AG188" s="217" t="s">
        <v>129</v>
      </c>
      <c r="AH188" s="217"/>
      <c r="AI188" s="217"/>
      <c r="AJ188" s="217"/>
      <c r="AK188" s="217"/>
      <c r="AL188" s="217"/>
      <c r="AM188" s="217"/>
      <c r="AN188" s="217"/>
      <c r="AO188" s="217"/>
      <c r="AP188" s="217"/>
      <c r="AQ188" s="217"/>
      <c r="AR188" s="217"/>
      <c r="AS188" s="217"/>
      <c r="AT188" s="217"/>
      <c r="AU188" s="217"/>
      <c r="AV188" s="217"/>
      <c r="AW188" s="217"/>
      <c r="AX188" s="217"/>
      <c r="AY188" s="217"/>
      <c r="AZ188" s="217"/>
      <c r="BA188" s="217"/>
      <c r="BB188" s="217"/>
      <c r="BC188" s="217"/>
      <c r="BD188" s="217"/>
      <c r="BE188" s="217"/>
      <c r="BF188" s="217"/>
      <c r="BG188" s="217"/>
      <c r="BH188" s="217"/>
    </row>
    <row r="189" spans="1:60" outlineLevel="1">
      <c r="A189" s="236">
        <v>94</v>
      </c>
      <c r="B189" s="237" t="s">
        <v>380</v>
      </c>
      <c r="C189" s="255" t="s">
        <v>381</v>
      </c>
      <c r="D189" s="238" t="s">
        <v>211</v>
      </c>
      <c r="E189" s="239">
        <v>8</v>
      </c>
      <c r="F189" s="240"/>
      <c r="G189" s="241">
        <f>ROUND(E189*F189,2)</f>
        <v>0</v>
      </c>
      <c r="H189" s="240"/>
      <c r="I189" s="241">
        <f>ROUND(E189*H189,2)</f>
        <v>0</v>
      </c>
      <c r="J189" s="240"/>
      <c r="K189" s="241">
        <f>ROUND(E189*J189,2)</f>
        <v>0</v>
      </c>
      <c r="L189" s="241">
        <v>21</v>
      </c>
      <c r="M189" s="241">
        <f>G189*(1+L189/100)</f>
        <v>0</v>
      </c>
      <c r="N189" s="239">
        <v>1.33E-3</v>
      </c>
      <c r="O189" s="239">
        <f>ROUND(E189*N189,2)</f>
        <v>0.01</v>
      </c>
      <c r="P189" s="239">
        <v>0</v>
      </c>
      <c r="Q189" s="239">
        <f>ROUND(E189*P189,2)</f>
        <v>0</v>
      </c>
      <c r="R189" s="241" t="s">
        <v>238</v>
      </c>
      <c r="S189" s="241" t="s">
        <v>124</v>
      </c>
      <c r="T189" s="242" t="s">
        <v>124</v>
      </c>
      <c r="U189" s="227">
        <v>0.3</v>
      </c>
      <c r="V189" s="227">
        <f>ROUND(E189*U189,2)</f>
        <v>2.4</v>
      </c>
      <c r="W189" s="227"/>
      <c r="X189" s="227" t="s">
        <v>125</v>
      </c>
      <c r="Y189" s="227" t="s">
        <v>126</v>
      </c>
      <c r="Z189" s="217"/>
      <c r="AA189" s="217"/>
      <c r="AB189" s="217"/>
      <c r="AC189" s="217"/>
      <c r="AD189" s="217"/>
      <c r="AE189" s="217"/>
      <c r="AF189" s="217"/>
      <c r="AG189" s="217" t="s">
        <v>127</v>
      </c>
      <c r="AH189" s="217"/>
      <c r="AI189" s="217"/>
      <c r="AJ189" s="217"/>
      <c r="AK189" s="217"/>
      <c r="AL189" s="217"/>
      <c r="AM189" s="217"/>
      <c r="AN189" s="217"/>
      <c r="AO189" s="217"/>
      <c r="AP189" s="217"/>
      <c r="AQ189" s="217"/>
      <c r="AR189" s="217"/>
      <c r="AS189" s="217"/>
      <c r="AT189" s="217"/>
      <c r="AU189" s="217"/>
      <c r="AV189" s="217"/>
      <c r="AW189" s="217"/>
      <c r="AX189" s="217"/>
      <c r="AY189" s="217"/>
      <c r="AZ189" s="217"/>
      <c r="BA189" s="217"/>
      <c r="BB189" s="217"/>
      <c r="BC189" s="217"/>
      <c r="BD189" s="217"/>
      <c r="BE189" s="217"/>
      <c r="BF189" s="217"/>
      <c r="BG189" s="217"/>
      <c r="BH189" s="217"/>
    </row>
    <row r="190" spans="1:60" outlineLevel="2">
      <c r="A190" s="224"/>
      <c r="B190" s="225"/>
      <c r="C190" s="256" t="s">
        <v>382</v>
      </c>
      <c r="D190" s="243"/>
      <c r="E190" s="243"/>
      <c r="F190" s="243"/>
      <c r="G190" s="243"/>
      <c r="H190" s="227"/>
      <c r="I190" s="227"/>
      <c r="J190" s="227"/>
      <c r="K190" s="227"/>
      <c r="L190" s="227"/>
      <c r="M190" s="227"/>
      <c r="N190" s="226"/>
      <c r="O190" s="226"/>
      <c r="P190" s="226"/>
      <c r="Q190" s="226"/>
      <c r="R190" s="227"/>
      <c r="S190" s="227"/>
      <c r="T190" s="227"/>
      <c r="U190" s="227"/>
      <c r="V190" s="227"/>
      <c r="W190" s="227"/>
      <c r="X190" s="227"/>
      <c r="Y190" s="227"/>
      <c r="Z190" s="217"/>
      <c r="AA190" s="217"/>
      <c r="AB190" s="217"/>
      <c r="AC190" s="217"/>
      <c r="AD190" s="217"/>
      <c r="AE190" s="217"/>
      <c r="AF190" s="217"/>
      <c r="AG190" s="217" t="s">
        <v>129</v>
      </c>
      <c r="AH190" s="217"/>
      <c r="AI190" s="217"/>
      <c r="AJ190" s="217"/>
      <c r="AK190" s="217"/>
      <c r="AL190" s="217"/>
      <c r="AM190" s="217"/>
      <c r="AN190" s="217"/>
      <c r="AO190" s="217"/>
      <c r="AP190" s="217"/>
      <c r="AQ190" s="217"/>
      <c r="AR190" s="217"/>
      <c r="AS190" s="217"/>
      <c r="AT190" s="217"/>
      <c r="AU190" s="217"/>
      <c r="AV190" s="217"/>
      <c r="AW190" s="217"/>
      <c r="AX190" s="217"/>
      <c r="AY190" s="217"/>
      <c r="AZ190" s="217"/>
      <c r="BA190" s="217"/>
      <c r="BB190" s="217"/>
      <c r="BC190" s="217"/>
      <c r="BD190" s="217"/>
      <c r="BE190" s="217"/>
      <c r="BF190" s="217"/>
      <c r="BG190" s="217"/>
      <c r="BH190" s="217"/>
    </row>
    <row r="191" spans="1:60" outlineLevel="1">
      <c r="A191" s="244">
        <v>95</v>
      </c>
      <c r="B191" s="245" t="s">
        <v>383</v>
      </c>
      <c r="C191" s="257" t="s">
        <v>384</v>
      </c>
      <c r="D191" s="246" t="s">
        <v>207</v>
      </c>
      <c r="E191" s="247">
        <v>4</v>
      </c>
      <c r="F191" s="248"/>
      <c r="G191" s="249">
        <f>ROUND(E191*F191,2)</f>
        <v>0</v>
      </c>
      <c r="H191" s="248"/>
      <c r="I191" s="249">
        <f>ROUND(E191*H191,2)</f>
        <v>0</v>
      </c>
      <c r="J191" s="248"/>
      <c r="K191" s="249">
        <f>ROUND(E191*J191,2)</f>
        <v>0</v>
      </c>
      <c r="L191" s="249">
        <v>21</v>
      </c>
      <c r="M191" s="249">
        <f>G191*(1+L191/100)</f>
        <v>0</v>
      </c>
      <c r="N191" s="247">
        <v>1.0000000000000001E-5</v>
      </c>
      <c r="O191" s="247">
        <f>ROUND(E191*N191,2)</f>
        <v>0</v>
      </c>
      <c r="P191" s="247">
        <v>0</v>
      </c>
      <c r="Q191" s="247">
        <f>ROUND(E191*P191,2)</f>
        <v>0</v>
      </c>
      <c r="R191" s="249" t="s">
        <v>238</v>
      </c>
      <c r="S191" s="249" t="s">
        <v>124</v>
      </c>
      <c r="T191" s="250" t="s">
        <v>124</v>
      </c>
      <c r="U191" s="227">
        <v>6.0000000000000001E-3</v>
      </c>
      <c r="V191" s="227">
        <f>ROUND(E191*U191,2)</f>
        <v>0.02</v>
      </c>
      <c r="W191" s="227"/>
      <c r="X191" s="227" t="s">
        <v>125</v>
      </c>
      <c r="Y191" s="227" t="s">
        <v>126</v>
      </c>
      <c r="Z191" s="217"/>
      <c r="AA191" s="217"/>
      <c r="AB191" s="217"/>
      <c r="AC191" s="217"/>
      <c r="AD191" s="217"/>
      <c r="AE191" s="217"/>
      <c r="AF191" s="217"/>
      <c r="AG191" s="217" t="s">
        <v>127</v>
      </c>
      <c r="AH191" s="217"/>
      <c r="AI191" s="217"/>
      <c r="AJ191" s="217"/>
      <c r="AK191" s="217"/>
      <c r="AL191" s="217"/>
      <c r="AM191" s="217"/>
      <c r="AN191" s="217"/>
      <c r="AO191" s="217"/>
      <c r="AP191" s="217"/>
      <c r="AQ191" s="217"/>
      <c r="AR191" s="217"/>
      <c r="AS191" s="217"/>
      <c r="AT191" s="217"/>
      <c r="AU191" s="217"/>
      <c r="AV191" s="217"/>
      <c r="AW191" s="217"/>
      <c r="AX191" s="217"/>
      <c r="AY191" s="217"/>
      <c r="AZ191" s="217"/>
      <c r="BA191" s="217"/>
      <c r="BB191" s="217"/>
      <c r="BC191" s="217"/>
      <c r="BD191" s="217"/>
      <c r="BE191" s="217"/>
      <c r="BF191" s="217"/>
      <c r="BG191" s="217"/>
      <c r="BH191" s="217"/>
    </row>
    <row r="192" spans="1:60" outlineLevel="1">
      <c r="A192" s="244">
        <v>96</v>
      </c>
      <c r="B192" s="245" t="s">
        <v>385</v>
      </c>
      <c r="C192" s="257" t="s">
        <v>386</v>
      </c>
      <c r="D192" s="246" t="s">
        <v>387</v>
      </c>
      <c r="E192" s="247">
        <v>1</v>
      </c>
      <c r="F192" s="248"/>
      <c r="G192" s="249">
        <f>ROUND(E192*F192,2)</f>
        <v>0</v>
      </c>
      <c r="H192" s="248"/>
      <c r="I192" s="249">
        <f>ROUND(E192*H192,2)</f>
        <v>0</v>
      </c>
      <c r="J192" s="248"/>
      <c r="K192" s="249">
        <f>ROUND(E192*J192,2)</f>
        <v>0</v>
      </c>
      <c r="L192" s="249">
        <v>21</v>
      </c>
      <c r="M192" s="249">
        <f>G192*(1+L192/100)</f>
        <v>0</v>
      </c>
      <c r="N192" s="247">
        <v>0</v>
      </c>
      <c r="O192" s="247">
        <f>ROUND(E192*N192,2)</f>
        <v>0</v>
      </c>
      <c r="P192" s="247">
        <v>0</v>
      </c>
      <c r="Q192" s="247">
        <f>ROUND(E192*P192,2)</f>
        <v>0</v>
      </c>
      <c r="R192" s="249"/>
      <c r="S192" s="249" t="s">
        <v>173</v>
      </c>
      <c r="T192" s="250" t="s">
        <v>174</v>
      </c>
      <c r="U192" s="227">
        <v>0</v>
      </c>
      <c r="V192" s="227">
        <f>ROUND(E192*U192,2)</f>
        <v>0</v>
      </c>
      <c r="W192" s="227"/>
      <c r="X192" s="227" t="s">
        <v>125</v>
      </c>
      <c r="Y192" s="227" t="s">
        <v>126</v>
      </c>
      <c r="Z192" s="217"/>
      <c r="AA192" s="217"/>
      <c r="AB192" s="217"/>
      <c r="AC192" s="217"/>
      <c r="AD192" s="217"/>
      <c r="AE192" s="217"/>
      <c r="AF192" s="217"/>
      <c r="AG192" s="217" t="s">
        <v>127</v>
      </c>
      <c r="AH192" s="217"/>
      <c r="AI192" s="217"/>
      <c r="AJ192" s="217"/>
      <c r="AK192" s="217"/>
      <c r="AL192" s="217"/>
      <c r="AM192" s="217"/>
      <c r="AN192" s="217"/>
      <c r="AO192" s="217"/>
      <c r="AP192" s="217"/>
      <c r="AQ192" s="217"/>
      <c r="AR192" s="217"/>
      <c r="AS192" s="217"/>
      <c r="AT192" s="217"/>
      <c r="AU192" s="217"/>
      <c r="AV192" s="217"/>
      <c r="AW192" s="217"/>
      <c r="AX192" s="217"/>
      <c r="AY192" s="217"/>
      <c r="AZ192" s="217"/>
      <c r="BA192" s="217"/>
      <c r="BB192" s="217"/>
      <c r="BC192" s="217"/>
      <c r="BD192" s="217"/>
      <c r="BE192" s="217"/>
      <c r="BF192" s="217"/>
      <c r="BG192" s="217"/>
      <c r="BH192" s="217"/>
    </row>
    <row r="193" spans="1:60" outlineLevel="1">
      <c r="A193" s="244">
        <v>97</v>
      </c>
      <c r="B193" s="245" t="s">
        <v>388</v>
      </c>
      <c r="C193" s="257" t="s">
        <v>389</v>
      </c>
      <c r="D193" s="246" t="s">
        <v>387</v>
      </c>
      <c r="E193" s="247">
        <v>1</v>
      </c>
      <c r="F193" s="248"/>
      <c r="G193" s="249">
        <f>ROUND(E193*F193,2)</f>
        <v>0</v>
      </c>
      <c r="H193" s="248"/>
      <c r="I193" s="249">
        <f>ROUND(E193*H193,2)</f>
        <v>0</v>
      </c>
      <c r="J193" s="248"/>
      <c r="K193" s="249">
        <f>ROUND(E193*J193,2)</f>
        <v>0</v>
      </c>
      <c r="L193" s="249">
        <v>21</v>
      </c>
      <c r="M193" s="249">
        <f>G193*(1+L193/100)</f>
        <v>0</v>
      </c>
      <c r="N193" s="247">
        <v>0</v>
      </c>
      <c r="O193" s="247">
        <f>ROUND(E193*N193,2)</f>
        <v>0</v>
      </c>
      <c r="P193" s="247">
        <v>0</v>
      </c>
      <c r="Q193" s="247">
        <f>ROUND(E193*P193,2)</f>
        <v>0</v>
      </c>
      <c r="R193" s="249"/>
      <c r="S193" s="249" t="s">
        <v>173</v>
      </c>
      <c r="T193" s="250" t="s">
        <v>174</v>
      </c>
      <c r="U193" s="227">
        <v>0</v>
      </c>
      <c r="V193" s="227">
        <f>ROUND(E193*U193,2)</f>
        <v>0</v>
      </c>
      <c r="W193" s="227"/>
      <c r="X193" s="227" t="s">
        <v>125</v>
      </c>
      <c r="Y193" s="227" t="s">
        <v>126</v>
      </c>
      <c r="Z193" s="217"/>
      <c r="AA193" s="217"/>
      <c r="AB193" s="217"/>
      <c r="AC193" s="217"/>
      <c r="AD193" s="217"/>
      <c r="AE193" s="217"/>
      <c r="AF193" s="217"/>
      <c r="AG193" s="217" t="s">
        <v>127</v>
      </c>
      <c r="AH193" s="217"/>
      <c r="AI193" s="217"/>
      <c r="AJ193" s="217"/>
      <c r="AK193" s="217"/>
      <c r="AL193" s="217"/>
      <c r="AM193" s="217"/>
      <c r="AN193" s="217"/>
      <c r="AO193" s="217"/>
      <c r="AP193" s="217"/>
      <c r="AQ193" s="217"/>
      <c r="AR193" s="217"/>
      <c r="AS193" s="217"/>
      <c r="AT193" s="217"/>
      <c r="AU193" s="217"/>
      <c r="AV193" s="217"/>
      <c r="AW193" s="217"/>
      <c r="AX193" s="217"/>
      <c r="AY193" s="217"/>
      <c r="AZ193" s="217"/>
      <c r="BA193" s="217"/>
      <c r="BB193" s="217"/>
      <c r="BC193" s="217"/>
      <c r="BD193" s="217"/>
      <c r="BE193" s="217"/>
      <c r="BF193" s="217"/>
      <c r="BG193" s="217"/>
      <c r="BH193" s="217"/>
    </row>
    <row r="194" spans="1:60" ht="22.5" outlineLevel="1">
      <c r="A194" s="244">
        <v>98</v>
      </c>
      <c r="B194" s="245" t="s">
        <v>390</v>
      </c>
      <c r="C194" s="257" t="s">
        <v>391</v>
      </c>
      <c r="D194" s="246" t="s">
        <v>387</v>
      </c>
      <c r="E194" s="247">
        <v>1</v>
      </c>
      <c r="F194" s="248"/>
      <c r="G194" s="249">
        <f>ROUND(E194*F194,2)</f>
        <v>0</v>
      </c>
      <c r="H194" s="248"/>
      <c r="I194" s="249">
        <f>ROUND(E194*H194,2)</f>
        <v>0</v>
      </c>
      <c r="J194" s="248"/>
      <c r="K194" s="249">
        <f>ROUND(E194*J194,2)</f>
        <v>0</v>
      </c>
      <c r="L194" s="249">
        <v>21</v>
      </c>
      <c r="M194" s="249">
        <f>G194*(1+L194/100)</f>
        <v>0</v>
      </c>
      <c r="N194" s="247">
        <v>0</v>
      </c>
      <c r="O194" s="247">
        <f>ROUND(E194*N194,2)</f>
        <v>0</v>
      </c>
      <c r="P194" s="247">
        <v>0</v>
      </c>
      <c r="Q194" s="247">
        <f>ROUND(E194*P194,2)</f>
        <v>0</v>
      </c>
      <c r="R194" s="249"/>
      <c r="S194" s="249" t="s">
        <v>173</v>
      </c>
      <c r="T194" s="250" t="s">
        <v>174</v>
      </c>
      <c r="U194" s="227">
        <v>0</v>
      </c>
      <c r="V194" s="227">
        <f>ROUND(E194*U194,2)</f>
        <v>0</v>
      </c>
      <c r="W194" s="227"/>
      <c r="X194" s="227" t="s">
        <v>125</v>
      </c>
      <c r="Y194" s="227" t="s">
        <v>126</v>
      </c>
      <c r="Z194" s="217"/>
      <c r="AA194" s="217"/>
      <c r="AB194" s="217"/>
      <c r="AC194" s="217"/>
      <c r="AD194" s="217"/>
      <c r="AE194" s="217"/>
      <c r="AF194" s="217"/>
      <c r="AG194" s="217" t="s">
        <v>127</v>
      </c>
      <c r="AH194" s="217"/>
      <c r="AI194" s="217"/>
      <c r="AJ194" s="217"/>
      <c r="AK194" s="217"/>
      <c r="AL194" s="217"/>
      <c r="AM194" s="217"/>
      <c r="AN194" s="217"/>
      <c r="AO194" s="217"/>
      <c r="AP194" s="217"/>
      <c r="AQ194" s="217"/>
      <c r="AR194" s="217"/>
      <c r="AS194" s="217"/>
      <c r="AT194" s="217"/>
      <c r="AU194" s="217"/>
      <c r="AV194" s="217"/>
      <c r="AW194" s="217"/>
      <c r="AX194" s="217"/>
      <c r="AY194" s="217"/>
      <c r="AZ194" s="217"/>
      <c r="BA194" s="217"/>
      <c r="BB194" s="217"/>
      <c r="BC194" s="217"/>
      <c r="BD194" s="217"/>
      <c r="BE194" s="217"/>
      <c r="BF194" s="217"/>
      <c r="BG194" s="217"/>
      <c r="BH194" s="217"/>
    </row>
    <row r="195" spans="1:60" ht="22.5" outlineLevel="1">
      <c r="A195" s="244">
        <v>99</v>
      </c>
      <c r="B195" s="245" t="s">
        <v>392</v>
      </c>
      <c r="C195" s="257" t="s">
        <v>393</v>
      </c>
      <c r="D195" s="246" t="s">
        <v>387</v>
      </c>
      <c r="E195" s="247">
        <v>1</v>
      </c>
      <c r="F195" s="248"/>
      <c r="G195" s="249">
        <f>ROUND(E195*F195,2)</f>
        <v>0</v>
      </c>
      <c r="H195" s="248"/>
      <c r="I195" s="249">
        <f>ROUND(E195*H195,2)</f>
        <v>0</v>
      </c>
      <c r="J195" s="248"/>
      <c r="K195" s="249">
        <f>ROUND(E195*J195,2)</f>
        <v>0</v>
      </c>
      <c r="L195" s="249">
        <v>21</v>
      </c>
      <c r="M195" s="249">
        <f>G195*(1+L195/100)</f>
        <v>0</v>
      </c>
      <c r="N195" s="247">
        <v>0.3</v>
      </c>
      <c r="O195" s="247">
        <f>ROUND(E195*N195,2)</f>
        <v>0.3</v>
      </c>
      <c r="P195" s="247">
        <v>0</v>
      </c>
      <c r="Q195" s="247">
        <f>ROUND(E195*P195,2)</f>
        <v>0</v>
      </c>
      <c r="R195" s="249"/>
      <c r="S195" s="249" t="s">
        <v>173</v>
      </c>
      <c r="T195" s="250" t="s">
        <v>174</v>
      </c>
      <c r="U195" s="227">
        <v>0</v>
      </c>
      <c r="V195" s="227">
        <f>ROUND(E195*U195,2)</f>
        <v>0</v>
      </c>
      <c r="W195" s="227"/>
      <c r="X195" s="227" t="s">
        <v>125</v>
      </c>
      <c r="Y195" s="227" t="s">
        <v>126</v>
      </c>
      <c r="Z195" s="217"/>
      <c r="AA195" s="217"/>
      <c r="AB195" s="217"/>
      <c r="AC195" s="217"/>
      <c r="AD195" s="217"/>
      <c r="AE195" s="217"/>
      <c r="AF195" s="217"/>
      <c r="AG195" s="217" t="s">
        <v>127</v>
      </c>
      <c r="AH195" s="217"/>
      <c r="AI195" s="217"/>
      <c r="AJ195" s="217"/>
      <c r="AK195" s="217"/>
      <c r="AL195" s="217"/>
      <c r="AM195" s="217"/>
      <c r="AN195" s="217"/>
      <c r="AO195" s="217"/>
      <c r="AP195" s="217"/>
      <c r="AQ195" s="217"/>
      <c r="AR195" s="217"/>
      <c r="AS195" s="217"/>
      <c r="AT195" s="217"/>
      <c r="AU195" s="217"/>
      <c r="AV195" s="217"/>
      <c r="AW195" s="217"/>
      <c r="AX195" s="217"/>
      <c r="AY195" s="217"/>
      <c r="AZ195" s="217"/>
      <c r="BA195" s="217"/>
      <c r="BB195" s="217"/>
      <c r="BC195" s="217"/>
      <c r="BD195" s="217"/>
      <c r="BE195" s="217"/>
      <c r="BF195" s="217"/>
      <c r="BG195" s="217"/>
      <c r="BH195" s="217"/>
    </row>
    <row r="196" spans="1:60" outlineLevel="1">
      <c r="A196" s="244">
        <v>100</v>
      </c>
      <c r="B196" s="245" t="s">
        <v>394</v>
      </c>
      <c r="C196" s="257" t="s">
        <v>395</v>
      </c>
      <c r="D196" s="246" t="s">
        <v>211</v>
      </c>
      <c r="E196" s="247">
        <v>7</v>
      </c>
      <c r="F196" s="248"/>
      <c r="G196" s="249">
        <f>ROUND(E196*F196,2)</f>
        <v>0</v>
      </c>
      <c r="H196" s="248"/>
      <c r="I196" s="249">
        <f>ROUND(E196*H196,2)</f>
        <v>0</v>
      </c>
      <c r="J196" s="248"/>
      <c r="K196" s="249">
        <f>ROUND(E196*J196,2)</f>
        <v>0</v>
      </c>
      <c r="L196" s="249">
        <v>21</v>
      </c>
      <c r="M196" s="249">
        <f>G196*(1+L196/100)</f>
        <v>0</v>
      </c>
      <c r="N196" s="247">
        <v>2.5000000000000001E-2</v>
      </c>
      <c r="O196" s="247">
        <f>ROUND(E196*N196,2)</f>
        <v>0.18</v>
      </c>
      <c r="P196" s="247">
        <v>0</v>
      </c>
      <c r="Q196" s="247">
        <f>ROUND(E196*P196,2)</f>
        <v>0</v>
      </c>
      <c r="R196" s="249"/>
      <c r="S196" s="249" t="s">
        <v>173</v>
      </c>
      <c r="T196" s="250" t="s">
        <v>174</v>
      </c>
      <c r="U196" s="227">
        <v>0</v>
      </c>
      <c r="V196" s="227">
        <f>ROUND(E196*U196,2)</f>
        <v>0</v>
      </c>
      <c r="W196" s="227"/>
      <c r="X196" s="227" t="s">
        <v>125</v>
      </c>
      <c r="Y196" s="227" t="s">
        <v>126</v>
      </c>
      <c r="Z196" s="217"/>
      <c r="AA196" s="217"/>
      <c r="AB196" s="217"/>
      <c r="AC196" s="217"/>
      <c r="AD196" s="217"/>
      <c r="AE196" s="217"/>
      <c r="AF196" s="217"/>
      <c r="AG196" s="217" t="s">
        <v>127</v>
      </c>
      <c r="AH196" s="217"/>
      <c r="AI196" s="217"/>
      <c r="AJ196" s="217"/>
      <c r="AK196" s="217"/>
      <c r="AL196" s="217"/>
      <c r="AM196" s="217"/>
      <c r="AN196" s="217"/>
      <c r="AO196" s="217"/>
      <c r="AP196" s="217"/>
      <c r="AQ196" s="217"/>
      <c r="AR196" s="217"/>
      <c r="AS196" s="217"/>
      <c r="AT196" s="217"/>
      <c r="AU196" s="217"/>
      <c r="AV196" s="217"/>
      <c r="AW196" s="217"/>
      <c r="AX196" s="217"/>
      <c r="AY196" s="217"/>
      <c r="AZ196" s="217"/>
      <c r="BA196" s="217"/>
      <c r="BB196" s="217"/>
      <c r="BC196" s="217"/>
      <c r="BD196" s="217"/>
      <c r="BE196" s="217"/>
      <c r="BF196" s="217"/>
      <c r="BG196" s="217"/>
      <c r="BH196" s="217"/>
    </row>
    <row r="197" spans="1:60" ht="22.5" outlineLevel="1">
      <c r="A197" s="244">
        <v>101</v>
      </c>
      <c r="B197" s="245" t="s">
        <v>396</v>
      </c>
      <c r="C197" s="257" t="s">
        <v>397</v>
      </c>
      <c r="D197" s="246" t="s">
        <v>387</v>
      </c>
      <c r="E197" s="247">
        <v>1</v>
      </c>
      <c r="F197" s="248"/>
      <c r="G197" s="249">
        <f>ROUND(E197*F197,2)</f>
        <v>0</v>
      </c>
      <c r="H197" s="248"/>
      <c r="I197" s="249">
        <f>ROUND(E197*H197,2)</f>
        <v>0</v>
      </c>
      <c r="J197" s="248"/>
      <c r="K197" s="249">
        <f>ROUND(E197*J197,2)</f>
        <v>0</v>
      </c>
      <c r="L197" s="249">
        <v>21</v>
      </c>
      <c r="M197" s="249">
        <f>G197*(1+L197/100)</f>
        <v>0</v>
      </c>
      <c r="N197" s="247">
        <v>0.2</v>
      </c>
      <c r="O197" s="247">
        <f>ROUND(E197*N197,2)</f>
        <v>0.2</v>
      </c>
      <c r="P197" s="247">
        <v>0</v>
      </c>
      <c r="Q197" s="247">
        <f>ROUND(E197*P197,2)</f>
        <v>0</v>
      </c>
      <c r="R197" s="249"/>
      <c r="S197" s="249" t="s">
        <v>173</v>
      </c>
      <c r="T197" s="250" t="s">
        <v>174</v>
      </c>
      <c r="U197" s="227">
        <v>0</v>
      </c>
      <c r="V197" s="227">
        <f>ROUND(E197*U197,2)</f>
        <v>0</v>
      </c>
      <c r="W197" s="227"/>
      <c r="X197" s="227" t="s">
        <v>125</v>
      </c>
      <c r="Y197" s="227" t="s">
        <v>126</v>
      </c>
      <c r="Z197" s="217"/>
      <c r="AA197" s="217"/>
      <c r="AB197" s="217"/>
      <c r="AC197" s="217"/>
      <c r="AD197" s="217"/>
      <c r="AE197" s="217"/>
      <c r="AF197" s="217"/>
      <c r="AG197" s="217" t="s">
        <v>127</v>
      </c>
      <c r="AH197" s="217"/>
      <c r="AI197" s="217"/>
      <c r="AJ197" s="217"/>
      <c r="AK197" s="217"/>
      <c r="AL197" s="217"/>
      <c r="AM197" s="217"/>
      <c r="AN197" s="217"/>
      <c r="AO197" s="217"/>
      <c r="AP197" s="217"/>
      <c r="AQ197" s="217"/>
      <c r="AR197" s="217"/>
      <c r="AS197" s="217"/>
      <c r="AT197" s="217"/>
      <c r="AU197" s="217"/>
      <c r="AV197" s="217"/>
      <c r="AW197" s="217"/>
      <c r="AX197" s="217"/>
      <c r="AY197" s="217"/>
      <c r="AZ197" s="217"/>
      <c r="BA197" s="217"/>
      <c r="BB197" s="217"/>
      <c r="BC197" s="217"/>
      <c r="BD197" s="217"/>
      <c r="BE197" s="217"/>
      <c r="BF197" s="217"/>
      <c r="BG197" s="217"/>
      <c r="BH197" s="217"/>
    </row>
    <row r="198" spans="1:60" outlineLevel="1">
      <c r="A198" s="244">
        <v>102</v>
      </c>
      <c r="B198" s="245" t="s">
        <v>398</v>
      </c>
      <c r="C198" s="257" t="s">
        <v>399</v>
      </c>
      <c r="D198" s="246" t="s">
        <v>207</v>
      </c>
      <c r="E198" s="247">
        <v>4</v>
      </c>
      <c r="F198" s="248"/>
      <c r="G198" s="249">
        <f>ROUND(E198*F198,2)</f>
        <v>0</v>
      </c>
      <c r="H198" s="248"/>
      <c r="I198" s="249">
        <f>ROUND(E198*H198,2)</f>
        <v>0</v>
      </c>
      <c r="J198" s="248"/>
      <c r="K198" s="249">
        <f>ROUND(E198*J198,2)</f>
        <v>0</v>
      </c>
      <c r="L198" s="249">
        <v>21</v>
      </c>
      <c r="M198" s="249">
        <f>G198*(1+L198/100)</f>
        <v>0</v>
      </c>
      <c r="N198" s="247">
        <v>1.6199999999999999E-2</v>
      </c>
      <c r="O198" s="247">
        <f>ROUND(E198*N198,2)</f>
        <v>0.06</v>
      </c>
      <c r="P198" s="247">
        <v>0</v>
      </c>
      <c r="Q198" s="247">
        <f>ROUND(E198*P198,2)</f>
        <v>0</v>
      </c>
      <c r="R198" s="249"/>
      <c r="S198" s="249" t="s">
        <v>173</v>
      </c>
      <c r="T198" s="250" t="s">
        <v>174</v>
      </c>
      <c r="U198" s="227">
        <v>3.0739999999999998</v>
      </c>
      <c r="V198" s="227">
        <f>ROUND(E198*U198,2)</f>
        <v>12.3</v>
      </c>
      <c r="W198" s="227"/>
      <c r="X198" s="227" t="s">
        <v>125</v>
      </c>
      <c r="Y198" s="227" t="s">
        <v>126</v>
      </c>
      <c r="Z198" s="217"/>
      <c r="AA198" s="217"/>
      <c r="AB198" s="217"/>
      <c r="AC198" s="217"/>
      <c r="AD198" s="217"/>
      <c r="AE198" s="217"/>
      <c r="AF198" s="217"/>
      <c r="AG198" s="217" t="s">
        <v>127</v>
      </c>
      <c r="AH198" s="217"/>
      <c r="AI198" s="217"/>
      <c r="AJ198" s="217"/>
      <c r="AK198" s="217"/>
      <c r="AL198" s="217"/>
      <c r="AM198" s="217"/>
      <c r="AN198" s="217"/>
      <c r="AO198" s="217"/>
      <c r="AP198" s="217"/>
      <c r="AQ198" s="217"/>
      <c r="AR198" s="217"/>
      <c r="AS198" s="217"/>
      <c r="AT198" s="217"/>
      <c r="AU198" s="217"/>
      <c r="AV198" s="217"/>
      <c r="AW198" s="217"/>
      <c r="AX198" s="217"/>
      <c r="AY198" s="217"/>
      <c r="AZ198" s="217"/>
      <c r="BA198" s="217"/>
      <c r="BB198" s="217"/>
      <c r="BC198" s="217"/>
      <c r="BD198" s="217"/>
      <c r="BE198" s="217"/>
      <c r="BF198" s="217"/>
      <c r="BG198" s="217"/>
      <c r="BH198" s="217"/>
    </row>
    <row r="199" spans="1:60" ht="22.5" outlineLevel="1">
      <c r="A199" s="244">
        <v>103</v>
      </c>
      <c r="B199" s="245" t="s">
        <v>400</v>
      </c>
      <c r="C199" s="257" t="s">
        <v>401</v>
      </c>
      <c r="D199" s="246" t="s">
        <v>207</v>
      </c>
      <c r="E199" s="247">
        <v>3</v>
      </c>
      <c r="F199" s="248"/>
      <c r="G199" s="249">
        <f>ROUND(E199*F199,2)</f>
        <v>0</v>
      </c>
      <c r="H199" s="248"/>
      <c r="I199" s="249">
        <f>ROUND(E199*H199,2)</f>
        <v>0</v>
      </c>
      <c r="J199" s="248"/>
      <c r="K199" s="249">
        <f>ROUND(E199*J199,2)</f>
        <v>0</v>
      </c>
      <c r="L199" s="249">
        <v>21</v>
      </c>
      <c r="M199" s="249">
        <f>G199*(1+L199/100)</f>
        <v>0</v>
      </c>
      <c r="N199" s="247">
        <v>1.25E-3</v>
      </c>
      <c r="O199" s="247">
        <f>ROUND(E199*N199,2)</f>
        <v>0</v>
      </c>
      <c r="P199" s="247">
        <v>0</v>
      </c>
      <c r="Q199" s="247">
        <f>ROUND(E199*P199,2)</f>
        <v>0</v>
      </c>
      <c r="R199" s="249" t="s">
        <v>314</v>
      </c>
      <c r="S199" s="249" t="s">
        <v>124</v>
      </c>
      <c r="T199" s="250" t="s">
        <v>124</v>
      </c>
      <c r="U199" s="227">
        <v>0</v>
      </c>
      <c r="V199" s="227">
        <f>ROUND(E199*U199,2)</f>
        <v>0</v>
      </c>
      <c r="W199" s="227"/>
      <c r="X199" s="227" t="s">
        <v>315</v>
      </c>
      <c r="Y199" s="227" t="s">
        <v>126</v>
      </c>
      <c r="Z199" s="217"/>
      <c r="AA199" s="217"/>
      <c r="AB199" s="217"/>
      <c r="AC199" s="217"/>
      <c r="AD199" s="217"/>
      <c r="AE199" s="217"/>
      <c r="AF199" s="217"/>
      <c r="AG199" s="217" t="s">
        <v>316</v>
      </c>
      <c r="AH199" s="217"/>
      <c r="AI199" s="217"/>
      <c r="AJ199" s="217"/>
      <c r="AK199" s="217"/>
      <c r="AL199" s="217"/>
      <c r="AM199" s="217"/>
      <c r="AN199" s="217"/>
      <c r="AO199" s="217"/>
      <c r="AP199" s="217"/>
      <c r="AQ199" s="217"/>
      <c r="AR199" s="217"/>
      <c r="AS199" s="217"/>
      <c r="AT199" s="217"/>
      <c r="AU199" s="217"/>
      <c r="AV199" s="217"/>
      <c r="AW199" s="217"/>
      <c r="AX199" s="217"/>
      <c r="AY199" s="217"/>
      <c r="AZ199" s="217"/>
      <c r="BA199" s="217"/>
      <c r="BB199" s="217"/>
      <c r="BC199" s="217"/>
      <c r="BD199" s="217"/>
      <c r="BE199" s="217"/>
      <c r="BF199" s="217"/>
      <c r="BG199" s="217"/>
      <c r="BH199" s="217"/>
    </row>
    <row r="200" spans="1:60" outlineLevel="1">
      <c r="A200" s="236">
        <v>104</v>
      </c>
      <c r="B200" s="237" t="s">
        <v>402</v>
      </c>
      <c r="C200" s="255" t="s">
        <v>403</v>
      </c>
      <c r="D200" s="238" t="s">
        <v>247</v>
      </c>
      <c r="E200" s="239">
        <v>0.77854000000000001</v>
      </c>
      <c r="F200" s="240"/>
      <c r="G200" s="241">
        <f>ROUND(E200*F200,2)</f>
        <v>0</v>
      </c>
      <c r="H200" s="240"/>
      <c r="I200" s="241">
        <f>ROUND(E200*H200,2)</f>
        <v>0</v>
      </c>
      <c r="J200" s="240"/>
      <c r="K200" s="241">
        <f>ROUND(E200*J200,2)</f>
        <v>0</v>
      </c>
      <c r="L200" s="241">
        <v>21</v>
      </c>
      <c r="M200" s="241">
        <f>G200*(1+L200/100)</f>
        <v>0</v>
      </c>
      <c r="N200" s="239">
        <v>0</v>
      </c>
      <c r="O200" s="239">
        <f>ROUND(E200*N200,2)</f>
        <v>0</v>
      </c>
      <c r="P200" s="239">
        <v>0</v>
      </c>
      <c r="Q200" s="239">
        <f>ROUND(E200*P200,2)</f>
        <v>0</v>
      </c>
      <c r="R200" s="241" t="s">
        <v>231</v>
      </c>
      <c r="S200" s="241" t="s">
        <v>124</v>
      </c>
      <c r="T200" s="242" t="s">
        <v>124</v>
      </c>
      <c r="U200" s="227">
        <v>3.0059999999999998</v>
      </c>
      <c r="V200" s="227">
        <f>ROUND(E200*U200,2)</f>
        <v>2.34</v>
      </c>
      <c r="W200" s="227"/>
      <c r="X200" s="227" t="s">
        <v>278</v>
      </c>
      <c r="Y200" s="227" t="s">
        <v>126</v>
      </c>
      <c r="Z200" s="217"/>
      <c r="AA200" s="217"/>
      <c r="AB200" s="217"/>
      <c r="AC200" s="217"/>
      <c r="AD200" s="217"/>
      <c r="AE200" s="217"/>
      <c r="AF200" s="217"/>
      <c r="AG200" s="217" t="s">
        <v>279</v>
      </c>
      <c r="AH200" s="217"/>
      <c r="AI200" s="217"/>
      <c r="AJ200" s="217"/>
      <c r="AK200" s="217"/>
      <c r="AL200" s="217"/>
      <c r="AM200" s="217"/>
      <c r="AN200" s="217"/>
      <c r="AO200" s="217"/>
      <c r="AP200" s="217"/>
      <c r="AQ200" s="217"/>
      <c r="AR200" s="217"/>
      <c r="AS200" s="217"/>
      <c r="AT200" s="217"/>
      <c r="AU200" s="217"/>
      <c r="AV200" s="217"/>
      <c r="AW200" s="217"/>
      <c r="AX200" s="217"/>
      <c r="AY200" s="217"/>
      <c r="AZ200" s="217"/>
      <c r="BA200" s="217"/>
      <c r="BB200" s="217"/>
      <c r="BC200" s="217"/>
      <c r="BD200" s="217"/>
      <c r="BE200" s="217"/>
      <c r="BF200" s="217"/>
      <c r="BG200" s="217"/>
      <c r="BH200" s="217"/>
    </row>
    <row r="201" spans="1:60" outlineLevel="2">
      <c r="A201" s="224"/>
      <c r="B201" s="225"/>
      <c r="C201" s="256" t="s">
        <v>323</v>
      </c>
      <c r="D201" s="243"/>
      <c r="E201" s="243"/>
      <c r="F201" s="243"/>
      <c r="G201" s="243"/>
      <c r="H201" s="227"/>
      <c r="I201" s="227"/>
      <c r="J201" s="227"/>
      <c r="K201" s="227"/>
      <c r="L201" s="227"/>
      <c r="M201" s="227"/>
      <c r="N201" s="226"/>
      <c r="O201" s="226"/>
      <c r="P201" s="226"/>
      <c r="Q201" s="226"/>
      <c r="R201" s="227"/>
      <c r="S201" s="227"/>
      <c r="T201" s="227"/>
      <c r="U201" s="227"/>
      <c r="V201" s="227"/>
      <c r="W201" s="227"/>
      <c r="X201" s="227"/>
      <c r="Y201" s="227"/>
      <c r="Z201" s="217"/>
      <c r="AA201" s="217"/>
      <c r="AB201" s="217"/>
      <c r="AC201" s="217"/>
      <c r="AD201" s="217"/>
      <c r="AE201" s="217"/>
      <c r="AF201" s="217"/>
      <c r="AG201" s="217" t="s">
        <v>129</v>
      </c>
      <c r="AH201" s="217"/>
      <c r="AI201" s="217"/>
      <c r="AJ201" s="217"/>
      <c r="AK201" s="217"/>
      <c r="AL201" s="217"/>
      <c r="AM201" s="217"/>
      <c r="AN201" s="217"/>
      <c r="AO201" s="217"/>
      <c r="AP201" s="217"/>
      <c r="AQ201" s="217"/>
      <c r="AR201" s="217"/>
      <c r="AS201" s="217"/>
      <c r="AT201" s="217"/>
      <c r="AU201" s="217"/>
      <c r="AV201" s="217"/>
      <c r="AW201" s="217"/>
      <c r="AX201" s="217"/>
      <c r="AY201" s="217"/>
      <c r="AZ201" s="217"/>
      <c r="BA201" s="217"/>
      <c r="BB201" s="217"/>
      <c r="BC201" s="217"/>
      <c r="BD201" s="217"/>
      <c r="BE201" s="217"/>
      <c r="BF201" s="217"/>
      <c r="BG201" s="217"/>
      <c r="BH201" s="217"/>
    </row>
    <row r="202" spans="1:60">
      <c r="A202" s="229" t="s">
        <v>118</v>
      </c>
      <c r="B202" s="230" t="s">
        <v>89</v>
      </c>
      <c r="C202" s="254" t="s">
        <v>27</v>
      </c>
      <c r="D202" s="231"/>
      <c r="E202" s="232"/>
      <c r="F202" s="233"/>
      <c r="G202" s="233">
        <f>SUMIF(AG203:AG206,"&lt;&gt;NOR",G203:G206)</f>
        <v>0</v>
      </c>
      <c r="H202" s="233"/>
      <c r="I202" s="233">
        <f>SUM(I203:I206)</f>
        <v>0</v>
      </c>
      <c r="J202" s="233"/>
      <c r="K202" s="233">
        <f>SUM(K203:K206)</f>
        <v>0</v>
      </c>
      <c r="L202" s="233"/>
      <c r="M202" s="233">
        <f>SUM(M203:M206)</f>
        <v>0</v>
      </c>
      <c r="N202" s="232"/>
      <c r="O202" s="232">
        <f>SUM(O203:O206)</f>
        <v>0</v>
      </c>
      <c r="P202" s="232"/>
      <c r="Q202" s="232">
        <f>SUM(Q203:Q206)</f>
        <v>0</v>
      </c>
      <c r="R202" s="233"/>
      <c r="S202" s="233"/>
      <c r="T202" s="234"/>
      <c r="U202" s="228"/>
      <c r="V202" s="228">
        <f>SUM(V203:V206)</f>
        <v>0</v>
      </c>
      <c r="W202" s="228"/>
      <c r="X202" s="228"/>
      <c r="Y202" s="228"/>
      <c r="AG202" t="s">
        <v>119</v>
      </c>
    </row>
    <row r="203" spans="1:60" outlineLevel="1">
      <c r="A203" s="236">
        <v>105</v>
      </c>
      <c r="B203" s="237" t="s">
        <v>404</v>
      </c>
      <c r="C203" s="255" t="s">
        <v>405</v>
      </c>
      <c r="D203" s="238" t="s">
        <v>406</v>
      </c>
      <c r="E203" s="239">
        <v>1</v>
      </c>
      <c r="F203" s="240"/>
      <c r="G203" s="241">
        <f>ROUND(E203*F203,2)</f>
        <v>0</v>
      </c>
      <c r="H203" s="240"/>
      <c r="I203" s="241">
        <f>ROUND(E203*H203,2)</f>
        <v>0</v>
      </c>
      <c r="J203" s="240"/>
      <c r="K203" s="241">
        <f>ROUND(E203*J203,2)</f>
        <v>0</v>
      </c>
      <c r="L203" s="241">
        <v>21</v>
      </c>
      <c r="M203" s="241">
        <f>G203*(1+L203/100)</f>
        <v>0</v>
      </c>
      <c r="N203" s="239">
        <v>0</v>
      </c>
      <c r="O203" s="239">
        <f>ROUND(E203*N203,2)</f>
        <v>0</v>
      </c>
      <c r="P203" s="239">
        <v>0</v>
      </c>
      <c r="Q203" s="239">
        <f>ROUND(E203*P203,2)</f>
        <v>0</v>
      </c>
      <c r="R203" s="241"/>
      <c r="S203" s="241" t="s">
        <v>124</v>
      </c>
      <c r="T203" s="242" t="s">
        <v>174</v>
      </c>
      <c r="U203" s="227">
        <v>0</v>
      </c>
      <c r="V203" s="227">
        <f>ROUND(E203*U203,2)</f>
        <v>0</v>
      </c>
      <c r="W203" s="227"/>
      <c r="X203" s="227" t="s">
        <v>407</v>
      </c>
      <c r="Y203" s="227" t="s">
        <v>126</v>
      </c>
      <c r="Z203" s="217"/>
      <c r="AA203" s="217"/>
      <c r="AB203" s="217"/>
      <c r="AC203" s="217"/>
      <c r="AD203" s="217"/>
      <c r="AE203" s="217"/>
      <c r="AF203" s="217"/>
      <c r="AG203" s="217" t="s">
        <v>408</v>
      </c>
      <c r="AH203" s="217"/>
      <c r="AI203" s="217"/>
      <c r="AJ203" s="217"/>
      <c r="AK203" s="217"/>
      <c r="AL203" s="217"/>
      <c r="AM203" s="217"/>
      <c r="AN203" s="217"/>
      <c r="AO203" s="217"/>
      <c r="AP203" s="217"/>
      <c r="AQ203" s="217"/>
      <c r="AR203" s="217"/>
      <c r="AS203" s="217"/>
      <c r="AT203" s="217"/>
      <c r="AU203" s="217"/>
      <c r="AV203" s="217"/>
      <c r="AW203" s="217"/>
      <c r="AX203" s="217"/>
      <c r="AY203" s="217"/>
      <c r="AZ203" s="217"/>
      <c r="BA203" s="217"/>
      <c r="BB203" s="217"/>
      <c r="BC203" s="217"/>
      <c r="BD203" s="217"/>
      <c r="BE203" s="217"/>
      <c r="BF203" s="217"/>
      <c r="BG203" s="217"/>
      <c r="BH203" s="217"/>
    </row>
    <row r="204" spans="1:60" outlineLevel="2">
      <c r="A204" s="224"/>
      <c r="B204" s="225"/>
      <c r="C204" s="259" t="s">
        <v>409</v>
      </c>
      <c r="D204" s="253"/>
      <c r="E204" s="253"/>
      <c r="F204" s="253"/>
      <c r="G204" s="253"/>
      <c r="H204" s="227"/>
      <c r="I204" s="227"/>
      <c r="J204" s="227"/>
      <c r="K204" s="227"/>
      <c r="L204" s="227"/>
      <c r="M204" s="227"/>
      <c r="N204" s="226"/>
      <c r="O204" s="226"/>
      <c r="P204" s="226"/>
      <c r="Q204" s="226"/>
      <c r="R204" s="227"/>
      <c r="S204" s="227"/>
      <c r="T204" s="227"/>
      <c r="U204" s="227"/>
      <c r="V204" s="227"/>
      <c r="W204" s="227"/>
      <c r="X204" s="227"/>
      <c r="Y204" s="227"/>
      <c r="Z204" s="217"/>
      <c r="AA204" s="217"/>
      <c r="AB204" s="217"/>
      <c r="AC204" s="217"/>
      <c r="AD204" s="217"/>
      <c r="AE204" s="217"/>
      <c r="AF204" s="217"/>
      <c r="AG204" s="217" t="s">
        <v>138</v>
      </c>
      <c r="AH204" s="217"/>
      <c r="AI204" s="217"/>
      <c r="AJ204" s="217"/>
      <c r="AK204" s="217"/>
      <c r="AL204" s="217"/>
      <c r="AM204" s="217"/>
      <c r="AN204" s="217"/>
      <c r="AO204" s="217"/>
      <c r="AP204" s="217"/>
      <c r="AQ204" s="217"/>
      <c r="AR204" s="217"/>
      <c r="AS204" s="217"/>
      <c r="AT204" s="217"/>
      <c r="AU204" s="217"/>
      <c r="AV204" s="217"/>
      <c r="AW204" s="217"/>
      <c r="AX204" s="217"/>
      <c r="AY204" s="217"/>
      <c r="AZ204" s="217"/>
      <c r="BA204" s="217"/>
      <c r="BB204" s="217"/>
      <c r="BC204" s="217"/>
      <c r="BD204" s="217"/>
      <c r="BE204" s="217"/>
      <c r="BF204" s="217"/>
      <c r="BG204" s="217"/>
      <c r="BH204" s="217"/>
    </row>
    <row r="205" spans="1:60" outlineLevel="1">
      <c r="A205" s="236">
        <v>106</v>
      </c>
      <c r="B205" s="237" t="s">
        <v>410</v>
      </c>
      <c r="C205" s="255" t="s">
        <v>411</v>
      </c>
      <c r="D205" s="238" t="s">
        <v>406</v>
      </c>
      <c r="E205" s="239">
        <v>1</v>
      </c>
      <c r="F205" s="240"/>
      <c r="G205" s="241">
        <f>ROUND(E205*F205,2)</f>
        <v>0</v>
      </c>
      <c r="H205" s="240"/>
      <c r="I205" s="241">
        <f>ROUND(E205*H205,2)</f>
        <v>0</v>
      </c>
      <c r="J205" s="240"/>
      <c r="K205" s="241">
        <f>ROUND(E205*J205,2)</f>
        <v>0</v>
      </c>
      <c r="L205" s="241">
        <v>21</v>
      </c>
      <c r="M205" s="241">
        <f>G205*(1+L205/100)</f>
        <v>0</v>
      </c>
      <c r="N205" s="239">
        <v>0</v>
      </c>
      <c r="O205" s="239">
        <f>ROUND(E205*N205,2)</f>
        <v>0</v>
      </c>
      <c r="P205" s="239">
        <v>0</v>
      </c>
      <c r="Q205" s="239">
        <f>ROUND(E205*P205,2)</f>
        <v>0</v>
      </c>
      <c r="R205" s="241"/>
      <c r="S205" s="241" t="s">
        <v>124</v>
      </c>
      <c r="T205" s="242" t="s">
        <v>174</v>
      </c>
      <c r="U205" s="227">
        <v>0</v>
      </c>
      <c r="V205" s="227">
        <f>ROUND(E205*U205,2)</f>
        <v>0</v>
      </c>
      <c r="W205" s="227"/>
      <c r="X205" s="227" t="s">
        <v>407</v>
      </c>
      <c r="Y205" s="227" t="s">
        <v>126</v>
      </c>
      <c r="Z205" s="217"/>
      <c r="AA205" s="217"/>
      <c r="AB205" s="217"/>
      <c r="AC205" s="217"/>
      <c r="AD205" s="217"/>
      <c r="AE205" s="217"/>
      <c r="AF205" s="217"/>
      <c r="AG205" s="217" t="s">
        <v>412</v>
      </c>
      <c r="AH205" s="217"/>
      <c r="AI205" s="217"/>
      <c r="AJ205" s="217"/>
      <c r="AK205" s="217"/>
      <c r="AL205" s="217"/>
      <c r="AM205" s="217"/>
      <c r="AN205" s="217"/>
      <c r="AO205" s="217"/>
      <c r="AP205" s="217"/>
      <c r="AQ205" s="217"/>
      <c r="AR205" s="217"/>
      <c r="AS205" s="217"/>
      <c r="AT205" s="217"/>
      <c r="AU205" s="217"/>
      <c r="AV205" s="217"/>
      <c r="AW205" s="217"/>
      <c r="AX205" s="217"/>
      <c r="AY205" s="217"/>
      <c r="AZ205" s="217"/>
      <c r="BA205" s="217"/>
      <c r="BB205" s="217"/>
      <c r="BC205" s="217"/>
      <c r="BD205" s="217"/>
      <c r="BE205" s="217"/>
      <c r="BF205" s="217"/>
      <c r="BG205" s="217"/>
      <c r="BH205" s="217"/>
    </row>
    <row r="206" spans="1:60" ht="22.5" outlineLevel="2">
      <c r="A206" s="224"/>
      <c r="B206" s="225"/>
      <c r="C206" s="259" t="s">
        <v>413</v>
      </c>
      <c r="D206" s="253"/>
      <c r="E206" s="253"/>
      <c r="F206" s="253"/>
      <c r="G206" s="253"/>
      <c r="H206" s="227"/>
      <c r="I206" s="227"/>
      <c r="J206" s="227"/>
      <c r="K206" s="227"/>
      <c r="L206" s="227"/>
      <c r="M206" s="227"/>
      <c r="N206" s="226"/>
      <c r="O206" s="226"/>
      <c r="P206" s="226"/>
      <c r="Q206" s="226"/>
      <c r="R206" s="227"/>
      <c r="S206" s="227"/>
      <c r="T206" s="227"/>
      <c r="U206" s="227"/>
      <c r="V206" s="227"/>
      <c r="W206" s="227"/>
      <c r="X206" s="227"/>
      <c r="Y206" s="227"/>
      <c r="Z206" s="217"/>
      <c r="AA206" s="217"/>
      <c r="AB206" s="217"/>
      <c r="AC206" s="217"/>
      <c r="AD206" s="217"/>
      <c r="AE206" s="217"/>
      <c r="AF206" s="217"/>
      <c r="AG206" s="217" t="s">
        <v>138</v>
      </c>
      <c r="AH206" s="217"/>
      <c r="AI206" s="217"/>
      <c r="AJ206" s="217"/>
      <c r="AK206" s="217"/>
      <c r="AL206" s="217"/>
      <c r="AM206" s="217"/>
      <c r="AN206" s="217"/>
      <c r="AO206" s="217"/>
      <c r="AP206" s="217"/>
      <c r="AQ206" s="217"/>
      <c r="AR206" s="217"/>
      <c r="AS206" s="217"/>
      <c r="AT206" s="217"/>
      <c r="AU206" s="217"/>
      <c r="AV206" s="217"/>
      <c r="AW206" s="217"/>
      <c r="AX206" s="217"/>
      <c r="AY206" s="217"/>
      <c r="AZ206" s="217"/>
      <c r="BA206" s="251" t="str">
        <f>C206</f>
        <v>Náklady na ztížené podmínky provádění tam, kde se vyskytují omezující vlivy konkrétního prostředí, které mají prokazatelný vliv na provádění stavebních prací, Jedná se zejména o náklady související s extrémními podmínkami místa provádění.</v>
      </c>
      <c r="BB206" s="217"/>
      <c r="BC206" s="217"/>
      <c r="BD206" s="217"/>
      <c r="BE206" s="217"/>
      <c r="BF206" s="217"/>
      <c r="BG206" s="217"/>
      <c r="BH206" s="217"/>
    </row>
    <row r="207" spans="1:60">
      <c r="A207" s="3"/>
      <c r="B207" s="4"/>
      <c r="C207" s="260"/>
      <c r="D207" s="6"/>
      <c r="E207" s="3"/>
      <c r="F207" s="3"/>
      <c r="G207" s="3"/>
      <c r="H207" s="3"/>
      <c r="I207" s="3"/>
      <c r="J207" s="3"/>
      <c r="K207" s="3"/>
      <c r="L207" s="3"/>
      <c r="M207" s="3"/>
      <c r="N207" s="3"/>
      <c r="O207" s="3"/>
      <c r="P207" s="3"/>
      <c r="Q207" s="3"/>
      <c r="R207" s="3"/>
      <c r="S207" s="3"/>
      <c r="T207" s="3"/>
      <c r="U207" s="3"/>
      <c r="V207" s="3"/>
      <c r="W207" s="3"/>
      <c r="X207" s="3"/>
      <c r="Y207" s="3"/>
      <c r="AE207">
        <v>15</v>
      </c>
      <c r="AF207">
        <v>21</v>
      </c>
      <c r="AG207" t="s">
        <v>104</v>
      </c>
    </row>
    <row r="208" spans="1:60">
      <c r="A208" s="220"/>
      <c r="B208" s="221" t="s">
        <v>29</v>
      </c>
      <c r="C208" s="261"/>
      <c r="D208" s="222"/>
      <c r="E208" s="223"/>
      <c r="F208" s="223"/>
      <c r="G208" s="235">
        <f>G8+G64+G75+G114+G117+G149+G158+G167+G178+G185+G202</f>
        <v>0</v>
      </c>
      <c r="H208" s="3"/>
      <c r="I208" s="3"/>
      <c r="J208" s="3"/>
      <c r="K208" s="3"/>
      <c r="L208" s="3"/>
      <c r="M208" s="3"/>
      <c r="N208" s="3"/>
      <c r="O208" s="3"/>
      <c r="P208" s="3"/>
      <c r="Q208" s="3"/>
      <c r="R208" s="3"/>
      <c r="S208" s="3"/>
      <c r="T208" s="3"/>
      <c r="U208" s="3"/>
      <c r="V208" s="3"/>
      <c r="W208" s="3"/>
      <c r="X208" s="3"/>
      <c r="Y208" s="3"/>
      <c r="AE208">
        <f>SUMIF(L7:L206,AE207,G7:G206)</f>
        <v>0</v>
      </c>
      <c r="AF208">
        <f>SUMIF(L7:L206,AF207,G7:G206)</f>
        <v>0</v>
      </c>
      <c r="AG208" t="s">
        <v>414</v>
      </c>
    </row>
    <row r="209" spans="3:33">
      <c r="C209" s="262"/>
      <c r="D209" s="10"/>
      <c r="AG209" t="s">
        <v>416</v>
      </c>
    </row>
    <row r="210" spans="3:33">
      <c r="D210" s="10"/>
    </row>
    <row r="211" spans="3:33">
      <c r="D211" s="10"/>
    </row>
    <row r="212" spans="3:33">
      <c r="D212" s="10"/>
    </row>
    <row r="213" spans="3:33">
      <c r="D213" s="10"/>
    </row>
    <row r="214" spans="3:33">
      <c r="D214" s="10"/>
    </row>
    <row r="215" spans="3:33">
      <c r="D215" s="10"/>
    </row>
    <row r="216" spans="3:33">
      <c r="D216" s="10"/>
    </row>
    <row r="217" spans="3:33">
      <c r="D217" s="10"/>
    </row>
    <row r="218" spans="3:33">
      <c r="D218" s="10"/>
    </row>
    <row r="219" spans="3:33">
      <c r="D219" s="10"/>
    </row>
    <row r="220" spans="3:33">
      <c r="D220" s="10"/>
    </row>
    <row r="221" spans="3:33">
      <c r="D221" s="10"/>
    </row>
    <row r="222" spans="3:33">
      <c r="D222" s="10"/>
    </row>
    <row r="223" spans="3:33">
      <c r="D223" s="10"/>
    </row>
    <row r="224" spans="3:33">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formatRows="0"/>
  <mergeCells count="86">
    <mergeCell ref="C204:G204"/>
    <mergeCell ref="C206:G206"/>
    <mergeCell ref="C177:G177"/>
    <mergeCell ref="C180:G180"/>
    <mergeCell ref="C184:G184"/>
    <mergeCell ref="C188:G188"/>
    <mergeCell ref="C190:G190"/>
    <mergeCell ref="C201:G201"/>
    <mergeCell ref="C166:G166"/>
    <mergeCell ref="C169:G169"/>
    <mergeCell ref="C171:G171"/>
    <mergeCell ref="C172:G172"/>
    <mergeCell ref="C174:G174"/>
    <mergeCell ref="C175:G175"/>
    <mergeCell ref="C139:G139"/>
    <mergeCell ref="C141:G141"/>
    <mergeCell ref="C143:G143"/>
    <mergeCell ref="C148:G148"/>
    <mergeCell ref="C151:G151"/>
    <mergeCell ref="C157:G157"/>
    <mergeCell ref="C129:G129"/>
    <mergeCell ref="C130:G130"/>
    <mergeCell ref="C132:G132"/>
    <mergeCell ref="C133:G133"/>
    <mergeCell ref="C135:G135"/>
    <mergeCell ref="C136:G136"/>
    <mergeCell ref="C116:G116"/>
    <mergeCell ref="C121:G121"/>
    <mergeCell ref="C123:G123"/>
    <mergeCell ref="C124:G124"/>
    <mergeCell ref="C126:G126"/>
    <mergeCell ref="C127:G127"/>
    <mergeCell ref="C103:G103"/>
    <mergeCell ref="C104:G104"/>
    <mergeCell ref="C105:G105"/>
    <mergeCell ref="C108:G108"/>
    <mergeCell ref="C110:G110"/>
    <mergeCell ref="C113:G113"/>
    <mergeCell ref="C67:G67"/>
    <mergeCell ref="C69:G69"/>
    <mergeCell ref="C97:G97"/>
    <mergeCell ref="C99:G99"/>
    <mergeCell ref="C101:G101"/>
    <mergeCell ref="C102:G102"/>
    <mergeCell ref="C56:G56"/>
    <mergeCell ref="C57:G57"/>
    <mergeCell ref="C58:G58"/>
    <mergeCell ref="C60:G60"/>
    <mergeCell ref="C61:G61"/>
    <mergeCell ref="C66:G66"/>
    <mergeCell ref="C47:G47"/>
    <mergeCell ref="C48:G48"/>
    <mergeCell ref="C50:G50"/>
    <mergeCell ref="C51:G51"/>
    <mergeCell ref="C53:G53"/>
    <mergeCell ref="C54:G54"/>
    <mergeCell ref="C39:G39"/>
    <mergeCell ref="C40:G40"/>
    <mergeCell ref="C42:G42"/>
    <mergeCell ref="C43:G43"/>
    <mergeCell ref="C44:G44"/>
    <mergeCell ref="C46:G46"/>
    <mergeCell ref="C31:G31"/>
    <mergeCell ref="C32:G32"/>
    <mergeCell ref="C34:G34"/>
    <mergeCell ref="C35:G35"/>
    <mergeCell ref="C36:G36"/>
    <mergeCell ref="C38:G38"/>
    <mergeCell ref="C23:G23"/>
    <mergeCell ref="C24:G24"/>
    <mergeCell ref="C26:G26"/>
    <mergeCell ref="C27:G27"/>
    <mergeCell ref="C28:G28"/>
    <mergeCell ref="C30:G30"/>
    <mergeCell ref="C15:G15"/>
    <mergeCell ref="C16:G16"/>
    <mergeCell ref="C18:G18"/>
    <mergeCell ref="C19:G19"/>
    <mergeCell ref="C20:G20"/>
    <mergeCell ref="C22:G22"/>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C29A8566905EE43B27BE3EB837E23D1" ma:contentTypeVersion="16" ma:contentTypeDescription="Vytvoří nový dokument" ma:contentTypeScope="" ma:versionID="c4b9bfb9c693914e8e05d311dc269c8b">
  <xsd:schema xmlns:xsd="http://www.w3.org/2001/XMLSchema" xmlns:xs="http://www.w3.org/2001/XMLSchema" xmlns:p="http://schemas.microsoft.com/office/2006/metadata/properties" xmlns:ns2="9ff150a7-0dd8-4c18-9463-a952d6568fe2" xmlns:ns3="d4cc1580-2a65-4676-bc43-8335e1d94486" targetNamespace="http://schemas.microsoft.com/office/2006/metadata/properties" ma:root="true" ma:fieldsID="56da25413bba169b6f60ab59aa64f1d9" ns2:_="" ns3:_="">
    <xsd:import namespace="9ff150a7-0dd8-4c18-9463-a952d6568fe2"/>
    <xsd:import namespace="d4cc1580-2a65-4676-bc43-8335e1d9448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DATE"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f150a7-0dd8-4c18-9463-a952d6568fe2"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129cb2dd-91a4-4f00-a29c-2dee25cc79de}" ma:internalName="TaxCatchAll" ma:showField="CatchAllData" ma:web="9ff150a7-0dd8-4c18-9463-a952d6568fe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4cc1580-2a65-4676-bc43-8335e1d9448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DATE" ma:index="20" nillable="true" ma:displayName="DATE" ma:format="DateOnly" ma:internalName="DATE">
      <xsd:simpleType>
        <xsd:restriction base="dms:DateTime"/>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7af5795b-154a-4650-8316-fc4b5658d9b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ff150a7-0dd8-4c18-9463-a952d6568fe2" xsi:nil="true"/>
    <DATE xmlns="d4cc1580-2a65-4676-bc43-8335e1d94486" xsi:nil="true"/>
    <lcf76f155ced4ddcb4097134ff3c332f xmlns="d4cc1580-2a65-4676-bc43-8335e1d944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05DD7C-1B4C-44B5-BD57-C2DD21952792}"/>
</file>

<file path=customXml/itemProps2.xml><?xml version="1.0" encoding="utf-8"?>
<ds:datastoreItem xmlns:ds="http://schemas.openxmlformats.org/officeDocument/2006/customXml" ds:itemID="{A10A249C-7D2F-4BC6-8CA1-BC17CB3B2EE5}"/>
</file>

<file path=customXml/itemProps3.xml><?xml version="1.0" encoding="utf-8"?>
<ds:datastoreItem xmlns:ds="http://schemas.openxmlformats.org/officeDocument/2006/customXml" ds:itemID="{BFF32F9E-AD80-4D69-907A-8733BA969A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48</vt:i4>
      </vt:variant>
    </vt:vector>
  </HeadingPairs>
  <TitlesOfParts>
    <vt:vector size="52" baseType="lpstr">
      <vt:lpstr>Pokyny pro vyplnění</vt:lpstr>
      <vt:lpstr>Stavba</vt:lpstr>
      <vt:lpstr>VzorPolozky</vt:lpstr>
      <vt:lpstr>02 21_02_02a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'02 21_02_02a Pol'!Názvy_tisku</vt:lpstr>
      <vt:lpstr>oadresa</vt:lpstr>
      <vt:lpstr>Stavba!Objednatel</vt:lpstr>
      <vt:lpstr>Stavba!Objekt</vt:lpstr>
      <vt:lpstr>'02 21_02_02a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dc:creator>
  <cp:lastModifiedBy>Pavel</cp:lastModifiedBy>
  <cp:lastPrinted>2019-03-19T12:27:02Z</cp:lastPrinted>
  <dcterms:created xsi:type="dcterms:W3CDTF">2009-04-08T07:15:50Z</dcterms:created>
  <dcterms:modified xsi:type="dcterms:W3CDTF">2022-08-24T18:39:50Z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0x0101008C29A8566905EE43B27BE3EB837E23D1</vt:lpwstr>
  </property>
</Properties>
</file>