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16" yWindow="65416" windowWidth="29040" windowHeight="15840" activeTab="0"/>
  </bookViews>
  <sheets>
    <sheet name="Rekapitulace stavby" sheetId="1" r:id="rId1"/>
    <sheet name="S1 - I.NP" sheetId="2" r:id="rId2"/>
    <sheet name="S2 - II.NP" sheetId="3" r:id="rId3"/>
    <sheet name="S3 - III.NP" sheetId="4" r:id="rId4"/>
    <sheet name="S4 - IV.NP" sheetId="5" r:id="rId5"/>
    <sheet name="S5 - Lešení" sheetId="6" r:id="rId6"/>
    <sheet name="J1 - I.NP" sheetId="7" r:id="rId7"/>
    <sheet name="J2 - II.NP" sheetId="8" r:id="rId8"/>
    <sheet name="J3 - III.NP" sheetId="9" r:id="rId9"/>
    <sheet name="J4 - IV.NP" sheetId="10" r:id="rId10"/>
    <sheet name="J5 - Lešení" sheetId="11" r:id="rId11"/>
    <sheet name="Z1 - I.NP" sheetId="12" r:id="rId12"/>
    <sheet name="Z2 - II.NP" sheetId="13" r:id="rId13"/>
    <sheet name="Z3 - III.NP" sheetId="14" r:id="rId14"/>
    <sheet name="Z4 - IV.NP" sheetId="15" r:id="rId15"/>
    <sheet name="Z5 - Lešení" sheetId="16" r:id="rId16"/>
    <sheet name="V1 - I.NP" sheetId="17" r:id="rId17"/>
    <sheet name="V2 - II.NP" sheetId="18" r:id="rId18"/>
    <sheet name="V3 - III.NP" sheetId="19" r:id="rId19"/>
    <sheet name="V4 - IV.NP" sheetId="20" r:id="rId20"/>
    <sheet name="V5 - Lešení" sheetId="21" r:id="rId21"/>
    <sheet name="01 - Pohled z východu" sheetId="22" r:id="rId22"/>
    <sheet name="02 - Pohled ze severu" sheetId="23" r:id="rId23"/>
    <sheet name="03 - Pohled z jihu" sheetId="24" r:id="rId24"/>
    <sheet name="04 - Lešení" sheetId="25" r:id="rId25"/>
    <sheet name="01 - Okna" sheetId="26" r:id="rId26"/>
    <sheet name="02 - Lešení" sheetId="27" r:id="rId27"/>
    <sheet name="01 - Okna_01" sheetId="28" r:id="rId28"/>
    <sheet name="02 - Lešení_01" sheetId="29" r:id="rId29"/>
    <sheet name="01 - Okna_02" sheetId="30" r:id="rId30"/>
    <sheet name="02 - Lešení_02" sheetId="31" r:id="rId31"/>
    <sheet name="09 - Zabezpečení skladu -..." sheetId="32" r:id="rId32"/>
    <sheet name="10 - Požární odvětrání pr..." sheetId="33" r:id="rId33"/>
    <sheet name="Pokyny pro vyplnění" sheetId="34" r:id="rId34"/>
  </sheets>
  <definedNames>
    <definedName name="_xlnm._FilterDatabase" localSheetId="25" hidden="1">'01 - Okna'!$C$96:$K$387</definedName>
    <definedName name="_xlnm._FilterDatabase" localSheetId="27" hidden="1">'01 - Okna_01'!$C$95:$K$359</definedName>
    <definedName name="_xlnm._FilterDatabase" localSheetId="29" hidden="1">'01 - Okna_02'!$C$95:$K$424</definedName>
    <definedName name="_xlnm._FilterDatabase" localSheetId="21" hidden="1">'01 - Pohled z východu'!$C$95:$K$300</definedName>
    <definedName name="_xlnm._FilterDatabase" localSheetId="26" hidden="1">'02 - Lešení'!$C$90:$K$121</definedName>
    <definedName name="_xlnm._FilterDatabase" localSheetId="28" hidden="1">'02 - Lešení_01'!$C$88:$K$104</definedName>
    <definedName name="_xlnm._FilterDatabase" localSheetId="30" hidden="1">'02 - Lešení_02'!$C$90:$K$118</definedName>
    <definedName name="_xlnm._FilterDatabase" localSheetId="22" hidden="1">'02 - Pohled ze severu'!$C$96:$K$297</definedName>
    <definedName name="_xlnm._FilterDatabase" localSheetId="23" hidden="1">'03 - Pohled z jihu'!$C$95:$K$231</definedName>
    <definedName name="_xlnm._FilterDatabase" localSheetId="24" hidden="1">'04 - Lešení'!$C$88:$K$110</definedName>
    <definedName name="_xlnm._FilterDatabase" localSheetId="31" hidden="1">'09 - Zabezpečení skladu -...'!$C$83:$K$109</definedName>
    <definedName name="_xlnm._FilterDatabase" localSheetId="32" hidden="1">'10 - Požární odvětrání pr...'!$C$81:$K$91</definedName>
    <definedName name="_xlnm._FilterDatabase" localSheetId="6" hidden="1">'J1 - I.NP'!$C$95:$K$258</definedName>
    <definedName name="_xlnm._FilterDatabase" localSheetId="7" hidden="1">'J2 - II.NP'!$C$95:$K$312</definedName>
    <definedName name="_xlnm._FilterDatabase" localSheetId="8" hidden="1">'J3 - III.NP'!$C$95:$K$315</definedName>
    <definedName name="_xlnm._FilterDatabase" localSheetId="9" hidden="1">'J4 - IV.NP'!$C$95:$K$245</definedName>
    <definedName name="_xlnm._FilterDatabase" localSheetId="10" hidden="1">'J5 - Lešení'!$C$88:$K$104</definedName>
    <definedName name="_xlnm._FilterDatabase" localSheetId="1" hidden="1">'S1 - I.NP'!$C$95:$K$297</definedName>
    <definedName name="_xlnm._FilterDatabase" localSheetId="2" hidden="1">'S2 - II.NP'!$C$95:$K$247</definedName>
    <definedName name="_xlnm._FilterDatabase" localSheetId="3" hidden="1">'S3 - III.NP'!$C$95:$K$224</definedName>
    <definedName name="_xlnm._FilterDatabase" localSheetId="4" hidden="1">'S4 - IV.NP'!$C$95:$K$207</definedName>
    <definedName name="_xlnm._FilterDatabase" localSheetId="5" hidden="1">'S5 - Lešení'!$C$88:$K$104</definedName>
    <definedName name="_xlnm._FilterDatabase" localSheetId="16" hidden="1">'V1 - I.NP'!$C$95:$K$267</definedName>
    <definedName name="_xlnm._FilterDatabase" localSheetId="17" hidden="1">'V2 - II.NP'!$C$95:$K$295</definedName>
    <definedName name="_xlnm._FilterDatabase" localSheetId="18" hidden="1">'V3 - III.NP'!$C$95:$K$271</definedName>
    <definedName name="_xlnm._FilterDatabase" localSheetId="19" hidden="1">'V4 - IV.NP'!$C$95:$K$206</definedName>
    <definedName name="_xlnm._FilterDatabase" localSheetId="20" hidden="1">'V5 - Lešení'!$C$90:$K$122</definedName>
    <definedName name="_xlnm._FilterDatabase" localSheetId="11" hidden="1">'Z1 - I.NP'!$C$97:$K$400</definedName>
    <definedName name="_xlnm._FilterDatabase" localSheetId="12" hidden="1">'Z2 - II.NP'!$C$96:$K$392</definedName>
    <definedName name="_xlnm._FilterDatabase" localSheetId="13" hidden="1">'Z3 - III.NP'!$C$96:$K$381</definedName>
    <definedName name="_xlnm._FilterDatabase" localSheetId="14" hidden="1">'Z4 - IV.NP'!$C$96:$K$316</definedName>
    <definedName name="_xlnm._FilterDatabase" localSheetId="15" hidden="1">'Z5 - Lešení'!$C$88:$K$107</definedName>
    <definedName name="_xlnm.Print_Area" localSheetId="25">'01 - Okna'!$C$4:$J$41,'01 - Okna'!$C$47:$J$76,'01 - Okna'!$C$82:$K$387</definedName>
    <definedName name="_xlnm.Print_Area" localSheetId="27">'01 - Okna_01'!$C$4:$J$41,'01 - Okna_01'!$C$47:$J$75,'01 - Okna_01'!$C$81:$K$359</definedName>
    <definedName name="_xlnm.Print_Area" localSheetId="29">'01 - Okna_02'!$C$4:$J$41,'01 - Okna_02'!$C$47:$J$75,'01 - Okna_02'!$C$81:$K$424</definedName>
    <definedName name="_xlnm.Print_Area" localSheetId="21">'01 - Pohled z východu'!$C$4:$J$41,'01 - Pohled z východu'!$C$47:$J$75,'01 - Pohled z východu'!$C$81:$K$300</definedName>
    <definedName name="_xlnm.Print_Area" localSheetId="26">'02 - Lešení'!$C$4:$J$41,'02 - Lešení'!$C$47:$J$70,'02 - Lešení'!$C$76:$K$121</definedName>
    <definedName name="_xlnm.Print_Area" localSheetId="28">'02 - Lešení_01'!$C$4:$J$41,'02 - Lešení_01'!$C$47:$J$68,'02 - Lešení_01'!$C$74:$K$104</definedName>
    <definedName name="_xlnm.Print_Area" localSheetId="30">'02 - Lešení_02'!$C$4:$J$41,'02 - Lešení_02'!$C$47:$J$70,'02 - Lešení_02'!$C$76:$K$118</definedName>
    <definedName name="_xlnm.Print_Area" localSheetId="22">'02 - Pohled ze severu'!$C$4:$J$41,'02 - Pohled ze severu'!$C$47:$J$76,'02 - Pohled ze severu'!$C$82:$K$297</definedName>
    <definedName name="_xlnm.Print_Area" localSheetId="23">'03 - Pohled z jihu'!$C$4:$J$41,'03 - Pohled z jihu'!$C$47:$J$75,'03 - Pohled z jihu'!$C$81:$K$231</definedName>
    <definedName name="_xlnm.Print_Area" localSheetId="24">'04 - Lešení'!$C$4:$J$41,'04 - Lešení'!$C$47:$J$68,'04 - Lešení'!$C$74:$K$110</definedName>
    <definedName name="_xlnm.Print_Area" localSheetId="31">'09 - Zabezpečení skladu -...'!$C$4:$J$39,'09 - Zabezpečení skladu -...'!$C$45:$J$65,'09 - Zabezpečení skladu -...'!$C$71:$K$109</definedName>
    <definedName name="_xlnm.Print_Area" localSheetId="32">'10 - Požární odvětrání pr...'!$C$4:$J$39,'10 - Požární odvětrání pr...'!$C$45:$J$63,'10 - Požární odvětrání pr...'!$C$69:$K$91</definedName>
    <definedName name="_xlnm.Print_Area" localSheetId="6">'J1 - I.NP'!$C$4:$J$41,'J1 - I.NP'!$C$47:$J$75,'J1 - I.NP'!$C$81:$K$258</definedName>
    <definedName name="_xlnm.Print_Area" localSheetId="7">'J2 - II.NP'!$C$4:$J$41,'J2 - II.NP'!$C$47:$J$75,'J2 - II.NP'!$C$81:$K$312</definedName>
    <definedName name="_xlnm.Print_Area" localSheetId="8">'J3 - III.NP'!$C$4:$J$41,'J3 - III.NP'!$C$47:$J$75,'J3 - III.NP'!$C$81:$K$315</definedName>
    <definedName name="_xlnm.Print_Area" localSheetId="9">'J4 - IV.NP'!$C$4:$J$41,'J4 - IV.NP'!$C$47:$J$75,'J4 - IV.NP'!$C$81:$K$245</definedName>
    <definedName name="_xlnm.Print_Area" localSheetId="10">'J5 - Lešení'!$C$4:$J$41,'J5 - Lešení'!$C$47:$J$68,'J5 - Lešení'!$C$74:$K$104</definedName>
    <definedName name="_xlnm.Print_Area" localSheetId="3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stavby'!$C$42:$AQ$95</definedName>
    <definedName name="_xlnm.Print_Area" localSheetId="1">'S1 - I.NP'!$C$4:$J$41,'S1 - I.NP'!$C$47:$J$75,'S1 - I.NP'!$C$81:$K$297</definedName>
    <definedName name="_xlnm.Print_Area" localSheetId="2">'S2 - II.NP'!$C$4:$J$41,'S2 - II.NP'!$C$47:$J$75,'S2 - II.NP'!$C$81:$K$247</definedName>
    <definedName name="_xlnm.Print_Area" localSheetId="3">'S3 - III.NP'!$C$4:$J$41,'S3 - III.NP'!$C$47:$J$75,'S3 - III.NP'!$C$81:$K$224</definedName>
    <definedName name="_xlnm.Print_Area" localSheetId="4">'S4 - IV.NP'!$C$4:$J$41,'S4 - IV.NP'!$C$47:$J$75,'S4 - IV.NP'!$C$81:$K$207</definedName>
    <definedName name="_xlnm.Print_Area" localSheetId="5">'S5 - Lešení'!$C$4:$J$41,'S5 - Lešení'!$C$47:$J$68,'S5 - Lešení'!$C$74:$K$104</definedName>
    <definedName name="_xlnm.Print_Area" localSheetId="16">'V1 - I.NP'!$C$4:$J$41,'V1 - I.NP'!$C$47:$J$75,'V1 - I.NP'!$C$81:$K$267</definedName>
    <definedName name="_xlnm.Print_Area" localSheetId="17">'V2 - II.NP'!$C$4:$J$41,'V2 - II.NP'!$C$47:$J$75,'V2 - II.NP'!$C$81:$K$295</definedName>
    <definedName name="_xlnm.Print_Area" localSheetId="18">'V3 - III.NP'!$C$4:$J$41,'V3 - III.NP'!$C$47:$J$75,'V3 - III.NP'!$C$81:$K$271</definedName>
    <definedName name="_xlnm.Print_Area" localSheetId="19">'V4 - IV.NP'!$C$4:$J$41,'V4 - IV.NP'!$C$47:$J$75,'V4 - IV.NP'!$C$81:$K$206</definedName>
    <definedName name="_xlnm.Print_Area" localSheetId="20">'V5 - Lešení'!$C$4:$J$41,'V5 - Lešení'!$C$47:$J$70,'V5 - Lešení'!$C$76:$K$122</definedName>
    <definedName name="_xlnm.Print_Area" localSheetId="11">'Z1 - I.NP'!$C$4:$J$41,'Z1 - I.NP'!$C$47:$J$77,'Z1 - I.NP'!$C$83:$K$400</definedName>
    <definedName name="_xlnm.Print_Area" localSheetId="12">'Z2 - II.NP'!$C$4:$J$41,'Z2 - II.NP'!$C$47:$J$76,'Z2 - II.NP'!$C$82:$K$392</definedName>
    <definedName name="_xlnm.Print_Area" localSheetId="13">'Z3 - III.NP'!$C$4:$J$41,'Z3 - III.NP'!$C$47:$J$76,'Z3 - III.NP'!$C$82:$K$381</definedName>
    <definedName name="_xlnm.Print_Area" localSheetId="14">'Z4 - IV.NP'!$C$4:$J$41,'Z4 - IV.NP'!$C$47:$J$76,'Z4 - IV.NP'!$C$82:$K$316</definedName>
    <definedName name="_xlnm.Print_Area" localSheetId="15">'Z5 - Lešení'!$C$4:$J$41,'Z5 - Lešení'!$C$47:$J$68,'Z5 - Lešení'!$C$74:$K$107</definedName>
    <definedName name="_xlnm.Print_Titles" localSheetId="0">'Rekapitulace stavby'!$52:$52</definedName>
    <definedName name="_xlnm.Print_Titles" localSheetId="1">'S1 - I.NP'!$95:$95</definedName>
    <definedName name="_xlnm.Print_Titles" localSheetId="2">'S2 - II.NP'!$95:$95</definedName>
    <definedName name="_xlnm.Print_Titles" localSheetId="3">'S3 - III.NP'!$95:$95</definedName>
    <definedName name="_xlnm.Print_Titles" localSheetId="4">'S4 - IV.NP'!$95:$95</definedName>
    <definedName name="_xlnm.Print_Titles" localSheetId="5">'S5 - Lešení'!$88:$88</definedName>
    <definedName name="_xlnm.Print_Titles" localSheetId="6">'J1 - I.NP'!$95:$95</definedName>
    <definedName name="_xlnm.Print_Titles" localSheetId="7">'J2 - II.NP'!$95:$95</definedName>
    <definedName name="_xlnm.Print_Titles" localSheetId="8">'J3 - III.NP'!$95:$95</definedName>
    <definedName name="_xlnm.Print_Titles" localSheetId="9">'J4 - IV.NP'!$95:$95</definedName>
    <definedName name="_xlnm.Print_Titles" localSheetId="10">'J5 - Lešení'!$88:$88</definedName>
    <definedName name="_xlnm.Print_Titles" localSheetId="11">'Z1 - I.NP'!$97:$97</definedName>
    <definedName name="_xlnm.Print_Titles" localSheetId="12">'Z2 - II.NP'!$96:$96</definedName>
    <definedName name="_xlnm.Print_Titles" localSheetId="13">'Z3 - III.NP'!$96:$96</definedName>
    <definedName name="_xlnm.Print_Titles" localSheetId="14">'Z4 - IV.NP'!$96:$96</definedName>
    <definedName name="_xlnm.Print_Titles" localSheetId="15">'Z5 - Lešení'!$88:$88</definedName>
    <definedName name="_xlnm.Print_Titles" localSheetId="16">'V1 - I.NP'!$95:$95</definedName>
    <definedName name="_xlnm.Print_Titles" localSheetId="17">'V2 - II.NP'!$95:$95</definedName>
    <definedName name="_xlnm.Print_Titles" localSheetId="18">'V3 - III.NP'!$95:$95</definedName>
    <definedName name="_xlnm.Print_Titles" localSheetId="19">'V4 - IV.NP'!$95:$95</definedName>
    <definedName name="_xlnm.Print_Titles" localSheetId="20">'V5 - Lešení'!$90:$90</definedName>
    <definedName name="_xlnm.Print_Titles" localSheetId="21">'01 - Pohled z východu'!$95:$95</definedName>
    <definedName name="_xlnm.Print_Titles" localSheetId="22">'02 - Pohled ze severu'!$96:$96</definedName>
    <definedName name="_xlnm.Print_Titles" localSheetId="23">'03 - Pohled z jihu'!$95:$95</definedName>
    <definedName name="_xlnm.Print_Titles" localSheetId="24">'04 - Lešení'!$88:$88</definedName>
    <definedName name="_xlnm.Print_Titles" localSheetId="25">'01 - Okna'!$96:$96</definedName>
    <definedName name="_xlnm.Print_Titles" localSheetId="26">'02 - Lešení'!$90:$90</definedName>
    <definedName name="_xlnm.Print_Titles" localSheetId="27">'01 - Okna_01'!$95:$95</definedName>
    <definedName name="_xlnm.Print_Titles" localSheetId="28">'02 - Lešení_01'!$88:$88</definedName>
    <definedName name="_xlnm.Print_Titles" localSheetId="29">'01 - Okna_02'!$95:$95</definedName>
    <definedName name="_xlnm.Print_Titles" localSheetId="30">'02 - Lešení_02'!$90:$90</definedName>
    <definedName name="_xlnm.Print_Titles" localSheetId="31">'09 - Zabezpečení skladu -...'!$83:$83</definedName>
    <definedName name="_xlnm.Print_Titles" localSheetId="32">'10 - Požární odvětrání pr...'!$81:$81</definedName>
  </definedNames>
  <calcPr calcId="191029"/>
  <extLst/>
</workbook>
</file>

<file path=xl/sharedStrings.xml><?xml version="1.0" encoding="utf-8"?>
<sst xmlns="http://schemas.openxmlformats.org/spreadsheetml/2006/main" count="48487" uniqueCount="2995">
  <si>
    <t>Export Komplet</t>
  </si>
  <si>
    <t>VZ</t>
  </si>
  <si>
    <t>2.0</t>
  </si>
  <si>
    <t>ZAMOK</t>
  </si>
  <si>
    <t>False</t>
  </si>
  <si>
    <t>{aaae3023-4c6b-4b02-9e92-0bf82e72c6d1}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</si>
  <si>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</si>
  <si>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</si>
  <si>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</si>
  <si>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</si>
  <si>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</si>
  <si>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</si>
  <si>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</si>
  <si>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</si>
  <si>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0143-15-2023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</si>
  <si>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</si>
  <si>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</si>
  <si>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přádelny, Broumov</t>
  </si>
  <si>
    <t>KSO:</t>
  </si>
  <si>
    <t/>
  </si>
  <si>
    <t>CC-CZ:</t>
  </si>
  <si>
    <t>Místo:</t>
  </si>
  <si>
    <t>st.p.č. 115/3, čp. 158, k.ú. Velká Ves u Broumova</t>
  </si>
  <si>
    <t>Datum:</t>
  </si>
  <si>
    <t>10. 3. 2023</t>
  </si>
  <si>
    <t>Zadavatel:</t>
  </si>
  <si>
    <t>IČ:</t>
  </si>
  <si>
    <t>455 37 143</t>
  </si>
  <si>
    <t>Z-Trade</t>
  </si>
  <si>
    <t>DIČ:</t>
  </si>
  <si>
    <t>CZ8002143259</t>
  </si>
  <si>
    <t>Uchazeč:</t>
  </si>
  <si>
    <t>Vyplň údaj</t>
  </si>
  <si>
    <t>Projektant:</t>
  </si>
  <si>
    <t>474 55 802</t>
  </si>
  <si>
    <t>JOSTA s.r.o.</t>
  </si>
  <si>
    <t>CZ47455802</t>
  </si>
  <si>
    <t>True</t>
  </si>
  <si>
    <t>Zpracovatel:</t>
  </si>
  <si>
    <t>76489337</t>
  </si>
  <si>
    <t>Tomáš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</si>
  <si>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</si>
  <si>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
Veškeré konkrétně použité materiály a prvky mohou být nahrazeny materiály a prvky srovnatelných technických a vzhledových parametrů. Projektant v případě provedení změn materiálů a prvků neručí za možné tvarové kolize a odchylky od projektovaných technických parametrů.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</si>
  <si>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</si>
  <si>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</si>
  <si>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</si>
  <si>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</si>
  <si>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</si>
  <si>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</si>
  <si>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</si>
  <si>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</si>
  <si>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</si>
  <si>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</si>
  <si>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</si>
  <si>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</si>
  <si>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</si>
  <si>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</si>
  <si>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</si>
  <si>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</si>
  <si>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</si>
  <si>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</si>
  <si>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</si>
  <si>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</si>
  <si>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</si>
  <si>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</si>
  <si>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</si>
  <si>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</si>
  <si>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</si>
  <si>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</si>
  <si>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</si>
  <si>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</si>
  <si>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</si>
  <si>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</si>
  <si>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</si>
  <si>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</si>
  <si>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</si>
  <si>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</si>
  <si>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</si>
  <si>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</si>
  <si>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</si>
  <si>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</si>
  <si>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</si>
  <si>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Pohled ze severu</t>
  </si>
  <si>
    <t>STA</t>
  </si>
  <si>
    <t>1</t>
  </si>
  <si>
    <t>{2dbc7d5b-597b-44ec-81f2-ba3ae91d627c}</t>
  </si>
  <si>
    <t>2</t>
  </si>
  <si>
    <t>/</t>
  </si>
  <si>
    <t>S1</t>
  </si>
  <si>
    <t>I.NP</t>
  </si>
  <si>
    <t>Soupis</t>
  </si>
  <si>
    <t>{f3dc0a55-f182-4f12-96d9-5f06a85fb405}</t>
  </si>
  <si>
    <t>S2</t>
  </si>
  <si>
    <t>II.NP</t>
  </si>
  <si>
    <t>{1a1bf9e4-6d59-4153-b810-8d13fdaa07ca}</t>
  </si>
  <si>
    <t>S3</t>
  </si>
  <si>
    <t>III.NP</t>
  </si>
  <si>
    <t>{680711d9-33a7-4077-b5a4-f95a032db1d0}</t>
  </si>
  <si>
    <t>S4</t>
  </si>
  <si>
    <t>IV.NP</t>
  </si>
  <si>
    <t>{19fdb929-6685-4f26-9594-687010cdeaa5}</t>
  </si>
  <si>
    <t>S5</t>
  </si>
  <si>
    <t>Lešení</t>
  </si>
  <si>
    <t>{ec947d32-424a-4346-9f6b-abcb82e71404}</t>
  </si>
  <si>
    <t>02</t>
  </si>
  <si>
    <t>Pohled z jihu</t>
  </si>
  <si>
    <t>{beb9be5e-22d0-444d-a1e5-b37f68bdc3c7}</t>
  </si>
  <si>
    <t>J1</t>
  </si>
  <si>
    <t>{3dad8820-4b22-4748-8e33-5e91afa16963}</t>
  </si>
  <si>
    <t>J2</t>
  </si>
  <si>
    <t>{e1991b70-b728-4c7e-a562-771d9074592b}</t>
  </si>
  <si>
    <t>J3</t>
  </si>
  <si>
    <t>{9a086113-3740-4e59-b561-1a98258efadb}</t>
  </si>
  <si>
    <t>J4</t>
  </si>
  <si>
    <t>{131cb1bc-3619-42b4-9c3a-fd6f04006fe7}</t>
  </si>
  <si>
    <t>J5</t>
  </si>
  <si>
    <t>{37225ac2-871c-4ca3-a995-5514b2cd025b}</t>
  </si>
  <si>
    <t>03</t>
  </si>
  <si>
    <t>Pohled ze západu</t>
  </si>
  <si>
    <t>{7e9fc509-7503-472d-8f96-79981dcb352d}</t>
  </si>
  <si>
    <t>Z1</t>
  </si>
  <si>
    <t>{2339327c-096f-4eb6-b326-f31a55f045b1}</t>
  </si>
  <si>
    <t>Z2</t>
  </si>
  <si>
    <t>{adf44e6a-777e-4535-96a9-3e9d0ba6508a}</t>
  </si>
  <si>
    <t>Z3</t>
  </si>
  <si>
    <t>{3d81945a-0186-4c96-9b00-072951742826}</t>
  </si>
  <si>
    <t>Z4</t>
  </si>
  <si>
    <t>{ebdc3672-0770-46a4-bf45-db3de29f8a66}</t>
  </si>
  <si>
    <t>Z5</t>
  </si>
  <si>
    <t>{abe85440-fb3c-4871-b3a4-99b286dd6f9c}</t>
  </si>
  <si>
    <t>04</t>
  </si>
  <si>
    <t>Pohled z východu</t>
  </si>
  <si>
    <t>{9613cc21-7ba0-4e79-85df-4c94b24504c8}</t>
  </si>
  <si>
    <t>V1</t>
  </si>
  <si>
    <t>{99d437ba-7d9e-49b3-8d07-a04730d409c1}</t>
  </si>
  <si>
    <t>V2</t>
  </si>
  <si>
    <t>{96beb72a-9070-4d85-a3ec-1742db09a5f0}</t>
  </si>
  <si>
    <t>V3</t>
  </si>
  <si>
    <t>{78d8f992-bd4a-4e3a-87da-24a6d8b81cbf}</t>
  </si>
  <si>
    <t>V4</t>
  </si>
  <si>
    <t>{b8d024f6-f28c-4718-ac8b-6daf1d6df45a}</t>
  </si>
  <si>
    <t>V5</t>
  </si>
  <si>
    <t>{cf20d02a-0158-403f-92d3-629a9b35ac5d}</t>
  </si>
  <si>
    <t>05</t>
  </si>
  <si>
    <t>Přístavba</t>
  </si>
  <si>
    <t>{4c61062a-3588-40a0-be0f-debe3682e5aa}</t>
  </si>
  <si>
    <t>{3be6333e-b5c3-40a6-a69e-1a7afe98bbab}</t>
  </si>
  <si>
    <t>{a4162e8e-ba27-49a3-b512-0b5030dd4581}</t>
  </si>
  <si>
    <t>{4c107f7d-6213-419b-9488-0bcc5bdba66a}</t>
  </si>
  <si>
    <t>{d3ca45b3-36c3-4f69-9f52-b744b1c83595}</t>
  </si>
  <si>
    <t>06</t>
  </si>
  <si>
    <t>Jihovýchodní vež</t>
  </si>
  <si>
    <t>{541fe4d0-8e58-45e2-af45-59d9bc1f91f0}</t>
  </si>
  <si>
    <t>Okna</t>
  </si>
  <si>
    <t>{7dae9859-72bd-48e5-b6db-37d419283eeb}</t>
  </si>
  <si>
    <t>{991d94cf-4df6-477f-b58a-b3a30a47c392}</t>
  </si>
  <si>
    <t>07</t>
  </si>
  <si>
    <t>Severozápadní vež</t>
  </si>
  <si>
    <t>{36744215-f113-41ea-b86e-35acda131de2}</t>
  </si>
  <si>
    <t>{41242f81-2642-4fa0-985a-7bbcc67e5c8e}</t>
  </si>
  <si>
    <t>{31e1fb33-0f7f-4b3e-b804-d6f3d64079c1}</t>
  </si>
  <si>
    <t>08</t>
  </si>
  <si>
    <t>Severovýchodní vež</t>
  </si>
  <si>
    <t>{4771f131-7e68-4b31-9575-7b72ad48dd8d}</t>
  </si>
  <si>
    <t>{cdd80e13-2b6b-4c0f-98bf-db1b77a02902}</t>
  </si>
  <si>
    <t>{978ade8e-6dd9-4636-94dd-b9cf4dbe6e67}</t>
  </si>
  <si>
    <t>09</t>
  </si>
  <si>
    <t>Zabezpečení skladu - oddělení stavebních ploch od skladovacích</t>
  </si>
  <si>
    <t>{b099457f-371c-43af-91e2-ad03d4b3d57c}</t>
  </si>
  <si>
    <t>10</t>
  </si>
  <si>
    <t>Požární odvětrání pro CHÚC-A</t>
  </si>
  <si>
    <t>{ba984df0-1574-4746-9fa0-c1832e86eb67}</t>
  </si>
  <si>
    <t>KRYCÍ LIST SOUPISU PRACÍ</t>
  </si>
  <si>
    <t>Objekt:</t>
  </si>
  <si>
    <t>01 - Pohled ze severu</t>
  </si>
  <si>
    <t>Soupis:</t>
  </si>
  <si>
    <t>S1 - I.NP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</si>
  <si>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 Veškeré konkrétně použité materiály a prvky mohou být nahrazeny materiály a prvky srovnatelných technických a vzhledových parametrů. Projektant v případě provedení změn materiálů a prvků neručí za možné tvarové kolize a odchylky od projektovaných technických parametrů.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</si>
  <si>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</si>
  <si>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</si>
  <si>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</si>
  <si>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</si>
  <si>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</si>
  <si>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</si>
  <si>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</si>
  <si>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</si>
  <si>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</si>
  <si>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</si>
  <si>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</si>
  <si>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</si>
  <si>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</si>
  <si>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</si>
  <si>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</si>
  <si>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</si>
  <si>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</si>
  <si>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</si>
  <si>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</si>
  <si>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</si>
  <si>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</si>
  <si>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</si>
  <si>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</si>
  <si>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</si>
  <si>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</si>
  <si>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</si>
  <si>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</si>
  <si>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</si>
  <si>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</si>
  <si>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</si>
  <si>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</si>
  <si>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</si>
  <si>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</si>
  <si>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</si>
  <si>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</si>
  <si>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</si>
  <si>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</si>
  <si>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2023 01</t>
  </si>
  <si>
    <t>4</t>
  </si>
  <si>
    <t>-1856127015</t>
  </si>
  <si>
    <t>Online PSC</t>
  </si>
  <si>
    <t>https://podminky.urs.cz/item/CS_URS_2023_01/310238211</t>
  </si>
  <si>
    <t>VV</t>
  </si>
  <si>
    <t>1,05*2,54*0,15*8</t>
  </si>
  <si>
    <t>dozdívka nad překlady</t>
  </si>
  <si>
    <t>Součet</t>
  </si>
  <si>
    <t>311273111</t>
  </si>
  <si>
    <t>Zdivo tepelněizolační z pórobetonových tvárnic na tenkovrstvou maltu, pevnost tvárnic do P2, objemová hmotnost do 400 kg/m3,součinitel prostupu tepla U přes 0,18 do 0,22, tl. zdiva 375 mm</t>
  </si>
  <si>
    <t>m2</t>
  </si>
  <si>
    <t>-441449072</t>
  </si>
  <si>
    <t>https://podminky.urs.cz/item/CS_URS_2023_01/311273111</t>
  </si>
  <si>
    <t>2,65*3,30*4-2,05*3,00*4</t>
  </si>
  <si>
    <t>stávající okna</t>
  </si>
  <si>
    <t>2,05*0,30*4</t>
  </si>
  <si>
    <t>nová okna</t>
  </si>
  <si>
    <t>317121351</t>
  </si>
  <si>
    <t>Montáž překladů ze železobetonových prefabrikátů dodatečně do připravených rýh, světlosti otvoru přes 1800 do 2400 mm</t>
  </si>
  <si>
    <t>kus</t>
  </si>
  <si>
    <t>-1089475104</t>
  </si>
  <si>
    <t>https://podminky.urs.cz/item/CS_URS_2023_01/317121351</t>
  </si>
  <si>
    <t>6*4</t>
  </si>
  <si>
    <t>M</t>
  </si>
  <si>
    <t>59321074</t>
  </si>
  <si>
    <t>překlad železobetonový RZP 2540x140x140mm</t>
  </si>
  <si>
    <t>8</t>
  </si>
  <si>
    <t>982850672</t>
  </si>
  <si>
    <t>5</t>
  </si>
  <si>
    <t>317998122</t>
  </si>
  <si>
    <t>Izolace tepelná mezi překlady z pěnového polystyrenu jakékoliv výšky, tloušťky přes 50 do 70 mm</t>
  </si>
  <si>
    <t>1128586477</t>
  </si>
  <si>
    <t>https://podminky.urs.cz/item/CS_URS_2023_01/317998122</t>
  </si>
  <si>
    <t>0,15*2,54*4</t>
  </si>
  <si>
    <t>6</t>
  </si>
  <si>
    <t>317998123</t>
  </si>
  <si>
    <t>Izolace tepelná mezi překlady z pěnového polystyrenu jakékoliv výšky, tloušťky 80 mm</t>
  </si>
  <si>
    <t>-1347983227</t>
  </si>
  <si>
    <t>https://podminky.urs.cz/item/CS_URS_2023_01/317998123</t>
  </si>
  <si>
    <t>7</t>
  </si>
  <si>
    <t>319201321</t>
  </si>
  <si>
    <t>Vyrovnání nerovného povrchu vnitřního i vnějšího zdiva bez odsekání vadných cihel, maltou (s dodáním hmot) tl. do 30 mm</t>
  </si>
  <si>
    <t>605910945</t>
  </si>
  <si>
    <t>https://podminky.urs.cz/item/CS_URS_2023_01/319201321</t>
  </si>
  <si>
    <t>0,15*2,05*4</t>
  </si>
  <si>
    <t>0,50*2,05*4</t>
  </si>
  <si>
    <t>vnitřní parapet - nové otvory</t>
  </si>
  <si>
    <t>0,40*2,85*4</t>
  </si>
  <si>
    <t>vnitřní parapet - stávající otvory</t>
  </si>
  <si>
    <t>346272246</t>
  </si>
  <si>
    <t>Přizdívky z pórobetonových tvárnic objemová hmotnost do 500 kg/m3, na tenké maltové lože, tloušťka přizdívky 125 mm</t>
  </si>
  <si>
    <t>-649687142</t>
  </si>
  <si>
    <t>https://podminky.urs.cz/item/CS_URS_2023_01/346272246</t>
  </si>
  <si>
    <t>0,40*3,30*2*4</t>
  </si>
  <si>
    <t>přizdívka ostění -stávající okna</t>
  </si>
  <si>
    <t>9</t>
  </si>
  <si>
    <t>349234841</t>
  </si>
  <si>
    <t>Doplnění zdiva (s dodáním hmot) říms podokenních a nadokenních</t>
  </si>
  <si>
    <t>m</t>
  </si>
  <si>
    <t>-40882473</t>
  </si>
  <si>
    <t>https://podminky.urs.cz/item/CS_URS_2023_01/349234841</t>
  </si>
  <si>
    <t>2,65*5</t>
  </si>
  <si>
    <t>Úpravy povrchů, podlahy a osazování výplní</t>
  </si>
  <si>
    <t>612325302</t>
  </si>
  <si>
    <t>Vápenocementová omítka ostění nebo nadpraží štuková</t>
  </si>
  <si>
    <t>52165860</t>
  </si>
  <si>
    <t>https://podminky.urs.cz/item/CS_URS_2023_01/612325302</t>
  </si>
  <si>
    <t>0,65*(3,30+2,05+3,30)*4</t>
  </si>
  <si>
    <t>(3,30-3,00)*2,05*4</t>
  </si>
  <si>
    <t>2,55*0,30*4</t>
  </si>
  <si>
    <t>nové překlady</t>
  </si>
  <si>
    <t>2,85*3,30*4-2,05*3,00*4</t>
  </si>
  <si>
    <t>0,15*(3,00+2,05+3,00)*4</t>
  </si>
  <si>
    <t>dozívka stávající okna</t>
  </si>
  <si>
    <t>vni</t>
  </si>
  <si>
    <t>0,15*(3,00+2,05+3,00)*8</t>
  </si>
  <si>
    <t>0,15*(3,30+2,65+3,30)*8</t>
  </si>
  <si>
    <t>(3,30-3,00)*2,05*8</t>
  </si>
  <si>
    <t>vně</t>
  </si>
  <si>
    <t>11</t>
  </si>
  <si>
    <t>623324111</t>
  </si>
  <si>
    <t>Omítka vápenocementová strukturální (břízolitová) vnějších ploch nanášená ručně škrábaná pilířů nebo sloupů</t>
  </si>
  <si>
    <t>276642066</t>
  </si>
  <si>
    <t>https://podminky.urs.cz/item/CS_URS_2023_01/623324111</t>
  </si>
  <si>
    <t>2,85*3,50*4-2,05*3,00*4</t>
  </si>
  <si>
    <t>stávající otvory +10cm kolem na opravu - bez špalet</t>
  </si>
  <si>
    <t>0,30*2,85*4</t>
  </si>
  <si>
    <t>0,10*(3,30+3,30)*4</t>
  </si>
  <si>
    <t>0,10*2,85*4</t>
  </si>
  <si>
    <t>nové otvory (parapet, překlad, oprava) - bez špalet</t>
  </si>
  <si>
    <t>12</t>
  </si>
  <si>
    <t>629135101</t>
  </si>
  <si>
    <t>Vyrovnávací vrstva z cementové malty pod klempířskými prvky šířky do 150 mm</t>
  </si>
  <si>
    <t>1316392444</t>
  </si>
  <si>
    <t>https://podminky.urs.cz/item/CS_URS_2023_01/629135101</t>
  </si>
  <si>
    <t>2,05*4</t>
  </si>
  <si>
    <t>13</t>
  </si>
  <si>
    <t>629135102</t>
  </si>
  <si>
    <t>Vyrovnávací vrstva z cementové malty pod klempířskými prvky šířky přes 150 do 300 mm</t>
  </si>
  <si>
    <t>1496262242</t>
  </si>
  <si>
    <t>https://podminky.urs.cz/item/CS_URS_2023_01/629135102</t>
  </si>
  <si>
    <t>2,65*4</t>
  </si>
  <si>
    <t>14</t>
  </si>
  <si>
    <t>629991011</t>
  </si>
  <si>
    <t>Zakrytí vnějších ploch před znečištěním včetně pozdějšího odkrytí výplní otvorů a svislých ploch fólií přilepenou lepící páskou</t>
  </si>
  <si>
    <t>400176395</t>
  </si>
  <si>
    <t>https://podminky.urs.cz/item/CS_URS_2023_01/629991011</t>
  </si>
  <si>
    <t>2,05*3,00*8*2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</si>
  <si>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</si>
  <si>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</si>
  <si>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</si>
  <si>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2070770216</t>
  </si>
  <si>
    <t>https://podminky.urs.cz/item/CS_URS_2023_01/949101112</t>
  </si>
  <si>
    <t>3,00*1,00*8</t>
  </si>
  <si>
    <t>vnitřní úpravy okna (bouráni, začištění apod.)</t>
  </si>
  <si>
    <t>16</t>
  </si>
  <si>
    <t>962023391</t>
  </si>
  <si>
    <t>Bourání zdiva nadzákladového smíšeného na maltu vápennou nebo vápenocementovou, objemu přes 1 m3</t>
  </si>
  <si>
    <t>942431459</t>
  </si>
  <si>
    <t>https://podminky.urs.cz/item/CS_URS_2023_01/962023391</t>
  </si>
  <si>
    <t>4*2,05*3,30*1,05</t>
  </si>
  <si>
    <t>17</t>
  </si>
  <si>
    <t>968062377</t>
  </si>
  <si>
    <t>Vybourání dřevěných rámů oken s křídly, dveřních zárubní, vrat, stěn, ostění nebo obkladů rámů oken s křídly zdvojených, plochy přes 4 m2</t>
  </si>
  <si>
    <t>-1397510387</t>
  </si>
  <si>
    <t>https://podminky.urs.cz/item/CS_URS_2023_01/968062377</t>
  </si>
  <si>
    <t>2,65*3,30*4</t>
  </si>
  <si>
    <t>18</t>
  </si>
  <si>
    <t>973031826</t>
  </si>
  <si>
    <t>Vysekání výklenků nebo kapes ve zdivu z cihel na maltu vápennou nebo vápenocementovou kapes pro zavázání nových zdí, tl. do 600 mm</t>
  </si>
  <si>
    <t>1149712669</t>
  </si>
  <si>
    <t>https://podminky.urs.cz/item/CS_URS_2023_01/973031826</t>
  </si>
  <si>
    <t>3,00*2*4</t>
  </si>
  <si>
    <t>19</t>
  </si>
  <si>
    <t>974031264</t>
  </si>
  <si>
    <t>Vysekání rýh ve zdivu cihelném na maltu vápennou nebo vápenocementovou v prostoru přilehlém ke stropní konstrukci do hl. 150 mm a šířky do 150 mm</t>
  </si>
  <si>
    <t>-371270630</t>
  </si>
  <si>
    <t>https://podminky.urs.cz/item/CS_URS_2023_01/974031264</t>
  </si>
  <si>
    <t>římsa podokenní</t>
  </si>
  <si>
    <t>20</t>
  </si>
  <si>
    <t>974031287</t>
  </si>
  <si>
    <t>Vysekání rýh ve zdivu cihelném na maltu vápennou nebo vápenocementovou v prostoru přilehlém ke stropní konstrukci do hl. 300 mm a šířky do 300 mm</t>
  </si>
  <si>
    <t>-1026874592</t>
  </si>
  <si>
    <t>https://podminky.urs.cz/item/CS_URS_2023_01/974031287</t>
  </si>
  <si>
    <t>4*2,55*2</t>
  </si>
  <si>
    <t>Nové překlady I.NP</t>
  </si>
  <si>
    <t>974031289</t>
  </si>
  <si>
    <t>Vysekání rýh ve zdivu cihelném na maltu vápennou nebo vápenocementovou v prostoru přilehlém ke stropní konstrukci Příplatek k ceně -1287 za každých dalších 100 mm šířky rýhy hl. do 300 mm</t>
  </si>
  <si>
    <t>-350609125</t>
  </si>
  <si>
    <t>https://podminky.urs.cz/item/CS_URS_2023_01/974031289</t>
  </si>
  <si>
    <t>(1,05-0,30-0,30)/0,10*4*2,55</t>
  </si>
  <si>
    <t>Nové překlady I.NP - zdivo tl. 1050mm</t>
  </si>
  <si>
    <t>22</t>
  </si>
  <si>
    <t>978013191</t>
  </si>
  <si>
    <t>Otlučení vápenných nebo vápenocementových omítek vnitřních ploch stěn s vyškrabáním spar, s očištěním zdiva, v rozsahu přes 50 do 100 %</t>
  </si>
  <si>
    <t>-2104858184</t>
  </si>
  <si>
    <t>https://podminky.urs.cz/item/CS_URS_2023_01/978013191</t>
  </si>
  <si>
    <t>(0,50+0,10+0,10)*(3,30+2,85+3,30)*4</t>
  </si>
  <si>
    <t>23</t>
  </si>
  <si>
    <t>978015391</t>
  </si>
  <si>
    <t>Otlučení vápenných nebo vápenocementových omítek vnějších ploch s vyškrabáním spar a s očištěním zdiva stupně členitosti 1 a 2, v rozsahu přes 80 do 100 %</t>
  </si>
  <si>
    <t>-1650425245</t>
  </si>
  <si>
    <t>https://podminky.urs.cz/item/CS_URS_2023_01/978015391</t>
  </si>
  <si>
    <t>0,30*(3,30+2,65+3,30)*4</t>
  </si>
  <si>
    <t>Součet(</t>
  </si>
  <si>
    <t>997</t>
  </si>
  <si>
    <t>Přesun sutě</t>
  </si>
  <si>
    <t>24</t>
  </si>
  <si>
    <t>997013111</t>
  </si>
  <si>
    <t>Vnitrostaveništní doprava suti a vybouraných hmot vodorovně do 50 m svisle s použitím mechanizace pro budovy a haly výšky do 6 m</t>
  </si>
  <si>
    <t>t</t>
  </si>
  <si>
    <t>1118643282</t>
  </si>
  <si>
    <t>https://podminky.urs.cz/item/CS_URS_2023_01/997013111</t>
  </si>
  <si>
    <t>25</t>
  </si>
  <si>
    <t>997013501</t>
  </si>
  <si>
    <t>Odvoz suti a vybouraných hmot na skládku nebo meziskládku se složením, na vzdálenost do 1 km</t>
  </si>
  <si>
    <t>-40212331</t>
  </si>
  <si>
    <t>https://podminky.urs.cz/item/CS_URS_2023_01/997013501</t>
  </si>
  <si>
    <t>26</t>
  </si>
  <si>
    <t>997013509</t>
  </si>
  <si>
    <t>Odvoz suti a vybouraných hmot na skládku nebo meziskládku se složením, na vzdálenost Příplatek k ceně za každý další i započatý 1 km přes 1 km</t>
  </si>
  <si>
    <t>-2118412149</t>
  </si>
  <si>
    <t>https://podminky.urs.cz/item/CS_URS_2023_01/997013509</t>
  </si>
  <si>
    <t>72,389*25 'Přepočtené koeficientem množství</t>
  </si>
  <si>
    <t>27</t>
  </si>
  <si>
    <t>997013863</t>
  </si>
  <si>
    <t>Poplatek za uložení stavebního odpadu na recyklační skládce (skládkovné) cihelného zatříděného do Katalogu odpadů pod kódem 17 01 02</t>
  </si>
  <si>
    <t>358513213</t>
  </si>
  <si>
    <t>https://podminky.urs.cz/item/CS_URS_2023_01/997013863</t>
  </si>
  <si>
    <t>28</t>
  </si>
  <si>
    <t>997013871</t>
  </si>
  <si>
    <t>Poplatek za uložení stavebního odpadu na recyklační skládce (skládkovné) směsného stavebního a demoličního zatříděného do Katalogu odpadů pod kódem 17 09 04</t>
  </si>
  <si>
    <t>-1549766336</t>
  </si>
  <si>
    <t>https://podminky.urs.cz/item/CS_URS_2023_01/997013871</t>
  </si>
  <si>
    <t>998</t>
  </si>
  <si>
    <t>Přesun hmot</t>
  </si>
  <si>
    <t>29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</si>
  <si>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</si>
  <si>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</si>
  <si>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329391590</t>
  </si>
  <si>
    <t>https://podminky.urs.cz/item/CS_URS_2023_01/998011001</t>
  </si>
  <si>
    <t>PSV</t>
  </si>
  <si>
    <t>Práce a dodávky PSV</t>
  </si>
  <si>
    <t>764</t>
  </si>
  <si>
    <t>Konstrukce klempířské</t>
  </si>
  <si>
    <t>30</t>
  </si>
  <si>
    <t>764002851</t>
  </si>
  <si>
    <t>Demontáž klempířských konstrukcí oplechování parapetů do suti</t>
  </si>
  <si>
    <t>1034207</t>
  </si>
  <si>
    <t>https://podminky.urs.cz/item/CS_URS_2023_01/764002851</t>
  </si>
  <si>
    <t>31</t>
  </si>
  <si>
    <t>764216643</t>
  </si>
  <si>
    <t>Oplechování parapetů z pozinkovaného plechu s povrchovou úpravou rovných celoplošně lepené, bez rohů rš 250 mm</t>
  </si>
  <si>
    <t>1436122734</t>
  </si>
  <si>
    <t>https://podminky.urs.cz/item/CS_URS_2023_01/764216643</t>
  </si>
  <si>
    <t>2,10*8</t>
  </si>
  <si>
    <t>32</t>
  </si>
  <si>
    <t>764216645</t>
  </si>
  <si>
    <t>Oplechování parapetů z pozinkovaného plechu s povrchovou úpravou rovných celoplošně lepené, bez rohů rš 400 mm</t>
  </si>
  <si>
    <t>982037200</t>
  </si>
  <si>
    <t>https://podminky.urs.cz/item/CS_URS_2023_01/764216645</t>
  </si>
  <si>
    <t>2,70*8</t>
  </si>
  <si>
    <t>33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</si>
  <si>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</si>
  <si>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</si>
  <si>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441591825</t>
  </si>
  <si>
    <t>https://podminky.urs.cz/item/CS_URS_2023_01/764216665</t>
  </si>
  <si>
    <t>8*2*2</t>
  </si>
  <si>
    <t>34</t>
  </si>
  <si>
    <t>998764201</t>
  </si>
  <si>
    <t>Přesun hmot pro konstrukce klempířské stanovený procentní sazbou (%) z ceny vodorovná dopravní vzdálenost do 50 m v objektech výšky do 6 m</t>
  </si>
  <si>
    <t>%</t>
  </si>
  <si>
    <t>497752680</t>
  </si>
  <si>
    <t>https://podminky.urs.cz/item/CS_URS_2023_01/998764201</t>
  </si>
  <si>
    <t>766</t>
  </si>
  <si>
    <t>Konstrukce truhlářské</t>
  </si>
  <si>
    <t>35</t>
  </si>
  <si>
    <t>766622133</t>
  </si>
  <si>
    <t>Montáž oken plastových včetně montáže rámu plochy přes 1 m2 otevíravých do zdiva, výšky přes 2,5 m</t>
  </si>
  <si>
    <t>-1300978815</t>
  </si>
  <si>
    <t>https://podminky.urs.cz/item/CS_URS_2023_01/766622133</t>
  </si>
  <si>
    <t>2,05*3,00*8</t>
  </si>
  <si>
    <t>okno S1</t>
  </si>
  <si>
    <t>36</t>
  </si>
  <si>
    <t>61140056</t>
  </si>
  <si>
    <t>okno plastové otevíravé/sklopné trojsklo přes plochu 1m2 přes v 2,5m - dle specifikace výpisu oken a dveří</t>
  </si>
  <si>
    <t>-1759219392</t>
  </si>
  <si>
    <t>37</t>
  </si>
  <si>
    <t>767627310</t>
  </si>
  <si>
    <t>Ostatní práce a doplňky při montáži oken a stěn připojovací spára oken a stěn mezi ostěním a rámem kompletní impregnovaná komprimační páska</t>
  </si>
  <si>
    <t>1862504107</t>
  </si>
  <si>
    <t>https://podminky.urs.cz/item/CS_URS_2023_01/767627310</t>
  </si>
  <si>
    <t>(2,05*2+3,00*2)*8</t>
  </si>
  <si>
    <t>38</t>
  </si>
  <si>
    <t>766694116</t>
  </si>
  <si>
    <t>Montáž ostatních truhlářských konstrukcí parapetních desek dřevěných nebo plastových šířky do 300 mm</t>
  </si>
  <si>
    <t>-885571604</t>
  </si>
  <si>
    <t>https://podminky.urs.cz/item/CS_URS_2023_01/766694116</t>
  </si>
  <si>
    <t>2,05*8</t>
  </si>
  <si>
    <t>39</t>
  </si>
  <si>
    <t>60794101</t>
  </si>
  <si>
    <t>parapet dřevotřískový vnitřní povrch laminátový š 200mm</t>
  </si>
  <si>
    <t>1674105741</t>
  </si>
  <si>
    <t>16,4*1,05 'Přepočtené koeficientem množství</t>
  </si>
  <si>
    <t>40</t>
  </si>
  <si>
    <t>60794003</t>
  </si>
  <si>
    <t>parapet dřevotřískový vnitřní povrch laminátový zažehlené hrany</t>
  </si>
  <si>
    <t>sada</t>
  </si>
  <si>
    <t>1618066080</t>
  </si>
  <si>
    <t>41</t>
  </si>
  <si>
    <t>766694126</t>
  </si>
  <si>
    <t>Montáž ostatních truhlářských konstrukcí parapetních desek dřevěných nebo plastových šířky přes 300 mm</t>
  </si>
  <si>
    <t>-1304278701</t>
  </si>
  <si>
    <t>https://podminky.urs.cz/item/CS_URS_2023_01/766694126</t>
  </si>
  <si>
    <t>2,85*4</t>
  </si>
  <si>
    <t>42</t>
  </si>
  <si>
    <t>60794106</t>
  </si>
  <si>
    <t>parapet dřevotřískový vnitřní povrch laminátový š 450mm</t>
  </si>
  <si>
    <t>749485666</t>
  </si>
  <si>
    <t>8,2*1,05 'Přepočtené koeficientem množství</t>
  </si>
  <si>
    <t>43</t>
  </si>
  <si>
    <t>60794109</t>
  </si>
  <si>
    <t>parapet dřevotřískový vnitřní povrch laminátový š 600mm</t>
  </si>
  <si>
    <t>-1922708872</t>
  </si>
  <si>
    <t>11,4*1,05 'Přepočtené koeficientem množství</t>
  </si>
  <si>
    <t>44</t>
  </si>
  <si>
    <t>-866667259</t>
  </si>
  <si>
    <t>45</t>
  </si>
  <si>
    <t>998766201</t>
  </si>
  <si>
    <t>Přesun hmot pro konstrukce truhlářské stanovený procentní sazbou (%) z ceny vodorovná dopravní vzdálenost do 50 m v objektech výšky do 6 m</t>
  </si>
  <si>
    <t>1093994776</t>
  </si>
  <si>
    <t>https://podminky.urs.cz/item/CS_URS_2023_01/998766201</t>
  </si>
  <si>
    <t>VRN</t>
  </si>
  <si>
    <t>Vedlejší rozpočtové náklady</t>
  </si>
  <si>
    <t>VRN3</t>
  </si>
  <si>
    <t>Zařízení staveniště</t>
  </si>
  <si>
    <t>46</t>
  </si>
  <si>
    <t>030001000</t>
  </si>
  <si>
    <t>CS ÚRS 2021 01</t>
  </si>
  <si>
    <t>1024</t>
  </si>
  <si>
    <t>-6076752</t>
  </si>
  <si>
    <t>https://podminky.urs.cz/item/CS_URS_2021_01/030001000</t>
  </si>
  <si>
    <t>S2 - II.NP</t>
  </si>
  <si>
    <t>-2078692461</t>
  </si>
  <si>
    <t>2,65*2,90*4-2,05*2,70*4</t>
  </si>
  <si>
    <t>2,05*(2,90-2,70)*4</t>
  </si>
  <si>
    <t>-1534313268</t>
  </si>
  <si>
    <t>0,35*2,05*4</t>
  </si>
  <si>
    <t>-183286942</t>
  </si>
  <si>
    <t>0,475*2,90*2*4</t>
  </si>
  <si>
    <t>-916795522</t>
  </si>
  <si>
    <t>0,35*(2,90+2,05+2,90)*4</t>
  </si>
  <si>
    <t>3,00*2,90*4-2,05*2,70*4</t>
  </si>
  <si>
    <t>0,15*(2,70+2,05+2,70)*4</t>
  </si>
  <si>
    <t>0,15*(2,70+2,05+2,70)*8</t>
  </si>
  <si>
    <t>0,15*(2,90+2,05+2,90)*8</t>
  </si>
  <si>
    <t>(2,90-2,70)*2,05*8</t>
  </si>
  <si>
    <t>103950825</t>
  </si>
  <si>
    <t>2,85*3,00*4-2,05*2,70*4</t>
  </si>
  <si>
    <t>0,10*2,25*4</t>
  </si>
  <si>
    <t>0,10*(2,90+2,90)*4</t>
  </si>
  <si>
    <t>406182671</t>
  </si>
  <si>
    <t>2060540303</t>
  </si>
  <si>
    <t>2,05*2,70*8*2</t>
  </si>
  <si>
    <t>-1100818697</t>
  </si>
  <si>
    <t>-1464840710</t>
  </si>
  <si>
    <t>4*2,05*2,90*0,75</t>
  </si>
  <si>
    <t>922060117</t>
  </si>
  <si>
    <t>2,65*2,90*4</t>
  </si>
  <si>
    <t>-1945473424</t>
  </si>
  <si>
    <t>2,70*2*4</t>
  </si>
  <si>
    <t>-1003491887</t>
  </si>
  <si>
    <t>(0,15+0,075+0,10+0,10)*(2,90+3,00+2,90)*4</t>
  </si>
  <si>
    <t>-123059173</t>
  </si>
  <si>
    <t>0,30*(2,90+2,65+2,90)*4</t>
  </si>
  <si>
    <t>997013113</t>
  </si>
  <si>
    <t>Vnitrostaveništní doprava suti a vybouraných hmot vodorovně do 50 m svisle s použitím mechanizace pro budovy a haly výšky přes 9 do 12 m</t>
  </si>
  <si>
    <t>874185059</t>
  </si>
  <si>
    <t>https://podminky.urs.cz/item/CS_URS_2023_01/997013113</t>
  </si>
  <si>
    <t>-1898985091</t>
  </si>
  <si>
    <t>-1288149076</t>
  </si>
  <si>
    <t>43,184*25 'Přepočtené koeficientem množství</t>
  </si>
  <si>
    <t>1470896837</t>
  </si>
  <si>
    <t>1238377943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</si>
  <si>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</si>
  <si>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</si>
  <si>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-176912949</t>
  </si>
  <si>
    <t>https://podminky.urs.cz/item/CS_URS_2023_01/998011002</t>
  </si>
  <si>
    <t>764001911</t>
  </si>
  <si>
    <t>Napojení na stávající klempířské konstrukce délky spoje přes 0,5 m</t>
  </si>
  <si>
    <t>-2093185575</t>
  </si>
  <si>
    <t>https://podminky.urs.cz/item/CS_URS_2023_01/764001911</t>
  </si>
  <si>
    <t>8*2,65</t>
  </si>
  <si>
    <t>napojení stávající římsy k dozdívce okna</t>
  </si>
  <si>
    <t>13814183</t>
  </si>
  <si>
    <t>plech hladký Pz jakost EN 10143 tl 0,55mm tabule</t>
  </si>
  <si>
    <t>-1317569802</t>
  </si>
  <si>
    <t>2*8,80/1000</t>
  </si>
  <si>
    <t>125082310</t>
  </si>
  <si>
    <t>Součet - nutno uříznout dle dozdívky</t>
  </si>
  <si>
    <t>-639156717</t>
  </si>
  <si>
    <t>998764202</t>
  </si>
  <si>
    <t>Přesun hmot pro konstrukce klempířské stanovený procentní sazbou (%) z ceny vodorovná dopravní vzdálenost do 50 m v objektech výšky přes 6 do 12 m</t>
  </si>
  <si>
    <t>-2030890464</t>
  </si>
  <si>
    <t>https://podminky.urs.cz/item/CS_URS_2023_01/998764202</t>
  </si>
  <si>
    <t>1856308084</t>
  </si>
  <si>
    <t>2,05*2,70*8</t>
  </si>
  <si>
    <t>okno S2</t>
  </si>
  <si>
    <t>927799379</t>
  </si>
  <si>
    <t>980872648</t>
  </si>
  <si>
    <t>(2,05*2+2,70*2)*8</t>
  </si>
  <si>
    <t>1234627113</t>
  </si>
  <si>
    <t>4*2,05</t>
  </si>
  <si>
    <t>1965778145</t>
  </si>
  <si>
    <t>-61488232</t>
  </si>
  <si>
    <t>1434809045</t>
  </si>
  <si>
    <t>60794105</t>
  </si>
  <si>
    <t>parapet dřevotřískový vnitřní povrch laminátový š 400mm</t>
  </si>
  <si>
    <t>2075180996</t>
  </si>
  <si>
    <t>-587264817</t>
  </si>
  <si>
    <t>998766202</t>
  </si>
  <si>
    <t>Přesun hmot pro konstrukce truhlářské stanovený procentní sazbou (%) z ceny vodorovná dopravní vzdálenost do 50 m v objektech výšky přes 6 do 12 m</t>
  </si>
  <si>
    <t>-2013300994</t>
  </si>
  <si>
    <t>https://podminky.urs.cz/item/CS_URS_2023_01/998766202</t>
  </si>
  <si>
    <t>-700606633</t>
  </si>
  <si>
    <t>S3 - III.NP</t>
  </si>
  <si>
    <t>-1072429900</t>
  </si>
  <si>
    <t>2,65*2,90*8-2,05*2,70*8</t>
  </si>
  <si>
    <t>-2023638673</t>
  </si>
  <si>
    <t>0,15*2,05*8</t>
  </si>
  <si>
    <t>-1600528364</t>
  </si>
  <si>
    <t>0,35*2,90*2*8</t>
  </si>
  <si>
    <t>194234725</t>
  </si>
  <si>
    <t>2,75*2,90*8-2,05*2,70*8</t>
  </si>
  <si>
    <t>1760963579</t>
  </si>
  <si>
    <t>2,85*3,10*8-2,05*2,70*8</t>
  </si>
  <si>
    <t>stávající otvory + 10cm kolem na opravu - bez špalet</t>
  </si>
  <si>
    <t>672512209</t>
  </si>
  <si>
    <t>-292659350</t>
  </si>
  <si>
    <t>2,65*8</t>
  </si>
  <si>
    <t>147215140</t>
  </si>
  <si>
    <t>-1283685635</t>
  </si>
  <si>
    <t>2,65*2,90*8</t>
  </si>
  <si>
    <t>1895886146</t>
  </si>
  <si>
    <t>2,70*2*8</t>
  </si>
  <si>
    <t>-1626862726</t>
  </si>
  <si>
    <t>(0,15+0,06+0,10)*(2,90+2,75+2,90)*8</t>
  </si>
  <si>
    <t>1106056638</t>
  </si>
  <si>
    <t>0,30*(2,90+2,65+2,90)*8</t>
  </si>
  <si>
    <t>997013114</t>
  </si>
  <si>
    <t>Vnitrostaveništní doprava suti a vybouraných hmot vodorovně do 50 m svisle s použitím mechanizace pro budovy a haly výšky přes 12 do 15 m</t>
  </si>
  <si>
    <t>551650319</t>
  </si>
  <si>
    <t>https://podminky.urs.cz/item/CS_URS_2023_01/997013114</t>
  </si>
  <si>
    <t>-1952163360</t>
  </si>
  <si>
    <t>1967694689</t>
  </si>
  <si>
    <t>4,995*25 'Přepočtené koeficientem množství</t>
  </si>
  <si>
    <t>-510395374</t>
  </si>
  <si>
    <t>1781479157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</si>
  <si>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</si>
  <si>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</si>
  <si>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-2037457870</t>
  </si>
  <si>
    <t>https://podminky.urs.cz/item/CS_URS_2023_01/998011003</t>
  </si>
  <si>
    <t>1224574751</t>
  </si>
  <si>
    <t>-946851724</t>
  </si>
  <si>
    <t>518566987</t>
  </si>
  <si>
    <t>-798910537</t>
  </si>
  <si>
    <t>1507035086</t>
  </si>
  <si>
    <t>424573804</t>
  </si>
  <si>
    <t>okno S3</t>
  </si>
  <si>
    <t>1963953682</t>
  </si>
  <si>
    <t>996096810</t>
  </si>
  <si>
    <t>1214707170</t>
  </si>
  <si>
    <t>8*2,05</t>
  </si>
  <si>
    <t>1432445305</t>
  </si>
  <si>
    <t>1013112548</t>
  </si>
  <si>
    <t>998766203</t>
  </si>
  <si>
    <t>Přesun hmot pro konstrukce truhlářské stanovený procentní sazbou (%) z ceny vodorovná dopravní vzdálenost do 50 m v objektech výšky přes 12 do 24 m</t>
  </si>
  <si>
    <t>-927443756</t>
  </si>
  <si>
    <t>https://podminky.urs.cz/item/CS_URS_2023_01/998766203</t>
  </si>
  <si>
    <t>-849894992</t>
  </si>
  <si>
    <t>S4 - IV.NP</t>
  </si>
  <si>
    <t>311273121</t>
  </si>
  <si>
    <t>Zdivo tepelněizolační z pórobetonových tvárnic na tenkovrstvou maltu, pevnost tvárnic do P2, objemová hmotnost do 400 kg/m3,součinitel prostupu tepla U přes 0,18 do 0,22, tl. zdiva 450 mm</t>
  </si>
  <si>
    <t>-1589851010</t>
  </si>
  <si>
    <t>https://podminky.urs.cz/item/CS_URS_2023_01/311273121</t>
  </si>
  <si>
    <t>2,65*2,35*8-2,05*2,35*8</t>
  </si>
  <si>
    <t>821317881</t>
  </si>
  <si>
    <t>0,10*2,05*8</t>
  </si>
  <si>
    <t>-2108255678</t>
  </si>
  <si>
    <t>2,80*2,35*8-2,05*2,35*8</t>
  </si>
  <si>
    <t>0,10*(2,35+2,05+2,35)*8</t>
  </si>
  <si>
    <t>0,25*(2,35+2,05+2,35)*8</t>
  </si>
  <si>
    <t>-416614243</t>
  </si>
  <si>
    <t>2,85*2,45*8-2,05*2,35*8</t>
  </si>
  <si>
    <t>-1573386694</t>
  </si>
  <si>
    <t>2,05*2,35*8*2</t>
  </si>
  <si>
    <t>-114775595</t>
  </si>
  <si>
    <t>2,65*2,35*8</t>
  </si>
  <si>
    <t>535031371</t>
  </si>
  <si>
    <t>2,35*2*8</t>
  </si>
  <si>
    <t>-1733559034</t>
  </si>
  <si>
    <t>(0,20+0,075)*(2,35+2,80+2,35)*8</t>
  </si>
  <si>
    <t>-2107370727</t>
  </si>
  <si>
    <t>0,25*(2,35+2,00+2,35)*8</t>
  </si>
  <si>
    <t>997013115</t>
  </si>
  <si>
    <t>Vnitrostaveništní doprava suti a vybouraných hmot vodorovně do 50 m svisle s použitím mechanizace pro budovy a haly výšky přes 15 do 18 m</t>
  </si>
  <si>
    <t>-1236107318</t>
  </si>
  <si>
    <t>https://podminky.urs.cz/item/CS_URS_2023_01/997013115</t>
  </si>
  <si>
    <t>-1895163143</t>
  </si>
  <si>
    <t>-92229606</t>
  </si>
  <si>
    <t>3,894*25 'Přepočtené koeficientem množství</t>
  </si>
  <si>
    <t>1932094069</t>
  </si>
  <si>
    <t>35145673</t>
  </si>
  <si>
    <t>98814256</t>
  </si>
  <si>
    <t>1277216674</t>
  </si>
  <si>
    <t>250191142</t>
  </si>
  <si>
    <t>121886568</t>
  </si>
  <si>
    <t>-1816238092</t>
  </si>
  <si>
    <t>-310814713</t>
  </si>
  <si>
    <t>766622132</t>
  </si>
  <si>
    <t>Montáž oken plastových včetně montáže rámu plochy přes 1 m2 otevíravých do zdiva, výšky přes 1,5 do 2,5 m</t>
  </si>
  <si>
    <t>1512188437</t>
  </si>
  <si>
    <t>https://podminky.urs.cz/item/CS_URS_2023_01/766622132</t>
  </si>
  <si>
    <t>2,05*2,35*8</t>
  </si>
  <si>
    <t>okno S4</t>
  </si>
  <si>
    <t>61140054</t>
  </si>
  <si>
    <t>okno plastové otevíravé/sklopné trojsklo přes plochu 1m2 v 1,5-2,5m - dle specifikace výpisu oken a dveří</t>
  </si>
  <si>
    <t>-1768628988</t>
  </si>
  <si>
    <t>-1297607148</t>
  </si>
  <si>
    <t>(2,05*2+2,35*2)*8</t>
  </si>
  <si>
    <t>-359764943</t>
  </si>
  <si>
    <t>60794100</t>
  </si>
  <si>
    <t>parapet dřevotřískový vnitřní povrch laminátový š 150mm</t>
  </si>
  <si>
    <t>-1422585886</t>
  </si>
  <si>
    <t>-2100805360</t>
  </si>
  <si>
    <t>-1312871545</t>
  </si>
  <si>
    <t>-1900450578</t>
  </si>
  <si>
    <t>S5 - Lešení</t>
  </si>
  <si>
    <t>941211112</t>
  </si>
  <si>
    <t>Montáž lešení řadového rámového lehkého pracovního s podlahami s provozním zatížením tř. 3 do 200 kg/m2 šířky tř. SW06 od 0,6 do 0,9 m, výšky přes 10 do 25 m</t>
  </si>
  <si>
    <t>1391084611</t>
  </si>
  <si>
    <t>https://podminky.urs.cz/item/CS_URS_2023_01/941211112</t>
  </si>
  <si>
    <t>57,00*11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</si>
  <si>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</si>
  <si>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</si>
  <si>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-1242190370</t>
  </si>
  <si>
    <t>https://podminky.urs.cz/item/CS_URS_2023_01/941211211</t>
  </si>
  <si>
    <t>627*31 'Přepočtené koeficientem množství</t>
  </si>
  <si>
    <t>941211812</t>
  </si>
  <si>
    <t>Demontáž lešení řadového rámového lehkého pracovního s provozním zatížením tř. 3 do 200 kg/m2 šířky tř. SW06 od 0,6 do 0,9 m, výšky přes 10 do 25 m</t>
  </si>
  <si>
    <t>629144324</t>
  </si>
  <si>
    <t>https://podminky.urs.cz/item/CS_URS_2023_01/941211812</t>
  </si>
  <si>
    <t>97881260</t>
  </si>
  <si>
    <t>02 - Pohled z jihu</t>
  </si>
  <si>
    <t>J1 - I.NP</t>
  </si>
  <si>
    <t>311272221</t>
  </si>
  <si>
    <t>Zdivo z pórobetonových tvárnic na tenké maltové lože, tl. zdiva 300 mm pevnost tvárnic do P2, objemová hmotnost do 450 kg/m3 na pero a drážku</t>
  </si>
  <si>
    <t>-921623566</t>
  </si>
  <si>
    <t>https://podminky.urs.cz/item/CS_URS_2023_01/311272221</t>
  </si>
  <si>
    <t>2,05*3,00*2</t>
  </si>
  <si>
    <t>1,025*3,00*1</t>
  </si>
  <si>
    <t>1395962422</t>
  </si>
  <si>
    <t>2,80*3,40*7</t>
  </si>
  <si>
    <t>-2,05*3,00*7</t>
  </si>
  <si>
    <t>2083748660</t>
  </si>
  <si>
    <t>0,20*2,05*4</t>
  </si>
  <si>
    <t>0,20*1,025</t>
  </si>
  <si>
    <t>346272256</t>
  </si>
  <si>
    <t>Přizdívky z pórobetonových tvárnic objemová hmotnost do 500 kg/m3, na tenké maltové lože, tloušťka přizdívky 150 mm</t>
  </si>
  <si>
    <t>-1863447761</t>
  </si>
  <si>
    <t>https://podminky.urs.cz/item/CS_URS_2023_01/346272256</t>
  </si>
  <si>
    <t>0,30*3,40*2*7</t>
  </si>
  <si>
    <t>přizdívka ostění - stávající okna</t>
  </si>
  <si>
    <t>612321141</t>
  </si>
  <si>
    <t>Omítka vápenocementová vnitřních ploch nanášená ručně dvouvrstvá, tloušťky jádrové omítky do 10 mm a tloušťky štuku do 3 mm štuková svislých konstrukcí stěn</t>
  </si>
  <si>
    <t>-898731044</t>
  </si>
  <si>
    <t>https://podminky.urs.cz/item/CS_URS_2023_01/612321141</t>
  </si>
  <si>
    <t>2,80*3,60*2</t>
  </si>
  <si>
    <t>1,40*3,60</t>
  </si>
  <si>
    <t>zazdívka okna</t>
  </si>
  <si>
    <t>612321191</t>
  </si>
  <si>
    <t>Omítka vápenocementová vnitřních ploch nanášená ručně Příplatek k cenám za každých dalších i započatých 5 mm tloušťky omítky přes 10 mm stěn</t>
  </si>
  <si>
    <t>-674138322</t>
  </si>
  <si>
    <t>https://podminky.urs.cz/item/CS_URS_2023_01/612321191</t>
  </si>
  <si>
    <t>25,2*2 'Přepočtené koeficientem množství</t>
  </si>
  <si>
    <t>-168303504</t>
  </si>
  <si>
    <t>2,80*3,60*4-2,05*3,00*4</t>
  </si>
  <si>
    <t>0,20*(3,00+2,05+3,00)*4</t>
  </si>
  <si>
    <t>1,40*3,60-1,025*3,00</t>
  </si>
  <si>
    <t>0,20*(3,00+1,025+3,00)</t>
  </si>
  <si>
    <t>0,15*(3,00+2,05+3,00)*7</t>
  </si>
  <si>
    <t>0,15*(3,40+2,05+3,40)*7</t>
  </si>
  <si>
    <t xml:space="preserve">okna </t>
  </si>
  <si>
    <t>622321141</t>
  </si>
  <si>
    <t>Omítka vápenocementová vnějších ploch nanášená ručně dvouvrstvá, tloušťky jádrové omítky do 15 mm a tloušťky štuku do 3 mm štuková stěn</t>
  </si>
  <si>
    <t>1310052755</t>
  </si>
  <si>
    <t>https://podminky.urs.cz/item/CS_URS_2023_01/622321141</t>
  </si>
  <si>
    <t>2,05*3,40*7</t>
  </si>
  <si>
    <t>-1,025*3,00</t>
  </si>
  <si>
    <t>-2,05*3,00*4</t>
  </si>
  <si>
    <t>622321191</t>
  </si>
  <si>
    <t>Omítka vápenocementová vnějších ploch nanášená ručně Příplatek k cenám za každých dalších i započatých 5 mm tloušťky omítky přes 15 mm stěn</t>
  </si>
  <si>
    <t>-1360093088</t>
  </si>
  <si>
    <t>https://podminky.urs.cz/item/CS_URS_2023_01/622321191</t>
  </si>
  <si>
    <t>-197323007</t>
  </si>
  <si>
    <t>2,85*3,60*7-2,05*3,00*7</t>
  </si>
  <si>
    <t>-624402164</t>
  </si>
  <si>
    <t>2,05*7</t>
  </si>
  <si>
    <t>-1275721400</t>
  </si>
  <si>
    <t>2,65*7</t>
  </si>
  <si>
    <t>1254624336</t>
  </si>
  <si>
    <t>2,05*3,00*4*2</t>
  </si>
  <si>
    <t>1,025*3,00*2</t>
  </si>
  <si>
    <t>57521093</t>
  </si>
  <si>
    <t>-1605396483</t>
  </si>
  <si>
    <t>2,65*3,40*7</t>
  </si>
  <si>
    <t>-1247110697</t>
  </si>
  <si>
    <t>3,40*2*7</t>
  </si>
  <si>
    <t>1131107918</t>
  </si>
  <si>
    <t>513273369</t>
  </si>
  <si>
    <t>1203552275</t>
  </si>
  <si>
    <t>2,954*25 'Přepočtené koeficientem množství</t>
  </si>
  <si>
    <t>-115972895</t>
  </si>
  <si>
    <t>2095062142</t>
  </si>
  <si>
    <t>-41093372</t>
  </si>
  <si>
    <t>-1424047216</t>
  </si>
  <si>
    <t>296157179</t>
  </si>
  <si>
    <t>2,10*7</t>
  </si>
  <si>
    <t>-1524396480</t>
  </si>
  <si>
    <t>2,70*7</t>
  </si>
  <si>
    <t>-528243958</t>
  </si>
  <si>
    <t>7*2*2</t>
  </si>
  <si>
    <t>2070352316</t>
  </si>
  <si>
    <t>1222754615</t>
  </si>
  <si>
    <t>2,05*3,00*4</t>
  </si>
  <si>
    <t>okno J1-01</t>
  </si>
  <si>
    <t>okno J1-02</t>
  </si>
  <si>
    <t>-279117653</t>
  </si>
  <si>
    <t>611401x</t>
  </si>
  <si>
    <t>Příplatek za sklo např.: Planibel clear lite 4 mm/16 mm 90% argon/ planibel clear lite 4 mm/ 16 mm 90% argon/ Stratobel i+1,1 3 3.2
Nutno splnit minimálně tyto podmínky: - světelnost (průchod světla) 73%, G – pohlcení slunečního záření 52%, Ug = 0,6, Průnik ultrafialového záření 0%</t>
  </si>
  <si>
    <t>965851041</t>
  </si>
  <si>
    <t>-252189787</t>
  </si>
  <si>
    <t>(2,05*2+3,00*2)*4</t>
  </si>
  <si>
    <t>okno J3-01</t>
  </si>
  <si>
    <t>(1,025*2+3,00*2)*1</t>
  </si>
  <si>
    <t>okno J3-02</t>
  </si>
  <si>
    <t>-34589159</t>
  </si>
  <si>
    <t>1,025</t>
  </si>
  <si>
    <t>60794102</t>
  </si>
  <si>
    <t>parapet dřevotřískový vnitřní povrch laminátový š 260mm</t>
  </si>
  <si>
    <t>1791111037</t>
  </si>
  <si>
    <t>9,225*1,05 'Přepočtené koeficientem množství</t>
  </si>
  <si>
    <t>2003485887</t>
  </si>
  <si>
    <t>153656925</t>
  </si>
  <si>
    <t>-2130871923</t>
  </si>
  <si>
    <t>J2 - II.NP</t>
  </si>
  <si>
    <t>27095673</t>
  </si>
  <si>
    <t>0,58*2,55*0,05</t>
  </si>
  <si>
    <t>-508895689</t>
  </si>
  <si>
    <t>2,05*2,70*2</t>
  </si>
  <si>
    <t>1,025*2,70*1</t>
  </si>
  <si>
    <t>-728318895</t>
  </si>
  <si>
    <t>2,825*3,00*7</t>
  </si>
  <si>
    <t>2,35*3,00</t>
  </si>
  <si>
    <t>-2,05*2,70*7</t>
  </si>
  <si>
    <t>okna</t>
  </si>
  <si>
    <t>2,35*0,80</t>
  </si>
  <si>
    <t>dozdívka parapetu okna (průchod)</t>
  </si>
  <si>
    <t>-1976991744</t>
  </si>
  <si>
    <t>-1365302471</t>
  </si>
  <si>
    <t>317998121</t>
  </si>
  <si>
    <t>Izolace tepelná mezi překlady z pěnového polystyrenu jakékoliv výšky, tloušťky přes 30 do 50 mm</t>
  </si>
  <si>
    <t>-1295683480</t>
  </si>
  <si>
    <t>https://podminky.urs.cz/item/CS_URS_2023_01/317998121</t>
  </si>
  <si>
    <t>0,15*2,55</t>
  </si>
  <si>
    <t>372821115</t>
  </si>
  <si>
    <t>1227162454</t>
  </si>
  <si>
    <t>0,20*2,05*5</t>
  </si>
  <si>
    <t>-698356143</t>
  </si>
  <si>
    <t>0,40*3,00*2*7</t>
  </si>
  <si>
    <t>0,45*3,00</t>
  </si>
  <si>
    <t>(0,80+3,00)*0,23</t>
  </si>
  <si>
    <t>dozdívka špalety okna (průchod)</t>
  </si>
  <si>
    <t>-917356497</t>
  </si>
  <si>
    <t>2,825*3,20*2</t>
  </si>
  <si>
    <t>1,415*3,20</t>
  </si>
  <si>
    <t>2,35*1,10</t>
  </si>
  <si>
    <t>164070813</t>
  </si>
  <si>
    <t>25,193*2 'Přepočtené koeficientem množství</t>
  </si>
  <si>
    <t>1252934919</t>
  </si>
  <si>
    <t>2,825*3,20*4-2,05*2,70*4</t>
  </si>
  <si>
    <t>0,20*(2,70+2,05+2,70)*4</t>
  </si>
  <si>
    <t>1,423*3,20-1,025*2,70</t>
  </si>
  <si>
    <t>0,20*(2,70+1,025+2,70)</t>
  </si>
  <si>
    <t>2,30*3,00-2,05*2,70</t>
  </si>
  <si>
    <t>0,20*(2,70+2,05+2,70)</t>
  </si>
  <si>
    <t>(0,17+0,23)*(1,10+2,70)</t>
  </si>
  <si>
    <t>2,74*0,30</t>
  </si>
  <si>
    <t>dozdívka okna (průchod)</t>
  </si>
  <si>
    <t>934214418</t>
  </si>
  <si>
    <t>-1,025*2,70</t>
  </si>
  <si>
    <t>-2,05*2,70*5</t>
  </si>
  <si>
    <t>-1720851116</t>
  </si>
  <si>
    <t>-104115978</t>
  </si>
  <si>
    <t>2,85*3,20*7-2,05*3,00*7</t>
  </si>
  <si>
    <t>2,55*(0,10+1,10+2,70+0,10)-2,05*3,00</t>
  </si>
  <si>
    <t>2,55*(1,10+2,70)-2,05*3,00</t>
  </si>
  <si>
    <t>0,30*2,75</t>
  </si>
  <si>
    <t>nové otvory</t>
  </si>
  <si>
    <t>-864009049</t>
  </si>
  <si>
    <t>-910329945</t>
  </si>
  <si>
    <t>2,05*2,70*5*2</t>
  </si>
  <si>
    <t>1,025*2,70*2</t>
  </si>
  <si>
    <t>-1916207420</t>
  </si>
  <si>
    <t>-976032315</t>
  </si>
  <si>
    <t>2,35*(1,10+2,70)*0,42</t>
  </si>
  <si>
    <t>-1,55*2,10*0,42</t>
  </si>
  <si>
    <t>-1946874457</t>
  </si>
  <si>
    <t>2,65*3,00*7</t>
  </si>
  <si>
    <t>968072456</t>
  </si>
  <si>
    <t>Vybourání kovových rámů oken s křídly, dveřních zárubní, vrat, stěn, ostění nebo obkladů dveřních zárubní, plochy přes 2 m2</t>
  </si>
  <si>
    <t>-889628784</t>
  </si>
  <si>
    <t>https://podminky.urs.cz/item/CS_URS_2023_01/968072456</t>
  </si>
  <si>
    <t>1,55*1,97</t>
  </si>
  <si>
    <t>dveře průchod II.NP</t>
  </si>
  <si>
    <t>1768035603</t>
  </si>
  <si>
    <t>3,00*2*7</t>
  </si>
  <si>
    <t>1,10+1,10+2,70</t>
  </si>
  <si>
    <t>974031285</t>
  </si>
  <si>
    <t>Vysekání rýh ve zdivu cihelném na maltu vápennou nebo vápenocementovou v prostoru přilehlém ke stropní konstrukci do hl. 300 mm a šířky do 200 mm</t>
  </si>
  <si>
    <t>-786909389</t>
  </si>
  <si>
    <t>https://podminky.urs.cz/item/CS_URS_2023_01/974031285</t>
  </si>
  <si>
    <t>2,55*2</t>
  </si>
  <si>
    <t>-1428088813</t>
  </si>
  <si>
    <t>(0,05+0,10+0,10+0,155)*(3,40+2,80+3,40)*7</t>
  </si>
  <si>
    <t>-1115155556</t>
  </si>
  <si>
    <t>0,30*(3,40+2,65+3,40)*7</t>
  </si>
  <si>
    <t>-1807134321</t>
  </si>
  <si>
    <t>1954185171</t>
  </si>
  <si>
    <t>-1027138290</t>
  </si>
  <si>
    <t>11,092*25 'Přepočtené koeficientem množství</t>
  </si>
  <si>
    <t>-1144680645</t>
  </si>
  <si>
    <t>407085681</t>
  </si>
  <si>
    <t>-226216765</t>
  </si>
  <si>
    <t>-1063710778</t>
  </si>
  <si>
    <t>7*2,65</t>
  </si>
  <si>
    <t>687033035</t>
  </si>
  <si>
    <t>-1617140660</t>
  </si>
  <si>
    <t>709036338</t>
  </si>
  <si>
    <t>-1361380222</t>
  </si>
  <si>
    <t>-2001369886</t>
  </si>
  <si>
    <t>2,05*2,70*5</t>
  </si>
  <si>
    <t>okno J2-01</t>
  </si>
  <si>
    <t>okno J2-02</t>
  </si>
  <si>
    <t>-1070817164</t>
  </si>
  <si>
    <t>687494848</t>
  </si>
  <si>
    <t>-880276368</t>
  </si>
  <si>
    <t>(2,05*2+2,70*2)*5</t>
  </si>
  <si>
    <t>(1,025*2+2,70*2)*1</t>
  </si>
  <si>
    <t>-2038260432</t>
  </si>
  <si>
    <t>2,05*5</t>
  </si>
  <si>
    <t>1617108892</t>
  </si>
  <si>
    <t>11,275*1,05 'Přepočtené koeficientem množství</t>
  </si>
  <si>
    <t>4456499</t>
  </si>
  <si>
    <t>1869537539</t>
  </si>
  <si>
    <t>539977447</t>
  </si>
  <si>
    <t>J3 - III.NP</t>
  </si>
  <si>
    <t>1155223382</t>
  </si>
  <si>
    <t>0,60*2,55*0,05</t>
  </si>
  <si>
    <t>-312267884</t>
  </si>
  <si>
    <t>-164629567</t>
  </si>
  <si>
    <t>2,825*3,00*5</t>
  </si>
  <si>
    <t>-2,05*2,70*6</t>
  </si>
  <si>
    <t>825871398</t>
  </si>
  <si>
    <t>okno průchod</t>
  </si>
  <si>
    <t>3*2</t>
  </si>
  <si>
    <t>-1281623988</t>
  </si>
  <si>
    <t>1187688040</t>
  </si>
  <si>
    <t>0,15*2,55*3</t>
  </si>
  <si>
    <t>345173262</t>
  </si>
  <si>
    <t>-508117114</t>
  </si>
  <si>
    <t>vnitřní parapet</t>
  </si>
  <si>
    <t>-702917074</t>
  </si>
  <si>
    <t>0,40*3,00*2*5</t>
  </si>
  <si>
    <t>44768063</t>
  </si>
  <si>
    <t>2089967127</t>
  </si>
  <si>
    <t>-335536141</t>
  </si>
  <si>
    <t>2,825*3,20*3-2,05*2,70*3</t>
  </si>
  <si>
    <t>1574104474</t>
  </si>
  <si>
    <t>-677273095</t>
  </si>
  <si>
    <t>-1599015420</t>
  </si>
  <si>
    <t>2,85*3,20*5-2,05*3,00*5</t>
  </si>
  <si>
    <t>2,75*0,30</t>
  </si>
  <si>
    <t>2,25*3,10*2-2,05*3,00*2</t>
  </si>
  <si>
    <t>2,75*0,30*2</t>
  </si>
  <si>
    <t>731688536</t>
  </si>
  <si>
    <t>2,05*8*2</t>
  </si>
  <si>
    <t>1878568750</t>
  </si>
  <si>
    <t>-164623546</t>
  </si>
  <si>
    <t>1004428386</t>
  </si>
  <si>
    <t>III.NP - průchod</t>
  </si>
  <si>
    <t>2,05*3,30*0,60*2</t>
  </si>
  <si>
    <t>III.NP - okna</t>
  </si>
  <si>
    <t>-1708790022</t>
  </si>
  <si>
    <t>2,65*3,00*5</t>
  </si>
  <si>
    <t>280502067</t>
  </si>
  <si>
    <t>dveře průchod III.NP</t>
  </si>
  <si>
    <t>-123798489</t>
  </si>
  <si>
    <t>3,00*2*5</t>
  </si>
  <si>
    <t>1366113633</t>
  </si>
  <si>
    <t>průchod</t>
  </si>
  <si>
    <t>2,55*2*2</t>
  </si>
  <si>
    <t>588750240</t>
  </si>
  <si>
    <t>(0,05+0,10+0,10+0,155)*(3,00+2,825+3,00)*7</t>
  </si>
  <si>
    <t>1947272829</t>
  </si>
  <si>
    <t>0,30*(3,00+2,65+3,00)*7</t>
  </si>
  <si>
    <t>-1599505584</t>
  </si>
  <si>
    <t>-1449232362</t>
  </si>
  <si>
    <t>-317459694</t>
  </si>
  <si>
    <t>29,307*25 'Přepočtené koeficientem množství</t>
  </si>
  <si>
    <t>-1834889196</t>
  </si>
  <si>
    <t>-1078355066</t>
  </si>
  <si>
    <t>-484136650</t>
  </si>
  <si>
    <t>1070264136</t>
  </si>
  <si>
    <t>-1552964729</t>
  </si>
  <si>
    <t>2,10*8*2</t>
  </si>
  <si>
    <t>998764203</t>
  </si>
  <si>
    <t>Přesun hmot pro konstrukce klempířské stanovený procentní sazbou (%) z ceny vodorovná dopravní vzdálenost do 50 m v objektech výšky přes 12 do 24 m</t>
  </si>
  <si>
    <t>164909778</t>
  </si>
  <si>
    <t>https://podminky.urs.cz/item/CS_URS_2023_01/998764203</t>
  </si>
  <si>
    <t>-1038032451</t>
  </si>
  <si>
    <t>98748650</t>
  </si>
  <si>
    <t>2003166000</t>
  </si>
  <si>
    <t>1974318732</t>
  </si>
  <si>
    <t>-891390618</t>
  </si>
  <si>
    <t>65229387</t>
  </si>
  <si>
    <t>-1093636821</t>
  </si>
  <si>
    <t>622494243</t>
  </si>
  <si>
    <t>-624619621</t>
  </si>
  <si>
    <t>J4 - IV.NP</t>
  </si>
  <si>
    <t>1131478520</t>
  </si>
  <si>
    <t>2,80*2,35*8</t>
  </si>
  <si>
    <t>-2,05*2,35*8</t>
  </si>
  <si>
    <t>1769636314</t>
  </si>
  <si>
    <t>-1372583055</t>
  </si>
  <si>
    <t>451505014</t>
  </si>
  <si>
    <t>-996168141</t>
  </si>
  <si>
    <t>731886805</t>
  </si>
  <si>
    <t>2143349862</t>
  </si>
  <si>
    <t>-995113059</t>
  </si>
  <si>
    <t>1344507083</t>
  </si>
  <si>
    <t>2,80*2,55*8-2,05*2,35*8</t>
  </si>
  <si>
    <t>0,20*(2,35+2,05+2,35)*8</t>
  </si>
  <si>
    <t>1647704924</t>
  </si>
  <si>
    <t>-1961223069</t>
  </si>
  <si>
    <t>286878526</t>
  </si>
  <si>
    <t>-2061885045</t>
  </si>
  <si>
    <t>-1909538783</t>
  </si>
  <si>
    <t>793012049</t>
  </si>
  <si>
    <t>1044439924</t>
  </si>
  <si>
    <t>(0,15+0,05)*(2,35+2,90+2,35)*8</t>
  </si>
  <si>
    <t>-1959772074</t>
  </si>
  <si>
    <t>0,30*(2,35+2,00+2,35)*8</t>
  </si>
  <si>
    <t>-556817178</t>
  </si>
  <si>
    <t>1864039569</t>
  </si>
  <si>
    <t>1215700956</t>
  </si>
  <si>
    <t>3,852*25 'Přepočtené koeficientem množství</t>
  </si>
  <si>
    <t>-226163445</t>
  </si>
  <si>
    <t>-385567392</t>
  </si>
  <si>
    <t>1555641261</t>
  </si>
  <si>
    <t>102687777</t>
  </si>
  <si>
    <t>-1418455831</t>
  </si>
  <si>
    <t>-2101754555</t>
  </si>
  <si>
    <t>-1851097970</t>
  </si>
  <si>
    <t>397240963</t>
  </si>
  <si>
    <t>-848554018</t>
  </si>
  <si>
    <t>okno J4-01</t>
  </si>
  <si>
    <t>-1059297266</t>
  </si>
  <si>
    <t>118996817</t>
  </si>
  <si>
    <t>-822068533</t>
  </si>
  <si>
    <t>-1611208575</t>
  </si>
  <si>
    <t>1591758944</t>
  </si>
  <si>
    <t>1483723959</t>
  </si>
  <si>
    <t>1114777019</t>
  </si>
  <si>
    <t>129847145</t>
  </si>
  <si>
    <t>J5 - Lešení</t>
  </si>
  <si>
    <t>310082005</t>
  </si>
  <si>
    <t>-1303286617</t>
  </si>
  <si>
    <t>1646812744</t>
  </si>
  <si>
    <t>587048035</t>
  </si>
  <si>
    <t>03 - Pohled ze západu</t>
  </si>
  <si>
    <t>Z1 - I.NP</t>
  </si>
  <si>
    <t xml:space="preserve">    751 - Vzduchotechnika</t>
  </si>
  <si>
    <t xml:space="preserve">    767 - Konstrukce zámečnické</t>
  </si>
  <si>
    <t>311272311</t>
  </si>
  <si>
    <t>Zdivo z pórobetonových tvárnic na tenké maltové lože, tl. zdiva 375 mm pevnost tvárnic do P2, objemová hmotnost do 450 kg/m3 hladkých</t>
  </si>
  <si>
    <t>-66961855</t>
  </si>
  <si>
    <t>https://podminky.urs.cz/item/CS_URS_2023_01/311272311</t>
  </si>
  <si>
    <t>2,45*3,00</t>
  </si>
  <si>
    <t>2,45*2,20</t>
  </si>
  <si>
    <t>311273131</t>
  </si>
  <si>
    <t>Zdivo tepelněizolační z pórobetonových tvárnic na tenkovrstvou maltu, pevnost tvárnic do P2, objemová hmotnost do 400 kg/m3,součinitel prostupu tepla U přes 0,14 do 0,18, tl. zdiva 500 mm</t>
  </si>
  <si>
    <t>316092925</t>
  </si>
  <si>
    <t>https://podminky.urs.cz/item/CS_URS_2023_01/311273131</t>
  </si>
  <si>
    <t>2,45*(3,50-3,00)*9</t>
  </si>
  <si>
    <t>1,25*(3,50-3,00)</t>
  </si>
  <si>
    <t>2,10*(3,50-3,00)*11</t>
  </si>
  <si>
    <t>1,20*(3,50-3,00)</t>
  </si>
  <si>
    <t>1581421488</t>
  </si>
  <si>
    <t>2,45*0,35*9</t>
  </si>
  <si>
    <t>2,10*0,35*11</t>
  </si>
  <si>
    <t>1,05*0,35</t>
  </si>
  <si>
    <t>1,20*0,35</t>
  </si>
  <si>
    <t>0,15*2,10*11+0,15*1,05</t>
  </si>
  <si>
    <t>0,15*2,00*10+0,15*1,05</t>
  </si>
  <si>
    <t>parapet</t>
  </si>
  <si>
    <t>0,65*0,95*2</t>
  </si>
  <si>
    <t>0,85*0,95+0,65*0,95</t>
  </si>
  <si>
    <t>začištění vybouraných otvorů</t>
  </si>
  <si>
    <t>1122096693</t>
  </si>
  <si>
    <t>2,45*3,50</t>
  </si>
  <si>
    <t>2,00*(3,50-3,00)*9+1,05*(3,50-3,00)</t>
  </si>
  <si>
    <t>2,10*(3,50-3,00)*11+1,05*(3,50-3,00)</t>
  </si>
  <si>
    <t>1000917533</t>
  </si>
  <si>
    <t>-117694801</t>
  </si>
  <si>
    <t>0,15*(3,00+2,00+3,00)*11</t>
  </si>
  <si>
    <t>0,30*0,85*2</t>
  </si>
  <si>
    <t>0,15*(3,50+2,00+3,50)*11</t>
  </si>
  <si>
    <t>0,15*(3,00+2,10+3,00)*12</t>
  </si>
  <si>
    <t>0,30*0,90*2</t>
  </si>
  <si>
    <t>0,15*(3,50+2,10+3,50)*12</t>
  </si>
  <si>
    <t>(0,10+0,20+0,25)*(3,00+2,45+3,00)*10</t>
  </si>
  <si>
    <t>0,30*(4,35-3,00)*2</t>
  </si>
  <si>
    <t>0,15*(2,20+2,00+2,20)*2</t>
  </si>
  <si>
    <t>(0,35)*(3,00+2,10+3,00)*12</t>
  </si>
  <si>
    <t>-593683250</t>
  </si>
  <si>
    <t>2,00*3,50</t>
  </si>
  <si>
    <t>2,00*3,50*10-2,00*3,00*10</t>
  </si>
  <si>
    <t>2,00*2,20</t>
  </si>
  <si>
    <t>2,10*3,50*12-2,10*3,00*12</t>
  </si>
  <si>
    <t>-1624685831</t>
  </si>
  <si>
    <t>1116671766</t>
  </si>
  <si>
    <t>0,85*0,10*2</t>
  </si>
  <si>
    <t>0,90*0,10*2</t>
  </si>
  <si>
    <t>1,00*0,90</t>
  </si>
  <si>
    <t>0,10*(3,50-2,40)*2</t>
  </si>
  <si>
    <t>39,30*0,50</t>
  </si>
  <si>
    <t>-1736397866</t>
  </si>
  <si>
    <t>2,10*11</t>
  </si>
  <si>
    <t>1,05</t>
  </si>
  <si>
    <t>2,00*10</t>
  </si>
  <si>
    <t>-1821109519</t>
  </si>
  <si>
    <t>2,00</t>
  </si>
  <si>
    <t>1413232531</t>
  </si>
  <si>
    <t>2,10*3,00*11*2</t>
  </si>
  <si>
    <t>2,10*1,933*2</t>
  </si>
  <si>
    <t>1,05*1,067*2</t>
  </si>
  <si>
    <t>1,05*2,467*2</t>
  </si>
  <si>
    <t>2,00*3,00*9*2</t>
  </si>
  <si>
    <t>2,00*1,933*2</t>
  </si>
  <si>
    <t>1,00*1,067*2</t>
  </si>
  <si>
    <t>1,00*2,467*2</t>
  </si>
  <si>
    <t>-1050173648</t>
  </si>
  <si>
    <t>3,00*1,00*24</t>
  </si>
  <si>
    <t>962032230</t>
  </si>
  <si>
    <t>Bourání zdiva nadzákladového z cihel nebo tvárnic z cihel pálených nebo vápenopískových, na maltu vápennou nebo vápenocementovou, objemu do 1 m3</t>
  </si>
  <si>
    <t>-1046595138</t>
  </si>
  <si>
    <t>https://podminky.urs.cz/item/CS_URS_2023_01/962032230</t>
  </si>
  <si>
    <t>0,40*2,00*(1,95-0,85)</t>
  </si>
  <si>
    <t>1,20*0,25*0,85+1,00*0,40*0,85</t>
  </si>
  <si>
    <t>1,05*0,65*0,90</t>
  </si>
  <si>
    <t>962081131</t>
  </si>
  <si>
    <t>Bourání zdiva příček nebo vybourání otvorů ze skleněných tvárnic, tl. do 100 mm</t>
  </si>
  <si>
    <t>-1958917737</t>
  </si>
  <si>
    <t>https://podminky.urs.cz/item/CS_URS_2023_01/962081131</t>
  </si>
  <si>
    <t>2,10*1,20</t>
  </si>
  <si>
    <t>-1727996712</t>
  </si>
  <si>
    <t>2,10*3,50*7</t>
  </si>
  <si>
    <t>2,10*3,00*4</t>
  </si>
  <si>
    <t>2,10*(3,50-1,20)</t>
  </si>
  <si>
    <t>2,00*3,50*10</t>
  </si>
  <si>
    <t>2,00*2,40</t>
  </si>
  <si>
    <t>973028151</t>
  </si>
  <si>
    <t>Vysekání výklenků nebo kapes ve zdivu z kamene kapes pro zavázání nových příček a zdí, tl. do 450 mm</t>
  </si>
  <si>
    <t>-2125691697</t>
  </si>
  <si>
    <t>https://podminky.urs.cz/item/CS_URS_2023_01/973028151</t>
  </si>
  <si>
    <t>3,00*2</t>
  </si>
  <si>
    <t>2,20*2</t>
  </si>
  <si>
    <t>973028161</t>
  </si>
  <si>
    <t>Vysekání výklenků nebo kapes ve zdivu z kamene kapes pro zavázání nových příček a zdí, tl. do 600 mm</t>
  </si>
  <si>
    <t>2026475434</t>
  </si>
  <si>
    <t>https://podminky.urs.cz/item/CS_URS_2023_01/973028161</t>
  </si>
  <si>
    <t>(3,50-3,00)*2*10</t>
  </si>
  <si>
    <t>(3,50-3,00)</t>
  </si>
  <si>
    <t>(3,50-3,00)*2*11</t>
  </si>
  <si>
    <t>548963292</t>
  </si>
  <si>
    <t>(0,10+0,20+0,25)*(3,00+2,45+3,00)*11</t>
  </si>
  <si>
    <t>(0,10+0,20+0,25)*(2,20+2,45+2,20)</t>
  </si>
  <si>
    <t>1041403045</t>
  </si>
  <si>
    <t>0,15*(2,20+2,00+2,20)</t>
  </si>
  <si>
    <t>-1974892171</t>
  </si>
  <si>
    <t>1618767950</t>
  </si>
  <si>
    <t>-1449962392</t>
  </si>
  <si>
    <t>17,631*25 'Přepočtené koeficientem množství</t>
  </si>
  <si>
    <t>1072090682</t>
  </si>
  <si>
    <t>-109165089</t>
  </si>
  <si>
    <t>643410100</t>
  </si>
  <si>
    <t>751</t>
  </si>
  <si>
    <t>Vzduchotechnika</t>
  </si>
  <si>
    <t>751398854</t>
  </si>
  <si>
    <t>Demontáž ostatních zařízení protidešťové žaluzie nebo žaluziové klapky z čtyřhranného potrubí, průřezu přes 0,450 do 0,600 m2</t>
  </si>
  <si>
    <t>-1252307985</t>
  </si>
  <si>
    <t>https://podminky.urs.cz/item/CS_URS_2023_01/751398854</t>
  </si>
  <si>
    <t>4*2</t>
  </si>
  <si>
    <t>751510863</t>
  </si>
  <si>
    <t>Demontáž vzduchotechnického potrubí plechového do suti čtyřhranného s přírubou, průřezu přes 0,50 do 1,13 m2</t>
  </si>
  <si>
    <t>-1571269180</t>
  </si>
  <si>
    <t>https://podminky.urs.cz/item/CS_URS_2023_01/751510863</t>
  </si>
  <si>
    <t>0,50*4</t>
  </si>
  <si>
    <t>998751202</t>
  </si>
  <si>
    <t>Přesun hmot pro vzduchotechniku stanovený procentní sazbou (%) z ceny vodorovná dopravní vzdálenost do 50 m v objektech výšky přes 12 do 24 m</t>
  </si>
  <si>
    <t>-1627322081</t>
  </si>
  <si>
    <t>https://podminky.urs.cz/item/CS_URS_2023_01/998751202</t>
  </si>
  <si>
    <t>1148479442</t>
  </si>
  <si>
    <t>162996709</t>
  </si>
  <si>
    <t>73196849</t>
  </si>
  <si>
    <t>-900150667</t>
  </si>
  <si>
    <t>10*2,00</t>
  </si>
  <si>
    <t>11*2,10</t>
  </si>
  <si>
    <t>-953864106</t>
  </si>
  <si>
    <t>-103897659</t>
  </si>
  <si>
    <t>766622131</t>
  </si>
  <si>
    <t>Montáž oken plastových včetně montáže rámu plochy přes 1 m2 otevíravých do zdiva, výšky do 1,5 m</t>
  </si>
  <si>
    <t>1757682748</t>
  </si>
  <si>
    <t>https://podminky.urs.cz/item/CS_URS_2023_01/766622131</t>
  </si>
  <si>
    <t>1,05*1,067</t>
  </si>
  <si>
    <t>okno Z1-02</t>
  </si>
  <si>
    <t>1,00*1,067</t>
  </si>
  <si>
    <t>okno Z1-04</t>
  </si>
  <si>
    <t>61140052</t>
  </si>
  <si>
    <t>okno plastové otevíravé/sklopné trojsklo přes plochu 1m2 do v 1,5m - dle specifikace výpisu oken a dveří</t>
  </si>
  <si>
    <t>-326175880</t>
  </si>
  <si>
    <t>-1619445827</t>
  </si>
  <si>
    <t>-951680865</t>
  </si>
  <si>
    <t>2,10*1,933</t>
  </si>
  <si>
    <t>2,00*1,933</t>
  </si>
  <si>
    <t>508345817</t>
  </si>
  <si>
    <t>658478288</t>
  </si>
  <si>
    <t>281911666</t>
  </si>
  <si>
    <t>2,10*3,00*11</t>
  </si>
  <si>
    <t>okno Z1-01</t>
  </si>
  <si>
    <t>2,00*3,00*7</t>
  </si>
  <si>
    <t>okno Z1-03</t>
  </si>
  <si>
    <t>-488086530</t>
  </si>
  <si>
    <t>1725398983</t>
  </si>
  <si>
    <t>766660411</t>
  </si>
  <si>
    <t>Montáž dveřních křídel dřevěných nebo plastových vchodových dveří včetně rámu do zdiva jednokřídlových bez nadsvětlíku</t>
  </si>
  <si>
    <t>-1586542142</t>
  </si>
  <si>
    <t>https://podminky.urs.cz/item/CS_URS_2023_01/766660411</t>
  </si>
  <si>
    <t>dveře Z1-02</t>
  </si>
  <si>
    <t>dveře Z1-04</t>
  </si>
  <si>
    <t>61140504</t>
  </si>
  <si>
    <t>dveře jednokřídlé plastové bílé prosklené max rozměru otvoru 2,42m2 - dle specifikace výpisu oken a dveří</t>
  </si>
  <si>
    <t>-909305032</t>
  </si>
  <si>
    <t>1,05*2,467</t>
  </si>
  <si>
    <t>dveře Z1-01</t>
  </si>
  <si>
    <t>1,00*2,467</t>
  </si>
  <si>
    <t>47</t>
  </si>
  <si>
    <t>773840437</t>
  </si>
  <si>
    <t>48</t>
  </si>
  <si>
    <t>839028430</t>
  </si>
  <si>
    <t>(2,10*2+3,00*2)*11</t>
  </si>
  <si>
    <t>(2,467+1,933+2,10+1,933+1,05+2,467)</t>
  </si>
  <si>
    <t>(2,00*2+3,00*2)*7</t>
  </si>
  <si>
    <t>(2,467+1,933+2,00+1,933+1,05+2,467)</t>
  </si>
  <si>
    <t>49</t>
  </si>
  <si>
    <t>-346540920</t>
  </si>
  <si>
    <t>2*1,05</t>
  </si>
  <si>
    <t>7*2,45</t>
  </si>
  <si>
    <t>2*2,45</t>
  </si>
  <si>
    <t>50</t>
  </si>
  <si>
    <t>60794103</t>
  </si>
  <si>
    <t>parapet dřevotřískový vnitřní povrch laminátový š 300mm</t>
  </si>
  <si>
    <t>80441753</t>
  </si>
  <si>
    <t>9*2,45</t>
  </si>
  <si>
    <t>47,25*1,05 'Přepočtené koeficientem množství</t>
  </si>
  <si>
    <t>51</t>
  </si>
  <si>
    <t>-528511875</t>
  </si>
  <si>
    <t>52</t>
  </si>
  <si>
    <t>237614560</t>
  </si>
  <si>
    <t>767</t>
  </si>
  <si>
    <t>Konstrukce zámečnické</t>
  </si>
  <si>
    <t>53</t>
  </si>
  <si>
    <t>767620355</t>
  </si>
  <si>
    <t>Montáž oken s izolačními skly z hliníkových nebo ocelových profilů na polyuretanovou pěnu s trojskly otevíravých do zdiva, plochy přes 6 m2</t>
  </si>
  <si>
    <t>-529279608</t>
  </si>
  <si>
    <t>https://podminky.urs.cz/item/CS_URS_2023_01/767620355</t>
  </si>
  <si>
    <t>2,00*3,00*2</t>
  </si>
  <si>
    <t>Z1-05</t>
  </si>
  <si>
    <t>54</t>
  </si>
  <si>
    <t>55341015</t>
  </si>
  <si>
    <t>okno Al otevíravé/sklopné trojsklo přes plochu 1m2 přes v 2,5m</t>
  </si>
  <si>
    <t>-1313672183</t>
  </si>
  <si>
    <t>55</t>
  </si>
  <si>
    <t>-165078643</t>
  </si>
  <si>
    <t>56</t>
  </si>
  <si>
    <t>1212346785</t>
  </si>
  <si>
    <t>(2,00*2+3,00*2)*2</t>
  </si>
  <si>
    <t>57</t>
  </si>
  <si>
    <t>998767201</t>
  </si>
  <si>
    <t>Přesun hmot pro zámečnické konstrukce stanovený procentní sazbou (%) z ceny vodorovná dopravní vzdálenost do 50 m v objektech výšky do 6 m</t>
  </si>
  <si>
    <t>1445195111</t>
  </si>
  <si>
    <t>https://podminky.urs.cz/item/CS_URS_2021_01/998767201</t>
  </si>
  <si>
    <t>58</t>
  </si>
  <si>
    <t>1426793604</t>
  </si>
  <si>
    <t>Z2 - II.NP</t>
  </si>
  <si>
    <t>311272211</t>
  </si>
  <si>
    <t>Zdivo z pórobetonových tvárnic na tenké maltové lože, tl. zdiva 300 mm pevnost tvárnic do P2, objemová hmotnost do 450 kg/m3 hladkých</t>
  </si>
  <si>
    <t>837691207</t>
  </si>
  <si>
    <t>https://podminky.urs.cz/item/CS_URS_2023_01/311272211</t>
  </si>
  <si>
    <t>2,325*2,70</t>
  </si>
  <si>
    <t>757127275</t>
  </si>
  <si>
    <t>2,325*(3,20-2,70)*9</t>
  </si>
  <si>
    <t>2,45*(3,25-2,70)*10</t>
  </si>
  <si>
    <t>1,20*(3,20-2,70)</t>
  </si>
  <si>
    <t>1,20*(3,25-2,70)</t>
  </si>
  <si>
    <t>2,20*0,85</t>
  </si>
  <si>
    <t>317235511</t>
  </si>
  <si>
    <t>Doplnění říms z cihelných příčkovek na cementovou maltu (s dodáním hmot) vyložených do 300 mm</t>
  </si>
  <si>
    <t>-39461226</t>
  </si>
  <si>
    <t>https://podminky.urs.cz/item/CS_URS_2023_01/317235511</t>
  </si>
  <si>
    <t>-1245788640</t>
  </si>
  <si>
    <t>2,40*0,30*11</t>
  </si>
  <si>
    <t>2,325*0,30*9</t>
  </si>
  <si>
    <t>1,20*0,30*2</t>
  </si>
  <si>
    <t>0,15*2,10*11+1,20</t>
  </si>
  <si>
    <t>0,15*2,00*9+1,20</t>
  </si>
  <si>
    <t>3,25*0,75*2</t>
  </si>
  <si>
    <t>3,25*0,60*2</t>
  </si>
  <si>
    <t>3,20*0,45*2</t>
  </si>
  <si>
    <t>3,20*0,75*2</t>
  </si>
  <si>
    <t>0,60*0,85*2*2</t>
  </si>
  <si>
    <t>319202321</t>
  </si>
  <si>
    <t>Vyrovnání nerovného povrchu vnitřního i vnějšího zdiva přizděním, tl. přes 30 do 80 mm</t>
  </si>
  <si>
    <t>-1756201257</t>
  </si>
  <si>
    <t>https://podminky.urs.cz/item/CS_URS_2023_01/319202321</t>
  </si>
  <si>
    <t>0,60*2,80*2</t>
  </si>
  <si>
    <t>402588790</t>
  </si>
  <si>
    <t>1120102736</t>
  </si>
  <si>
    <t>2,325*3,20*2</t>
  </si>
  <si>
    <t>2,00*(3,20-2,70)*9+1,05*(3,20-2,70)</t>
  </si>
  <si>
    <t>2,10*(3,25-2,70)*11+1,05*(3,25-2,70)</t>
  </si>
  <si>
    <t>1542231406</t>
  </si>
  <si>
    <t>-1124261892</t>
  </si>
  <si>
    <t>0,15*(2,70+2,00+2,70)*11</t>
  </si>
  <si>
    <t>0,15*(0,85+3,20+2,00+4,05)*2</t>
  </si>
  <si>
    <t>0,15*(3,20+2,00+3,20)*11</t>
  </si>
  <si>
    <t>0,15*(2,70+2,10+2,70)*11</t>
  </si>
  <si>
    <t>0,15*(0,85+3,25+2,10+4,10)*2</t>
  </si>
  <si>
    <t>0,15*(3,25+2,10+3,25)*11</t>
  </si>
  <si>
    <t>(0,10+0,05+0,24)*(2,70+2,45+2,70)*10</t>
  </si>
  <si>
    <t>0,45*(2,70+2,10+2,70)*2</t>
  </si>
  <si>
    <t>0,30*(4,10-2,70)*2</t>
  </si>
  <si>
    <t>(0,10+0,05+0,23)*(2,70+2,325+2,70)*10</t>
  </si>
  <si>
    <t>0,30*(4,05-2,70)*2</t>
  </si>
  <si>
    <t>621782076</t>
  </si>
  <si>
    <t>2,00*3,20*2</t>
  </si>
  <si>
    <t>2,00*3,20*6-2,00*2,70*6</t>
  </si>
  <si>
    <t>2,10*3,25*12-2,10*2,70*12</t>
  </si>
  <si>
    <t>-1078673109</t>
  </si>
  <si>
    <t>-425457763</t>
  </si>
  <si>
    <t>0,85*0,10*2*2</t>
  </si>
  <si>
    <t>2,30*4,30*2-2,00*3,25*2</t>
  </si>
  <si>
    <t>-1314667252</t>
  </si>
  <si>
    <t>2,00*11</t>
  </si>
  <si>
    <t>135531281</t>
  </si>
  <si>
    <t>2,10*2,70*11*2</t>
  </si>
  <si>
    <t>2,10*1,733*2</t>
  </si>
  <si>
    <t>1,05*0,967*2</t>
  </si>
  <si>
    <t>1,05*2,267*2</t>
  </si>
  <si>
    <t>2,00*2,70*9*2</t>
  </si>
  <si>
    <t>2,00*1,733*2</t>
  </si>
  <si>
    <t>1,00*0,967*2</t>
  </si>
  <si>
    <t>1,00*2,267*2</t>
  </si>
  <si>
    <t>-1664484491</t>
  </si>
  <si>
    <t>-2113092140</t>
  </si>
  <si>
    <t>0,60*1,05*0,85</t>
  </si>
  <si>
    <t>0,60*2,00*3,25-0,60*2,00*2,80</t>
  </si>
  <si>
    <t>0,25*(3,25-2,70)*5</t>
  </si>
  <si>
    <t>0,25*(3,20-2,70)*3</t>
  </si>
  <si>
    <t>962032231</t>
  </si>
  <si>
    <t>Bourání zdiva nadzákladového z cihel nebo tvárnic z cihel pálených nebo vápenopískových, na maltu vápennou nebo vápenocementovou, objemu přes 1 m3</t>
  </si>
  <si>
    <t>981496642</t>
  </si>
  <si>
    <t>https://podminky.urs.cz/item/CS_URS_2023_01/962032231</t>
  </si>
  <si>
    <t>0,45*2,00*3,20</t>
  </si>
  <si>
    <t>0,75*2,00*3,20</t>
  </si>
  <si>
    <t>0,75*2,00*3,25</t>
  </si>
  <si>
    <t>1533758754</t>
  </si>
  <si>
    <t>2,00*1,40</t>
  </si>
  <si>
    <t>966031313</t>
  </si>
  <si>
    <t>Vybourání částí říms z cihel vyložených do 250 mm tl. do 300 mm</t>
  </si>
  <si>
    <t>666551072</t>
  </si>
  <si>
    <t>https://podminky.urs.cz/item/CS_URS_2023_01/966031313</t>
  </si>
  <si>
    <t>1,025*2</t>
  </si>
  <si>
    <t>-329417421</t>
  </si>
  <si>
    <t>2,00*2,70*5</t>
  </si>
  <si>
    <t>2,00*3,20*4</t>
  </si>
  <si>
    <t>2,00*(3,20-1,40)</t>
  </si>
  <si>
    <t>2,10*2,70*6</t>
  </si>
  <si>
    <t>2,10*3,25*4</t>
  </si>
  <si>
    <t>973028141</t>
  </si>
  <si>
    <t>Vysekání výklenků nebo kapes ve zdivu z kamene kapes pro zavázání nových příček a zdí, tl. do 300 mm</t>
  </si>
  <si>
    <t>224718021</t>
  </si>
  <si>
    <t>https://podminky.urs.cz/item/CS_URS_2023_01/973028141</t>
  </si>
  <si>
    <t>2*2,70</t>
  </si>
  <si>
    <t>1615980561</t>
  </si>
  <si>
    <t>(3,20-2,70)*9*2</t>
  </si>
  <si>
    <t>1,20*2</t>
  </si>
  <si>
    <t>(3,25-2,70)*11*2</t>
  </si>
  <si>
    <t>1515071941</t>
  </si>
  <si>
    <t>302357463</t>
  </si>
  <si>
    <t>0,15*(3,20+2,00+3,20)*2</t>
  </si>
  <si>
    <t>0,15*(3,25+2,10+3,25)*2</t>
  </si>
  <si>
    <t>997013112</t>
  </si>
  <si>
    <t>Vnitrostaveništní doprava suti a vybouraných hmot vodorovně do 50 m svisle s použitím mechanizace pro budovy a haly výšky přes 6 do 9 m</t>
  </si>
  <si>
    <t>-1717007560</t>
  </si>
  <si>
    <t>https://podminky.urs.cz/item/CS_URS_2023_01/997013112</t>
  </si>
  <si>
    <t>-2140391144</t>
  </si>
  <si>
    <t>-60606424</t>
  </si>
  <si>
    <t>38,493*25 'Přepočtené koeficientem množství</t>
  </si>
  <si>
    <t>550624154</t>
  </si>
  <si>
    <t>-979732817</t>
  </si>
  <si>
    <t>737674175</t>
  </si>
  <si>
    <t>751513852</t>
  </si>
  <si>
    <t>Demontáž protidešťové stříšky nebo výfukové hlavice z plechového potrubí čtyřhranné s přírubou nebo bez příruby, průřezu přes 1,260 m2</t>
  </si>
  <si>
    <t>-436731093</t>
  </si>
  <si>
    <t>https://podminky.urs.cz/item/CS_URS_2023_01/751513852</t>
  </si>
  <si>
    <t>-1244652341</t>
  </si>
  <si>
    <t>-649034203</t>
  </si>
  <si>
    <t>124816622</t>
  </si>
  <si>
    <t>142638355</t>
  </si>
  <si>
    <t>1586631233</t>
  </si>
  <si>
    <t>11*2,00</t>
  </si>
  <si>
    <t>1222375159</t>
  </si>
  <si>
    <t>1030058676</t>
  </si>
  <si>
    <t>1,05*0,967</t>
  </si>
  <si>
    <t>okno Z2-02</t>
  </si>
  <si>
    <t>okno plastové otevíravé/sklopné trojsklo přes plochu 1m2 do v 1,5m
- dle specifikace výpisu oken a dveří</t>
  </si>
  <si>
    <t>-2089448277</t>
  </si>
  <si>
    <t>2006896520</t>
  </si>
  <si>
    <t>890162084</t>
  </si>
  <si>
    <t>2,10*1,733</t>
  </si>
  <si>
    <t>2,00*1,733</t>
  </si>
  <si>
    <t>okno Z2-04</t>
  </si>
  <si>
    <t>okno plastové otevíravé/sklopné trojsklo přes plochu 1m2 v 1,5-2,5m- dle specifikace výpisu oken a dveří</t>
  </si>
  <si>
    <t>482954250</t>
  </si>
  <si>
    <t>529520121</t>
  </si>
  <si>
    <t>-1253309652</t>
  </si>
  <si>
    <t>2,10*2,70*11</t>
  </si>
  <si>
    <t>okno Z2-01</t>
  </si>
  <si>
    <t>2,00*2,70*9</t>
  </si>
  <si>
    <t>okno Z2-03</t>
  </si>
  <si>
    <t>okno plastové otevíravé/sklopné trojsklo přes plochu 1m2 přes v 2,5m- dle specifikace výpisu oken a dveří</t>
  </si>
  <si>
    <t>1427229844</t>
  </si>
  <si>
    <t>-2041717911</t>
  </si>
  <si>
    <t>766622212</t>
  </si>
  <si>
    <t>Montáž oken plastových plochy do 1 m2 včetně montáže rámu pevných do zdiva</t>
  </si>
  <si>
    <t>1896007892</t>
  </si>
  <si>
    <t>https://podminky.urs.cz/item/CS_URS_2023_01/766622212</t>
  </si>
  <si>
    <t>61140050</t>
  </si>
  <si>
    <t>okno plastové otevíravé/sklopné trojsklo do plochy 1m2</t>
  </si>
  <si>
    <t>-23353196</t>
  </si>
  <si>
    <t>1,00*0,967</t>
  </si>
  <si>
    <t>okno Z3-04</t>
  </si>
  <si>
    <t>-472534907</t>
  </si>
  <si>
    <t>-1803977969</t>
  </si>
  <si>
    <t>dveře Z2-02</t>
  </si>
  <si>
    <t>dveře Z2-04</t>
  </si>
  <si>
    <t>-1029231462</t>
  </si>
  <si>
    <t>1,05*2,267</t>
  </si>
  <si>
    <t>1,00*2,267</t>
  </si>
  <si>
    <t>-547288394</t>
  </si>
  <si>
    <t>766694112</t>
  </si>
  <si>
    <t>Montáž ostatních truhlářských konstrukcí parapetních desek dřevěných nebo plastových šířky do 300 mm, délky přes 1000 do 1600 mm</t>
  </si>
  <si>
    <t>294041325</t>
  </si>
  <si>
    <t>https://podminky.urs.cz/item/CS_URS_2021_01/766694112</t>
  </si>
  <si>
    <t>-1377131364</t>
  </si>
  <si>
    <t>881904532</t>
  </si>
  <si>
    <t>1922016079</t>
  </si>
  <si>
    <t>9*2,325</t>
  </si>
  <si>
    <t>1366070722</t>
  </si>
  <si>
    <t>42,975*1,05 'Přepočtené koeficientem množství</t>
  </si>
  <si>
    <t>-1518944054</t>
  </si>
  <si>
    <t>59</t>
  </si>
  <si>
    <t>-512363181</t>
  </si>
  <si>
    <t>2,10*2</t>
  </si>
  <si>
    <t>60</t>
  </si>
  <si>
    <t>-1278171203</t>
  </si>
  <si>
    <t>4,2*1,05 'Přepočtené koeficientem množství</t>
  </si>
  <si>
    <t>61</t>
  </si>
  <si>
    <t>934116551</t>
  </si>
  <si>
    <t>62</t>
  </si>
  <si>
    <t>1405802463</t>
  </si>
  <si>
    <t>63</t>
  </si>
  <si>
    <t>-1362317824</t>
  </si>
  <si>
    <t>Z3 - III.NP</t>
  </si>
  <si>
    <t>-1968291332</t>
  </si>
  <si>
    <t>2,40*2,70</t>
  </si>
  <si>
    <t>-2064213799</t>
  </si>
  <si>
    <t>2,40*(3,20-2,70)*12</t>
  </si>
  <si>
    <t>2,25*3,20</t>
  </si>
  <si>
    <t>2,325*(3,20-2,70)*11</t>
  </si>
  <si>
    <t>1,20*(3,20-2,70)*2</t>
  </si>
  <si>
    <t>-1726196986</t>
  </si>
  <si>
    <t>2,40*0,30*9</t>
  </si>
  <si>
    <t>2,325*0,30*11</t>
  </si>
  <si>
    <t>1,20*0,20*2</t>
  </si>
  <si>
    <t>0,15*2,10</t>
  </si>
  <si>
    <t>0,15*2,00*12+0,15*1,025</t>
  </si>
  <si>
    <t>0,60*0,70*2*2</t>
  </si>
  <si>
    <t>1843486321</t>
  </si>
  <si>
    <t>2,325*2,70*2</t>
  </si>
  <si>
    <t>282903956</t>
  </si>
  <si>
    <t>2,40*3,25</t>
  </si>
  <si>
    <t>2,40*3,25*2</t>
  </si>
  <si>
    <t>2,00*(3,25-2,70)*9+1,025*(3,25-2,70)</t>
  </si>
  <si>
    <t>2,325*1,60</t>
  </si>
  <si>
    <t>2,10*(3,20-2,70)*11+1,025*(3,25-2,70)</t>
  </si>
  <si>
    <t>533680159</t>
  </si>
  <si>
    <t>-769484229</t>
  </si>
  <si>
    <t>0,15*(2,70+2,00+2,70)*12</t>
  </si>
  <si>
    <t>0,15*(0,70+3,20+2,00+3,90)</t>
  </si>
  <si>
    <t>0,15*(3,90-2,70)*2</t>
  </si>
  <si>
    <t>0,15*(3,20+2,00+3,20)*12</t>
  </si>
  <si>
    <t>0,15*(0,70+3,25+2,10+3,95)</t>
  </si>
  <si>
    <t>0,15*(3,95-2,70)*2</t>
  </si>
  <si>
    <t>(0,15+0,10+0,05+0,16)*(2,70+2,50+2,70)*11</t>
  </si>
  <si>
    <t>0,30*(3,90-2,70)*2</t>
  </si>
  <si>
    <t>(0,10+0,065+0,205)*(2,70+2,40+2,70)*12</t>
  </si>
  <si>
    <t>0,30*(3,95-2,70)*2</t>
  </si>
  <si>
    <t>396038638</t>
  </si>
  <si>
    <t>2,00*3,20</t>
  </si>
  <si>
    <t>2,00*3,20*10-2,00*2,70*10</t>
  </si>
  <si>
    <t>2,10*3,25*12-2,00*2,70*12</t>
  </si>
  <si>
    <t>-1659929053</t>
  </si>
  <si>
    <t>-1202843312</t>
  </si>
  <si>
    <t>0,70*0,10*2*2</t>
  </si>
  <si>
    <t>2,10*2,70*2</t>
  </si>
  <si>
    <t>-1883313701</t>
  </si>
  <si>
    <t>2,10*12</t>
  </si>
  <si>
    <t>2,00*12</t>
  </si>
  <si>
    <t>-356609738</t>
  </si>
  <si>
    <t>1,05*2,182*2</t>
  </si>
  <si>
    <t>1,00*2,162*2</t>
  </si>
  <si>
    <t>91685369</t>
  </si>
  <si>
    <t>3,00*1,00*28</t>
  </si>
  <si>
    <t>-99003875</t>
  </si>
  <si>
    <t>0,60*1,05*0,70</t>
  </si>
  <si>
    <t>474270488</t>
  </si>
  <si>
    <t>-2143375569</t>
  </si>
  <si>
    <t>-1947462385</t>
  </si>
  <si>
    <t>2,00*2,70*6</t>
  </si>
  <si>
    <t>2,00*3,20*7</t>
  </si>
  <si>
    <t>2,10*2,70*5</t>
  </si>
  <si>
    <t>2,10*3,25*8</t>
  </si>
  <si>
    <t>2070859590</t>
  </si>
  <si>
    <t>-1746568357</t>
  </si>
  <si>
    <t>(3,20-2,70)*12*2</t>
  </si>
  <si>
    <t>1,40*2</t>
  </si>
  <si>
    <t>3,20*2</t>
  </si>
  <si>
    <t>2*(3,20-2,70)*11</t>
  </si>
  <si>
    <t>2*(3,20-2,70)*2</t>
  </si>
  <si>
    <t>-1822043347</t>
  </si>
  <si>
    <t>(0,15+0,10+0,05+0,16)*(3,25+2,50+3,25)*13</t>
  </si>
  <si>
    <t>(0,10+0,065+0,205)*(3,20+2,40+3,20)*15</t>
  </si>
  <si>
    <t>1783593517</t>
  </si>
  <si>
    <t>0,15*(3,20+2,00+3,20)</t>
  </si>
  <si>
    <t>0,15*(3,25+2,10+3,25)</t>
  </si>
  <si>
    <t>604411726</t>
  </si>
  <si>
    <t>418575704</t>
  </si>
  <si>
    <t>-355034464</t>
  </si>
  <si>
    <t>16,584*25 'Přepočtené koeficientem množství</t>
  </si>
  <si>
    <t>536217545</t>
  </si>
  <si>
    <t>260601227</t>
  </si>
  <si>
    <t>1956397810</t>
  </si>
  <si>
    <t>-1602829639</t>
  </si>
  <si>
    <t>11*2*2</t>
  </si>
  <si>
    <t>1645731460</t>
  </si>
  <si>
    <t>0,50*11</t>
  </si>
  <si>
    <t>-346262278</t>
  </si>
  <si>
    <t>-2044877404</t>
  </si>
  <si>
    <t>581862442</t>
  </si>
  <si>
    <t>129075687</t>
  </si>
  <si>
    <t>1919856363</t>
  </si>
  <si>
    <t>12*2,00</t>
  </si>
  <si>
    <t>339593581</t>
  </si>
  <si>
    <t>1819158647</t>
  </si>
  <si>
    <t>okno Z3-02</t>
  </si>
  <si>
    <t>2068144285</t>
  </si>
  <si>
    <t>-1555732153</t>
  </si>
  <si>
    <t>1024555573</t>
  </si>
  <si>
    <t>-1808429479</t>
  </si>
  <si>
    <t>1926101279</t>
  </si>
  <si>
    <t>1909748616</t>
  </si>
  <si>
    <t>okno Z3-01</t>
  </si>
  <si>
    <t>okno Z3-03</t>
  </si>
  <si>
    <t>-647455055</t>
  </si>
  <si>
    <t>-1621808195</t>
  </si>
  <si>
    <t>766622216</t>
  </si>
  <si>
    <t>Montáž oken plastových plochy do 1 m2 včetně montáže rámu otevíravých do zdiva</t>
  </si>
  <si>
    <t>-31843360</t>
  </si>
  <si>
    <t>https://podminky.urs.cz/item/CS_URS_2023_01/766622216</t>
  </si>
  <si>
    <t>okno plastové otevíravé/sklopné trojsklo do plochy 1m2 - dle specifikace výpisu oken a dveří</t>
  </si>
  <si>
    <t>-1942353700</t>
  </si>
  <si>
    <t>1630618151</t>
  </si>
  <si>
    <t>-2067316684</t>
  </si>
  <si>
    <t>dveře Z3-02</t>
  </si>
  <si>
    <t>dveře Z3-04</t>
  </si>
  <si>
    <t>dveře jednokřídlé plastové bílé prosklené max rozměru otvoru 2,42m2 bezpečnostní třídy RC2</t>
  </si>
  <si>
    <t>431491559</t>
  </si>
  <si>
    <t>1,05*2,185</t>
  </si>
  <si>
    <t>1,00*2,162</t>
  </si>
  <si>
    <t>-786198593</t>
  </si>
  <si>
    <t>-1842462489</t>
  </si>
  <si>
    <t>2,182+1,733+2,10+1,733+1,05+2,182</t>
  </si>
  <si>
    <t>(2,10*2+2,70*2)*11</t>
  </si>
  <si>
    <t>(2,00*2+2,70*2)*9</t>
  </si>
  <si>
    <t>-431382841</t>
  </si>
  <si>
    <t>2,40*9</t>
  </si>
  <si>
    <t>2,325*11</t>
  </si>
  <si>
    <t>1917601862</t>
  </si>
  <si>
    <t>49,575*1,05 'Přepočtené koeficientem množství</t>
  </si>
  <si>
    <t>1300480121</t>
  </si>
  <si>
    <t>-1961181545</t>
  </si>
  <si>
    <t>1388200425</t>
  </si>
  <si>
    <t>Z4 - IV.NP</t>
  </si>
  <si>
    <t>311272031</t>
  </si>
  <si>
    <t>Zdivo z pórobetonových tvárnic na tenké maltové lože, tl. zdiva 200 mm pevnost tvárnic přes P2 do P4, objemová hmotnost přes 450 do 600 kg/m3 hladkých</t>
  </si>
  <si>
    <t>-1886007541</t>
  </si>
  <si>
    <t>https://podminky.urs.cz/item/CS_URS_2023_01/311272031</t>
  </si>
  <si>
    <t>2,40*1,00-2,05*1,00</t>
  </si>
  <si>
    <t>1547112657</t>
  </si>
  <si>
    <t>2,05*2,35*5</t>
  </si>
  <si>
    <t>526884165</t>
  </si>
  <si>
    <t>2,40*0,30*26</t>
  </si>
  <si>
    <t>0,30*(2,35-1,20)*2</t>
  </si>
  <si>
    <t>0,30*2,35*2</t>
  </si>
  <si>
    <t>0,30*(2,35-1,00)*2</t>
  </si>
  <si>
    <t>0,60*1,00*2*2</t>
  </si>
  <si>
    <t>1646950938</t>
  </si>
  <si>
    <t>2,25*2,55*5</t>
  </si>
  <si>
    <t>1227243303</t>
  </si>
  <si>
    <t>-1302876578</t>
  </si>
  <si>
    <t>0,30*(2,35+2,05+2,35)*26</t>
  </si>
  <si>
    <t>0,30*(1,00+2,35+2,05+3,35)*2</t>
  </si>
  <si>
    <t>0,15*(2,35+2,05+2,35)*5</t>
  </si>
  <si>
    <t>(0,075+0,15+0,18)*(2,35+2,40+2,35)*28</t>
  </si>
  <si>
    <t>0,30*1,00*2*2</t>
  </si>
  <si>
    <t>-143514112</t>
  </si>
  <si>
    <t>754877470</t>
  </si>
  <si>
    <t>1240089238</t>
  </si>
  <si>
    <t>2,60*1,10-2,05*1,00</t>
  </si>
  <si>
    <t>-1314245109</t>
  </si>
  <si>
    <t>2,05*2,35*14*2</t>
  </si>
  <si>
    <t>2,05*1,175*2</t>
  </si>
  <si>
    <t>1,025*1,175*2</t>
  </si>
  <si>
    <t>1,025*2,182*2</t>
  </si>
  <si>
    <t>2,05*2,35*11*2</t>
  </si>
  <si>
    <t>2,05*2,35*2</t>
  </si>
  <si>
    <t>949101111</t>
  </si>
  <si>
    <t>Lešení pomocné pracovní pro objekty pozemních staveb pro zatížení do 150 kg/m2, o výšce lešeňové podlahy do 1,9 m</t>
  </si>
  <si>
    <t>35988455</t>
  </si>
  <si>
    <t>https://podminky.urs.cz/item/CS_URS_2023_01/949101111</t>
  </si>
  <si>
    <t>3,00*1,00*33</t>
  </si>
  <si>
    <t>-1081078913</t>
  </si>
  <si>
    <t>0,30*2,05*2,35-0,30*2,00*1,20</t>
  </si>
  <si>
    <t>0,30*2,05*2,35-0,30*2,00*1,40</t>
  </si>
  <si>
    <t>0,30*2,05*(2,35-1,00)</t>
  </si>
  <si>
    <t>0,60*1,025*1,00</t>
  </si>
  <si>
    <t>1108784824</t>
  </si>
  <si>
    <t>0,30*2,05*2,35</t>
  </si>
  <si>
    <t>-2057173048</t>
  </si>
  <si>
    <t>2,00*1,20</t>
  </si>
  <si>
    <t>2,40*1,00</t>
  </si>
  <si>
    <t>966031314</t>
  </si>
  <si>
    <t>Vybourání částí říms z cihel vyložených do 250 mm tl. přes 300 mm</t>
  </si>
  <si>
    <t>328084721</t>
  </si>
  <si>
    <t>https://podminky.urs.cz/item/CS_URS_2023_01/966031314</t>
  </si>
  <si>
    <t>-175420442</t>
  </si>
  <si>
    <t>2,05*2,35*29</t>
  </si>
  <si>
    <t>2049047332</t>
  </si>
  <si>
    <t>2,35*2*5</t>
  </si>
  <si>
    <t>-165156755</t>
  </si>
  <si>
    <t>(0,075+0,15+0,18)*(2,35+2,40+2,35)*29</t>
  </si>
  <si>
    <t>-13278515</t>
  </si>
  <si>
    <t>0,30*(2,35+2,05+2,35)*29</t>
  </si>
  <si>
    <t>0,15*(2,35+2,05+2,35)*4</t>
  </si>
  <si>
    <t>-675965752</t>
  </si>
  <si>
    <t>-651686990</t>
  </si>
  <si>
    <t>-1902232389</t>
  </si>
  <si>
    <t>21,913*25 'Přepočtené koeficientem množství</t>
  </si>
  <si>
    <t>1612482098</t>
  </si>
  <si>
    <t>578311599</t>
  </si>
  <si>
    <t>640130000</t>
  </si>
  <si>
    <t>1898725745</t>
  </si>
  <si>
    <t>2,05*31</t>
  </si>
  <si>
    <t>-1033249036</t>
  </si>
  <si>
    <t>3*8,80/1000</t>
  </si>
  <si>
    <t>247870584</t>
  </si>
  <si>
    <t>-90316951</t>
  </si>
  <si>
    <t>562333077</t>
  </si>
  <si>
    <t>2,05*1,175</t>
  </si>
  <si>
    <t>okno Z4-02</t>
  </si>
  <si>
    <t>okno Z4-04</t>
  </si>
  <si>
    <t>1,025*1,175</t>
  </si>
  <si>
    <t>-1758735442</t>
  </si>
  <si>
    <t>-775897925</t>
  </si>
  <si>
    <t>-104830720</t>
  </si>
  <si>
    <t>2,05*2,35*14</t>
  </si>
  <si>
    <t>okno Z4-01</t>
  </si>
  <si>
    <t>2,03*2,35*11</t>
  </si>
  <si>
    <t>okno Z4-03</t>
  </si>
  <si>
    <t>-157608524</t>
  </si>
  <si>
    <t>-1917335946</t>
  </si>
  <si>
    <t>1288032240</t>
  </si>
  <si>
    <t>dveře Z4-02</t>
  </si>
  <si>
    <t>dveře Z4-04</t>
  </si>
  <si>
    <t>1465874894</t>
  </si>
  <si>
    <t>1,025*2,182</t>
  </si>
  <si>
    <t>215572774</t>
  </si>
  <si>
    <t>290491537</t>
  </si>
  <si>
    <t>(2,05*2+2,35*2)*14</t>
  </si>
  <si>
    <t>2,182+1,175+2,05+1,175+1,025+2,182</t>
  </si>
  <si>
    <t>(2,05*2+2,35*2)*11</t>
  </si>
  <si>
    <t>-1212249061</t>
  </si>
  <si>
    <t>2,05*26</t>
  </si>
  <si>
    <t>-1433061881</t>
  </si>
  <si>
    <t>55,35*1,05 'Přepočtené koeficientem množství</t>
  </si>
  <si>
    <t>212513559</t>
  </si>
  <si>
    <t>-1553630835</t>
  </si>
  <si>
    <t>767620127</t>
  </si>
  <si>
    <t>Montáž oken zdvojených z hliníkových nebo ocelových profilů na polyuretanovou pěnu otevíravých do zdiva, plochy přes 1,5 do 2,5 m2</t>
  </si>
  <si>
    <t>1921197335</t>
  </si>
  <si>
    <t>https://podminky.urs.cz/item/CS_URS_2021_01/767620127</t>
  </si>
  <si>
    <t>2,05*2,35</t>
  </si>
  <si>
    <t>okno Z4-05</t>
  </si>
  <si>
    <t>55341013</t>
  </si>
  <si>
    <t>okno Al otevíravé/sklopné trojsklo přes plochu 1m2 v 1,5-2,5m - dle specifikace výpisu oken a dveří</t>
  </si>
  <si>
    <t>-1422365619</t>
  </si>
  <si>
    <t>-797326909</t>
  </si>
  <si>
    <t>324476304</t>
  </si>
  <si>
    <t>2,05*2+2,35*2</t>
  </si>
  <si>
    <t>998767203</t>
  </si>
  <si>
    <t>Přesun hmot pro zámečnické konstrukce stanovený procentní sazbou (%) z ceny vodorovná dopravní vzdálenost do 50 m v objektech výšky přes 12 do 24 m</t>
  </si>
  <si>
    <t>-1923719838</t>
  </si>
  <si>
    <t>https://podminky.urs.cz/item/CS_URS_2023_01/998767203</t>
  </si>
  <si>
    <t>-1583825935</t>
  </si>
  <si>
    <t>Z5 - Lešení</t>
  </si>
  <si>
    <t>-514536184</t>
  </si>
  <si>
    <t>740,95</t>
  </si>
  <si>
    <t>218,70</t>
  </si>
  <si>
    <t>54,00</t>
  </si>
  <si>
    <t>1084960639</t>
  </si>
  <si>
    <t>1754,6*31 'Přepočtené koeficientem množství</t>
  </si>
  <si>
    <t>1348880335</t>
  </si>
  <si>
    <t>-68808501</t>
  </si>
  <si>
    <t>04 - Pohled z východu</t>
  </si>
  <si>
    <t>V1 - I.NP</t>
  </si>
  <si>
    <t>722730790</t>
  </si>
  <si>
    <t>0,30*1,50*0,05</t>
  </si>
  <si>
    <t>-45481647</t>
  </si>
  <si>
    <t>2,45*3,50-2,00*3,00</t>
  </si>
  <si>
    <t>2,45*3,50*4-2,10*3,00*4</t>
  </si>
  <si>
    <t>-1012301365</t>
  </si>
  <si>
    <t>2,46*0,35*3</t>
  </si>
  <si>
    <t>2,10*0,35*4+1,05*0,35</t>
  </si>
  <si>
    <t>349231811</t>
  </si>
  <si>
    <t>Přizdívka z cihel ostění s ozubem ve vybouraných otvorech, s vysekáním kapes pro zavázaní přes 80 do 150 mm</t>
  </si>
  <si>
    <t>882165634</t>
  </si>
  <si>
    <t>https://podminky.urs.cz/item/CS_URS_2023_01/349231811</t>
  </si>
  <si>
    <t>0,10*3,00*3+0,10*3,00*3</t>
  </si>
  <si>
    <t>31149977</t>
  </si>
  <si>
    <t>2,46*3,50*4-2,00*3,00*3</t>
  </si>
  <si>
    <t>2,275*3,50*4-2,10*3,00*4</t>
  </si>
  <si>
    <t>1294580656</t>
  </si>
  <si>
    <t>2113474440</t>
  </si>
  <si>
    <t>0,25*(3,00+2,00+3,00)*3</t>
  </si>
  <si>
    <t>0,25*(3,00*2,10+3,00)*4</t>
  </si>
  <si>
    <t>0,15*(3,00+2,00+3,00)*4</t>
  </si>
  <si>
    <t>0,15*(3,50+2,00+3,50)*4</t>
  </si>
  <si>
    <t>0,15*(3,00+2,10+3,00)*5</t>
  </si>
  <si>
    <t>0,15*(3,50+2,00+3,50)*5</t>
  </si>
  <si>
    <t>-255598352</t>
  </si>
  <si>
    <t>2,00*3,50*3-2,00*3,00*3</t>
  </si>
  <si>
    <t>2,10*3,50*4-2,10*3,00*4</t>
  </si>
  <si>
    <t>1232942083</t>
  </si>
  <si>
    <t>904581217</t>
  </si>
  <si>
    <t>2,00*4</t>
  </si>
  <si>
    <t>2,10*5</t>
  </si>
  <si>
    <t>804408452</t>
  </si>
  <si>
    <t>2,60*4</t>
  </si>
  <si>
    <t>2,60*5</t>
  </si>
  <si>
    <t>137906981</t>
  </si>
  <si>
    <t>2,10*3,00*4*2</t>
  </si>
  <si>
    <t>2,00*3,00*3*2</t>
  </si>
  <si>
    <t>-1333588388</t>
  </si>
  <si>
    <t>3,00*1,00*4</t>
  </si>
  <si>
    <t>3,00*1,00*5</t>
  </si>
  <si>
    <t>-305501058</t>
  </si>
  <si>
    <t>2,10*3,50*4+2,10*3,00</t>
  </si>
  <si>
    <t>2,00*3,00*3+2,00*3,50</t>
  </si>
  <si>
    <t>973031325</t>
  </si>
  <si>
    <t>Vysekání výklenků nebo kapes ve zdivu z cihel na maltu vápennou nebo vápenocementovou kapes, plochy do 0,10 m2, hl. do 300 mm</t>
  </si>
  <si>
    <t>-1650215048</t>
  </si>
  <si>
    <t>https://podminky.urs.cz/item/CS_URS_2023_01/973031325</t>
  </si>
  <si>
    <t>1415971507</t>
  </si>
  <si>
    <t>0,25*(3,00+2,00+3,00)*3+0,25*(3,50+2,00+3,50)</t>
  </si>
  <si>
    <t>0,25*(3,00*2,10+3,00)*4+0,25*(3,00+2,00+3,00)</t>
  </si>
  <si>
    <t>1113356613</t>
  </si>
  <si>
    <t>2,00*3,50*4-2,00*3,00*4</t>
  </si>
  <si>
    <t>2,10*3,50*5-2,10*3,00*5</t>
  </si>
  <si>
    <t>-839440726</t>
  </si>
  <si>
    <t>-445672554</t>
  </si>
  <si>
    <t>-1020395097</t>
  </si>
  <si>
    <t>4,847*25 'Přepočtené koeficientem množství</t>
  </si>
  <si>
    <t>-673494071</t>
  </si>
  <si>
    <t>-1146106575</t>
  </si>
  <si>
    <t>1024104036</t>
  </si>
  <si>
    <t>268266093</t>
  </si>
  <si>
    <t>1285149698</t>
  </si>
  <si>
    <t>-687605029</t>
  </si>
  <si>
    <t>-1204005675</t>
  </si>
  <si>
    <t>-1912423923</t>
  </si>
  <si>
    <t>okno V1-01</t>
  </si>
  <si>
    <t>2,00*3,00*3</t>
  </si>
  <si>
    <t>okno V1-02</t>
  </si>
  <si>
    <t>-70066508</t>
  </si>
  <si>
    <t>1969551231</t>
  </si>
  <si>
    <t>-34933833</t>
  </si>
  <si>
    <t>(2,10*2+3,00*2)*4</t>
  </si>
  <si>
    <t>(2,00*2+3,002)*3</t>
  </si>
  <si>
    <t>-2089889758</t>
  </si>
  <si>
    <t>2,46*3</t>
  </si>
  <si>
    <t>2,10*4</t>
  </si>
  <si>
    <t>-1023307926</t>
  </si>
  <si>
    <t>15,78*1,05 'Přepočtené koeficientem množství</t>
  </si>
  <si>
    <t>14920191</t>
  </si>
  <si>
    <t>-855630401</t>
  </si>
  <si>
    <t>1009187063</t>
  </si>
  <si>
    <t>V2 - II.NP</t>
  </si>
  <si>
    <t>676783687</t>
  </si>
  <si>
    <t>2,45*2,70</t>
  </si>
  <si>
    <t>2,35*2,70</t>
  </si>
  <si>
    <t>-1078950955</t>
  </si>
  <si>
    <t>2,45*3,25*8-2,45*2,70*8</t>
  </si>
  <si>
    <t>-1790804480</t>
  </si>
  <si>
    <t>47951614</t>
  </si>
  <si>
    <t>2,10*0,45*2</t>
  </si>
  <si>
    <t>2,45*0,30*9</t>
  </si>
  <si>
    <t>2,35*0,30*8</t>
  </si>
  <si>
    <t>0,75*(2,70+2,10+2,70)*2</t>
  </si>
  <si>
    <t>vyrovnání bourané zdivo</t>
  </si>
  <si>
    <t>-507892476</t>
  </si>
  <si>
    <t>2,45*3,25*2-2,45*2,70*2</t>
  </si>
  <si>
    <t>-756890061</t>
  </si>
  <si>
    <t>0,10*2,70*9*2+0,10*2,70*9*2</t>
  </si>
  <si>
    <t>-690791065</t>
  </si>
  <si>
    <t>2,45*3,25</t>
  </si>
  <si>
    <t>2,35*3,20</t>
  </si>
  <si>
    <t>2,35*3,45*3-2,10*2,70*3</t>
  </si>
  <si>
    <t>2,45*3,45*5-2,10*2,70*5</t>
  </si>
  <si>
    <t>-270275556</t>
  </si>
  <si>
    <t>268548261</t>
  </si>
  <si>
    <t>(0,10+0,045+0,21)*(2,70+2,45+2,70)*8+2,45*0,10*3</t>
  </si>
  <si>
    <t>(0,42-0,21)*(4,10+2,65+4,10)*5</t>
  </si>
  <si>
    <t>(0,10+0,045+0,21)*(2,70+2,35+2,70)*9+2,35*0,10*9</t>
  </si>
  <si>
    <t>0,15*(2,70+2,00+2,70)*9</t>
  </si>
  <si>
    <t>0,15*(2,70*2,10+2,70)*10</t>
  </si>
  <si>
    <t>0,15*(3,25+2,10+3,25)*5</t>
  </si>
  <si>
    <t>1463858689</t>
  </si>
  <si>
    <t>2,10*3,25</t>
  </si>
  <si>
    <t>2,00*2,70</t>
  </si>
  <si>
    <t>2,10*3,25*5-2,10*2,70*5</t>
  </si>
  <si>
    <t>-584215490</t>
  </si>
  <si>
    <t>2066137635</t>
  </si>
  <si>
    <t>2,30*0,85*2</t>
  </si>
  <si>
    <t>2,30*3,35*2-2,10*2,70*2</t>
  </si>
  <si>
    <t>-931704079</t>
  </si>
  <si>
    <t>2,10*10</t>
  </si>
  <si>
    <t>2,00*9</t>
  </si>
  <si>
    <t>593700453</t>
  </si>
  <si>
    <t>2,30*2</t>
  </si>
  <si>
    <t>římsa</t>
  </si>
  <si>
    <t>-989124585</t>
  </si>
  <si>
    <t>2,10*2,70*9*2</t>
  </si>
  <si>
    <t>2,00*2,70*8*2</t>
  </si>
  <si>
    <t>-779484966</t>
  </si>
  <si>
    <t>3,00*1,00*10</t>
  </si>
  <si>
    <t>3,00*1,00*9</t>
  </si>
  <si>
    <t>-630297401</t>
  </si>
  <si>
    <t>2,10*0,75*(1,40+2,70-0,75)*2</t>
  </si>
  <si>
    <t>102836966</t>
  </si>
  <si>
    <t>2,10*2,70*3</t>
  </si>
  <si>
    <t>2,00*2,70*8</t>
  </si>
  <si>
    <t>942542700</t>
  </si>
  <si>
    <t>2,35*3,45*2-2,10*2,70*2</t>
  </si>
  <si>
    <t>(0,10+0,045+0,21)*(2,70+2,45+2,70)*7+2,45*0,10*3</t>
  </si>
  <si>
    <t>(0,42-0,21)*(4,10+2,65+4,10)*4</t>
  </si>
  <si>
    <t>(0,10+0,045+0,21)*(2,70+2,35+2,70)*8+2,35*0,10*8</t>
  </si>
  <si>
    <t>-389222835</t>
  </si>
  <si>
    <t>273427085</t>
  </si>
  <si>
    <t>1646081706</t>
  </si>
  <si>
    <t>2028074766</t>
  </si>
  <si>
    <t>26,88*25 'Přepočtené koeficientem množství</t>
  </si>
  <si>
    <t>1018484285</t>
  </si>
  <si>
    <t>-567474347</t>
  </si>
  <si>
    <t>433576212</t>
  </si>
  <si>
    <t>1338269806</t>
  </si>
  <si>
    <t>-1268555361</t>
  </si>
  <si>
    <t>1*8,80/1000</t>
  </si>
  <si>
    <t>1111587048</t>
  </si>
  <si>
    <t>9*2,10</t>
  </si>
  <si>
    <t>8*2,10</t>
  </si>
  <si>
    <t>-483201146</t>
  </si>
  <si>
    <t>9*2,00</t>
  </si>
  <si>
    <t>10*2,10</t>
  </si>
  <si>
    <t>764218407</t>
  </si>
  <si>
    <t>Oplechování říms a ozdobných prvků z pozinkovaného plechu rovných, bez rohů mechanicky kotvené rš 670 mm</t>
  </si>
  <si>
    <t>1334469400</t>
  </si>
  <si>
    <t>https://podminky.urs.cz/item/CS_URS_2023_01/764218407</t>
  </si>
  <si>
    <t>2,300*2</t>
  </si>
  <si>
    <t>764218447</t>
  </si>
  <si>
    <t>Oplechování říms a ozdobných prvků z pozinkovaného plechu rovných, bez rohů Příplatek k cenám za zvýšenou pracnost při provedení rohu nebo koutu rovné římsy přes rš 400 mm</t>
  </si>
  <si>
    <t>365545557</t>
  </si>
  <si>
    <t>https://podminky.urs.cz/item/CS_URS_2023_01/764218447</t>
  </si>
  <si>
    <t>-1415284397</t>
  </si>
  <si>
    <t>38130820</t>
  </si>
  <si>
    <t>2,10*2,70*9</t>
  </si>
  <si>
    <t>okno V2-01</t>
  </si>
  <si>
    <t>okno V2-02</t>
  </si>
  <si>
    <t>-57247560</t>
  </si>
  <si>
    <t>-2044729577</t>
  </si>
  <si>
    <t>59429160</t>
  </si>
  <si>
    <t>(2,10*2+2,70*2)*9</t>
  </si>
  <si>
    <t>(2,00*2+2,70*2)*8</t>
  </si>
  <si>
    <t>634833257</t>
  </si>
  <si>
    <t>2,35*8</t>
  </si>
  <si>
    <t>2,45*9</t>
  </si>
  <si>
    <t>-1409635622</t>
  </si>
  <si>
    <t>40,85*1,05 'Přepočtené koeficientem množství</t>
  </si>
  <si>
    <t>2076559054</t>
  </si>
  <si>
    <t>2101925101</t>
  </si>
  <si>
    <t>1734206185</t>
  </si>
  <si>
    <t>875850140</t>
  </si>
  <si>
    <t>-991536997</t>
  </si>
  <si>
    <t>-937943456</t>
  </si>
  <si>
    <t>V3 - III.NP</t>
  </si>
  <si>
    <t>-1375216356</t>
  </si>
  <si>
    <t>-69656029</t>
  </si>
  <si>
    <t>2,325*3,25*7-2,325*2,70*7</t>
  </si>
  <si>
    <t>2,35*3,25*1-2,35*2,70*1</t>
  </si>
  <si>
    <t>1683894876</t>
  </si>
  <si>
    <t>2,35*0,20*9</t>
  </si>
  <si>
    <t>2,45*0,20*10</t>
  </si>
  <si>
    <t>1525697999</t>
  </si>
  <si>
    <t>2,325*3,25</t>
  </si>
  <si>
    <t>2,325*3,45*8-2,10*2,70*8</t>
  </si>
  <si>
    <t>188219102</t>
  </si>
  <si>
    <t>184826557</t>
  </si>
  <si>
    <t>(0,10+0,065+0,21)*(2,70+2,325+2,70)*9+2,325*0,10*4</t>
  </si>
  <si>
    <t>(0,42-0,21)*(3,95+2,325+3,95)*5</t>
  </si>
  <si>
    <t>(0,10+0,065+0,21)*(2,70+2,35+2,70)*7+2,35*0,10*8</t>
  </si>
  <si>
    <t>(0,42-0,21)*(3,95+2,35+3,95)</t>
  </si>
  <si>
    <t>0,15*(3,25+2,10+3,25)*9</t>
  </si>
  <si>
    <t>259386761</t>
  </si>
  <si>
    <t>2,10*3,25*9-2,10*2,70*9</t>
  </si>
  <si>
    <t>2,00*3,25*8-2,10*2,70*2</t>
  </si>
  <si>
    <t>-1519521479</t>
  </si>
  <si>
    <t>-1535510314</t>
  </si>
  <si>
    <t>2,10*9</t>
  </si>
  <si>
    <t>2,00*8</t>
  </si>
  <si>
    <t>-118171278</t>
  </si>
  <si>
    <t>2,60*9</t>
  </si>
  <si>
    <t>2,60*8</t>
  </si>
  <si>
    <t>-927066524</t>
  </si>
  <si>
    <t>-947616100</t>
  </si>
  <si>
    <t>-1991045505</t>
  </si>
  <si>
    <t>2,10*2,70*4</t>
  </si>
  <si>
    <t>2,10*3,25*6</t>
  </si>
  <si>
    <t>2,00*2,70*7</t>
  </si>
  <si>
    <t>2,00*3,25</t>
  </si>
  <si>
    <t>-1025687733</t>
  </si>
  <si>
    <t>2,325*3,45*6-2,10*2,70*6</t>
  </si>
  <si>
    <t>2,35*3,45*1-2,10*2,70*1</t>
  </si>
  <si>
    <t>(0,10+0,065+0,21)*(2,70+2,35+2,70)*7+2,35*0,10*6</t>
  </si>
  <si>
    <t>223598504</t>
  </si>
  <si>
    <t>0,15*(2,70+2,00+2,70)*8</t>
  </si>
  <si>
    <t>0,15*(3,25+2,10+3,25)*7</t>
  </si>
  <si>
    <t>1190239183</t>
  </si>
  <si>
    <t>1305229270</t>
  </si>
  <si>
    <t>-1376760033</t>
  </si>
  <si>
    <t>8,975*25 'Přepočtené koeficientem množství</t>
  </si>
  <si>
    <t>1709939319</t>
  </si>
  <si>
    <t>213970577</t>
  </si>
  <si>
    <t>-1384172376</t>
  </si>
  <si>
    <t>1014114738</t>
  </si>
  <si>
    <t>6*2,10</t>
  </si>
  <si>
    <t>7*2,00</t>
  </si>
  <si>
    <t>10*2,60</t>
  </si>
  <si>
    <t>9*2,60</t>
  </si>
  <si>
    <t>-209228767</t>
  </si>
  <si>
    <t>-320788098</t>
  </si>
  <si>
    <t>2,60*10</t>
  </si>
  <si>
    <t>1479757037</t>
  </si>
  <si>
    <t>4*10</t>
  </si>
  <si>
    <t>4*9</t>
  </si>
  <si>
    <t>-418845981</t>
  </si>
  <si>
    <t>1842055140</t>
  </si>
  <si>
    <t>okno V3-01</t>
  </si>
  <si>
    <t>okno V3-02</t>
  </si>
  <si>
    <t>1902052512</t>
  </si>
  <si>
    <t>1082111666</t>
  </si>
  <si>
    <t>-1603241151</t>
  </si>
  <si>
    <t>-150681512</t>
  </si>
  <si>
    <t>1862357096</t>
  </si>
  <si>
    <t>40,4*1,05 'Přepočtené koeficientem množství</t>
  </si>
  <si>
    <t>-1454804662</t>
  </si>
  <si>
    <t>472887608</t>
  </si>
  <si>
    <t>1303724007</t>
  </si>
  <si>
    <t>V4 - IV.NP</t>
  </si>
  <si>
    <t>1266104188</t>
  </si>
  <si>
    <t>2,40*0,30*27</t>
  </si>
  <si>
    <t>-1206332481</t>
  </si>
  <si>
    <t>0,30*(2,35+2,05+2,35)*27</t>
  </si>
  <si>
    <t>2,20*2,35*23-2,05*2,35*27</t>
  </si>
  <si>
    <t>(0,18+0,15)*(2,35+2,40+2,35)*27</t>
  </si>
  <si>
    <t>757479413</t>
  </si>
  <si>
    <t>2,00*2,35*13*2</t>
  </si>
  <si>
    <t>424429907</t>
  </si>
  <si>
    <t>3,00*1,00*27</t>
  </si>
  <si>
    <t>2036992718</t>
  </si>
  <si>
    <t>2,05*2,35*13</t>
  </si>
  <si>
    <t>-167483053</t>
  </si>
  <si>
    <t>-152511587</t>
  </si>
  <si>
    <t>1285025865</t>
  </si>
  <si>
    <t>1764352424</t>
  </si>
  <si>
    <t>595837660</t>
  </si>
  <si>
    <t>9,877*25 'Přepočtené koeficientem množství</t>
  </si>
  <si>
    <t>1456464843</t>
  </si>
  <si>
    <t>1184881564</t>
  </si>
  <si>
    <t>451744193</t>
  </si>
  <si>
    <t>337757498</t>
  </si>
  <si>
    <t>2,05*27</t>
  </si>
  <si>
    <t>-324449110</t>
  </si>
  <si>
    <t>627089872</t>
  </si>
  <si>
    <t>27*2,05</t>
  </si>
  <si>
    <t>-1257513884</t>
  </si>
  <si>
    <t>1618290972</t>
  </si>
  <si>
    <t>okno V4-01</t>
  </si>
  <si>
    <t>okno V4-02</t>
  </si>
  <si>
    <t>649100364</t>
  </si>
  <si>
    <t>-1539820775</t>
  </si>
  <si>
    <t>-1793118755</t>
  </si>
  <si>
    <t>(2,05*2+2,35*2)*13</t>
  </si>
  <si>
    <t>-1153941124</t>
  </si>
  <si>
    <t>27*2,40</t>
  </si>
  <si>
    <t>60794104</t>
  </si>
  <si>
    <t>parapet dřevotřískový vnitřní povrch laminátový š 340mm</t>
  </si>
  <si>
    <t>1024195793</t>
  </si>
  <si>
    <t>64,8*1,05 'Přepočtené koeficientem množství</t>
  </si>
  <si>
    <t>-852004483</t>
  </si>
  <si>
    <t>-1619389957</t>
  </si>
  <si>
    <t>653080376</t>
  </si>
  <si>
    <t>V5 - Lešení</t>
  </si>
  <si>
    <t>1512266315</t>
  </si>
  <si>
    <t>306,00</t>
  </si>
  <si>
    <t>286,76</t>
  </si>
  <si>
    <t>229,15</t>
  </si>
  <si>
    <t>-791985535</t>
  </si>
  <si>
    <t>1127,91*31 'Přepočtené koeficientem množství</t>
  </si>
  <si>
    <t>412973910</t>
  </si>
  <si>
    <t>764001833</t>
  </si>
  <si>
    <t>Demontáž klempířských konstrukcí krytiny z taškových tabulí k dalšímu použití</t>
  </si>
  <si>
    <t>-1653265412</t>
  </si>
  <si>
    <t>https://podminky.urs.cz/item/CS_URS_2023_01/764001833</t>
  </si>
  <si>
    <t>134,35</t>
  </si>
  <si>
    <t>123,81</t>
  </si>
  <si>
    <t>Součet - demontáž pro stavbu lešení</t>
  </si>
  <si>
    <t>764101141</t>
  </si>
  <si>
    <t>Montáž krytiny z plechu s úpravou u okapů, prostupů a výčnělků střechy rovné z taškových tabulí, sklon střechy do 30°</t>
  </si>
  <si>
    <t>1790519789</t>
  </si>
  <si>
    <t>https://podminky.urs.cz/item/CS_URS_2023_01/764101141</t>
  </si>
  <si>
    <t>55350183</t>
  </si>
  <si>
    <t>krytina střešní profilovaný - stávající demontovaná krytina</t>
  </si>
  <si>
    <t>286295118</t>
  </si>
  <si>
    <t>55355</t>
  </si>
  <si>
    <t>Spojovací materiál apod.</t>
  </si>
  <si>
    <t>-1289438604</t>
  </si>
  <si>
    <t>1410378998</t>
  </si>
  <si>
    <t>-251514572</t>
  </si>
  <si>
    <t>05 - Přístavba</t>
  </si>
  <si>
    <t>01 - Pohled z východu</t>
  </si>
  <si>
    <t>-1306166251</t>
  </si>
  <si>
    <t>0,45*2,05*0,05*5</t>
  </si>
  <si>
    <t>317121251</t>
  </si>
  <si>
    <t>Montáž překladů ze železobetonových prefabrikátů dodatečně do připravených rýh, světlosti otvoru přes 1050 do 1800 mm</t>
  </si>
  <si>
    <t>1878140317</t>
  </si>
  <si>
    <t>https://podminky.urs.cz/item/CS_URS_2023_01/317121251</t>
  </si>
  <si>
    <t>3*5</t>
  </si>
  <si>
    <t>59321073</t>
  </si>
  <si>
    <t>překlad železobetonový RZP 2390x140x140mm</t>
  </si>
  <si>
    <t>1231339973</t>
  </si>
  <si>
    <t>-443149412</t>
  </si>
  <si>
    <t>0,30*1,80*4</t>
  </si>
  <si>
    <t>0,30*1,75*12</t>
  </si>
  <si>
    <t>0,45*(2,00+1,75+2,00)*7</t>
  </si>
  <si>
    <t>začištění vybouraného okna</t>
  </si>
  <si>
    <t>612325301</t>
  </si>
  <si>
    <t>Vápenocementová omítka ostění nebo nadpraží hladká</t>
  </si>
  <si>
    <t>290481142</t>
  </si>
  <si>
    <t>https://podminky.urs.cz/item/CS_URS_2023_01/612325301</t>
  </si>
  <si>
    <t>0,15*(1,40+1,80+1,40)*4</t>
  </si>
  <si>
    <t>0,15*(2,00+1,75+2,00)*12</t>
  </si>
  <si>
    <t>1066380147</t>
  </si>
  <si>
    <t>0,30*(1,40+1,80+1,40)*4</t>
  </si>
  <si>
    <t>0,30*(2,00+1,75+2,00)*12</t>
  </si>
  <si>
    <t>1,95*2,20*7-1,75*2,00*7</t>
  </si>
  <si>
    <t>0,30*2,10*5</t>
  </si>
  <si>
    <t>622321121</t>
  </si>
  <si>
    <t>Omítka vápenocementová vnějších ploch nanášená ručně jednovrstvá, tloušťky do 15 mm hladká stěn</t>
  </si>
  <si>
    <t>-950677420</t>
  </si>
  <si>
    <t>https://podminky.urs.cz/item/CS_URS_2023_01/622321121</t>
  </si>
  <si>
    <t>4,00*2,50*2-1,75*2,00*2</t>
  </si>
  <si>
    <t>1020952942</t>
  </si>
  <si>
    <t>-1690707081</t>
  </si>
  <si>
    <t>1,75*2,00*12*2</t>
  </si>
  <si>
    <t>1,80*1,40*4*2</t>
  </si>
  <si>
    <t>-1639587171</t>
  </si>
  <si>
    <t>3,00*1,00*12</t>
  </si>
  <si>
    <t>2069412980</t>
  </si>
  <si>
    <t>1,75*2,00*0,45*7</t>
  </si>
  <si>
    <t>-1164905015</t>
  </si>
  <si>
    <t>1,80*1,40*4</t>
  </si>
  <si>
    <t>968062376</t>
  </si>
  <si>
    <t>Vybourání dřevěných rámů oken s křídly, dveřních zárubní, vrat, stěn, ostění nebo obkladů rámů oken s křídly zdvojených, plochy do 4 m2</t>
  </si>
  <si>
    <t>2482676</t>
  </si>
  <si>
    <t>https://podminky.urs.cz/item/CS_URS_2023_01/968062376</t>
  </si>
  <si>
    <t>1,75*2,00*12</t>
  </si>
  <si>
    <t>1,75*2,00*5</t>
  </si>
  <si>
    <t>968082017</t>
  </si>
  <si>
    <t>Vybourání plastových rámů oken s křídly, dveřních zárubní, vrat rámu oken s křídly, plochy přes 2 do 4 m2</t>
  </si>
  <si>
    <t>-1508284826</t>
  </si>
  <si>
    <t>https://podminky.urs.cz/item/CS_URS_2023_01/968082017</t>
  </si>
  <si>
    <t>1753975143</t>
  </si>
  <si>
    <t>2,09*5*2</t>
  </si>
  <si>
    <t>974031269</t>
  </si>
  <si>
    <t>Vysekání rýh ve zdivu cihelném na maltu vápennou nebo vápenocementovou v prostoru přilehlém ke stropní konstrukci Příplatek k ceně -1267 za každých dalších 100 mm šířky rýhy hl. do 150 mm</t>
  </si>
  <si>
    <t>31931202</t>
  </si>
  <si>
    <t>https://podminky.urs.cz/item/CS_URS_2023_01/974031269</t>
  </si>
  <si>
    <t>2,09*5*1,5</t>
  </si>
  <si>
    <t>1008915468</t>
  </si>
  <si>
    <t>0,30*(2,00+1,75+2,00)*5</t>
  </si>
  <si>
    <t>-1471594046</t>
  </si>
  <si>
    <t>0,15*(2,00+1,75+2,00)*5</t>
  </si>
  <si>
    <t>0,12*(2,00+1,75+2,00)*12</t>
  </si>
  <si>
    <t>-738110772</t>
  </si>
  <si>
    <t>-2062608832</t>
  </si>
  <si>
    <t>-1024212833</t>
  </si>
  <si>
    <t>34,757*25 'Přepočtené koeficientem množství</t>
  </si>
  <si>
    <t>1660794719</t>
  </si>
  <si>
    <t>-1173865546</t>
  </si>
  <si>
    <t>222948946</t>
  </si>
  <si>
    <t>1405014033</t>
  </si>
  <si>
    <t>1,80*4</t>
  </si>
  <si>
    <t>1,75*5</t>
  </si>
  <si>
    <t>1,75*12</t>
  </si>
  <si>
    <t>napojení stávajícího parapetu k oknu</t>
  </si>
  <si>
    <t>-1919351353</t>
  </si>
  <si>
    <t>6*8,80/1000</t>
  </si>
  <si>
    <t>2124910864</t>
  </si>
  <si>
    <t>Součet - nutno uříznout dle okna</t>
  </si>
  <si>
    <t>764216401</t>
  </si>
  <si>
    <t>Oplechování parapetů z pozinkovaného plechu rovných mechanicky kotvené, bez rohů rš 150 mm</t>
  </si>
  <si>
    <t>1534554677</t>
  </si>
  <si>
    <t>https://podminky.urs.cz/item/CS_URS_2023_01/764216401</t>
  </si>
  <si>
    <t>1,80*7</t>
  </si>
  <si>
    <t>Součet - provizorní parapet okna</t>
  </si>
  <si>
    <t>-879832475</t>
  </si>
  <si>
    <t>88782688</t>
  </si>
  <si>
    <t>okno P4-01</t>
  </si>
  <si>
    <t>okno plastové otevíravé/sklopné trojsklo přes plochu 1m2 do v 1,5m</t>
  </si>
  <si>
    <t>582983954</t>
  </si>
  <si>
    <t>-358091185</t>
  </si>
  <si>
    <t>okno P1-01</t>
  </si>
  <si>
    <t>okno P2-01</t>
  </si>
  <si>
    <t>okno P3-01</t>
  </si>
  <si>
    <t>-1844027441</t>
  </si>
  <si>
    <t>-203172840</t>
  </si>
  <si>
    <t>(1,80*2+1,40*2)*4</t>
  </si>
  <si>
    <t>(1,75*2+2,00*2)*12</t>
  </si>
  <si>
    <t>-1344851207</t>
  </si>
  <si>
    <t>-1206244567</t>
  </si>
  <si>
    <t>70,2*1,05 'Přepočtené koeficientem množství</t>
  </si>
  <si>
    <t>-80156685</t>
  </si>
  <si>
    <t>2051384547</t>
  </si>
  <si>
    <t>126783651</t>
  </si>
  <si>
    <t>02 - Pohled ze severu</t>
  </si>
  <si>
    <t>1317926691</t>
  </si>
  <si>
    <t>0,45*1,20*0,05</t>
  </si>
  <si>
    <t>1302820382</t>
  </si>
  <si>
    <t>0,90*2,00*0,45</t>
  </si>
  <si>
    <t>317121151</t>
  </si>
  <si>
    <t>Montáž překladů ze železobetonových prefabrikátů dodatečně do připravených rýh, světlosti otvoru do 1050 mm</t>
  </si>
  <si>
    <t>-1345752302</t>
  </si>
  <si>
    <t>https://podminky.urs.cz/item/CS_URS_2023_01/317121151</t>
  </si>
  <si>
    <t>59321070</t>
  </si>
  <si>
    <t>překlad železobetonový RZP 1190x140x140mm</t>
  </si>
  <si>
    <t>-1066081177</t>
  </si>
  <si>
    <t>554395477</t>
  </si>
  <si>
    <t>0,90*0,30*2</t>
  </si>
  <si>
    <t>1,75*0,30*3</t>
  </si>
  <si>
    <t>0,45*(2,00+0,90+2,00)</t>
  </si>
  <si>
    <t>1096618616</t>
  </si>
  <si>
    <t>1,10*2,10</t>
  </si>
  <si>
    <t>-470526697</t>
  </si>
  <si>
    <t>2,31*2 'Přepočtené koeficientem množství</t>
  </si>
  <si>
    <t>702596891</t>
  </si>
  <si>
    <t>0,15*(2,00+0,90+2,00)*2</t>
  </si>
  <si>
    <t>0,15*(2,00+1,75+2,00)*3</t>
  </si>
  <si>
    <t>0,30*1,40</t>
  </si>
  <si>
    <t>-1029519586</t>
  </si>
  <si>
    <t>0,30*(2,00+0,90+2,00)*2</t>
  </si>
  <si>
    <t>0,30*(2,00+1,75+2,00)*3</t>
  </si>
  <si>
    <t>1,10*2,10-0,90*2,00</t>
  </si>
  <si>
    <t>245520346</t>
  </si>
  <si>
    <t>1,10*2,20</t>
  </si>
  <si>
    <t>771531258</t>
  </si>
  <si>
    <t>1339618718</t>
  </si>
  <si>
    <t>1,75*2,00*3*2</t>
  </si>
  <si>
    <t>0,90*2,00*2*2</t>
  </si>
  <si>
    <t>2055800597</t>
  </si>
  <si>
    <t>1,50*1,00*5</t>
  </si>
  <si>
    <t>962023390</t>
  </si>
  <si>
    <t>Bourání zdiva nadzákladového smíšeného na maltu vápennou nebo vápenocementovou, objemu do 1 m3</t>
  </si>
  <si>
    <t>-328304694</t>
  </si>
  <si>
    <t>https://podminky.urs.cz/item/CS_URS_2023_01/962023390</t>
  </si>
  <si>
    <t>968062375</t>
  </si>
  <si>
    <t>Vybourání dřevěných rámů oken s křídly, dveřních zárubní, vrat, stěn, ostění nebo obkladů rámů oken s křídly zdvojených, plochy do 2 m2</t>
  </si>
  <si>
    <t>1118131250</t>
  </si>
  <si>
    <t>https://podminky.urs.cz/item/CS_URS_2023_01/968062375</t>
  </si>
  <si>
    <t>0,90*2,00*2</t>
  </si>
  <si>
    <t>-789222780</t>
  </si>
  <si>
    <t>1,75*2,00*3</t>
  </si>
  <si>
    <t>973031825</t>
  </si>
  <si>
    <t>Vysekání výklenků nebo kapes ve zdivu z cihel na maltu vápennou nebo vápenocementovou kapes pro zavázání nových zdí, tl. do 450 mm</t>
  </si>
  <si>
    <t>-261644631</t>
  </si>
  <si>
    <t>https://podminky.urs.cz/item/CS_URS_2023_01/973031825</t>
  </si>
  <si>
    <t>2,00*2</t>
  </si>
  <si>
    <t>-552462636</t>
  </si>
  <si>
    <t>786138249</t>
  </si>
  <si>
    <t>1,20*1,50</t>
  </si>
  <si>
    <t>457087006</t>
  </si>
  <si>
    <t>0,30*(2,00+0,90+2,00)</t>
  </si>
  <si>
    <t>552515213</t>
  </si>
  <si>
    <t>0,15*(2,00+0,90+2,00)</t>
  </si>
  <si>
    <t>-941097853</t>
  </si>
  <si>
    <t>1298877462</t>
  </si>
  <si>
    <t>1413670278</t>
  </si>
  <si>
    <t>3,051*25 'Přepočtené koeficientem množství</t>
  </si>
  <si>
    <t>1307740963</t>
  </si>
  <si>
    <t>-1342060967</t>
  </si>
  <si>
    <t>45952931</t>
  </si>
  <si>
    <t>-547101282</t>
  </si>
  <si>
    <t>0,90*2</t>
  </si>
  <si>
    <t>1,75*3</t>
  </si>
  <si>
    <t>403139737</t>
  </si>
  <si>
    <t>-2083915747</t>
  </si>
  <si>
    <t>1693893157</t>
  </si>
  <si>
    <t>0,95</t>
  </si>
  <si>
    <t>-1240945929</t>
  </si>
  <si>
    <t>974490634</t>
  </si>
  <si>
    <t>1,75*2,00</t>
  </si>
  <si>
    <t>0,90*2,00</t>
  </si>
  <si>
    <t>okno P2-02</t>
  </si>
  <si>
    <t>okno P3-02</t>
  </si>
  <si>
    <t>-1366093742</t>
  </si>
  <si>
    <t>-430210089</t>
  </si>
  <si>
    <t>1,75*2+2,00*2</t>
  </si>
  <si>
    <t>0,90*2+2,00*2</t>
  </si>
  <si>
    <t>301692840</t>
  </si>
  <si>
    <t>-271531343</t>
  </si>
  <si>
    <t>7,05*1,05 'Přepočtené koeficientem množství</t>
  </si>
  <si>
    <t>462442946</t>
  </si>
  <si>
    <t>203264636</t>
  </si>
  <si>
    <t>767620314</t>
  </si>
  <si>
    <t>Montáž oken s izolačními skly z hliníkových nebo ocelových profilů na polyuretanovou pěnu s trojskly pevných do celostěnových panelů nebo ocelové konstrukce, plochy přes 2,5 do 6 m2</t>
  </si>
  <si>
    <t>236689950</t>
  </si>
  <si>
    <t>https://podminky.urs.cz/item/CS_URS_2023_01/767620314</t>
  </si>
  <si>
    <t>55341007</t>
  </si>
  <si>
    <t>okno Al s fixním zasklením trojsklo přes plochu 1m2 přes v 2,5m  - dle specifikace výpisu oken a dveří</t>
  </si>
  <si>
    <t>1348296695</t>
  </si>
  <si>
    <t>-2041357700</t>
  </si>
  <si>
    <t>-1385080806</t>
  </si>
  <si>
    <t>613995952</t>
  </si>
  <si>
    <t>03 - Pohled z jihu</t>
  </si>
  <si>
    <t>-1041195613</t>
  </si>
  <si>
    <t>-151348497</t>
  </si>
  <si>
    <t>-400002197</t>
  </si>
  <si>
    <t>-980602474</t>
  </si>
  <si>
    <t>0,90*0,30*3</t>
  </si>
  <si>
    <t>0,45*(2,00+0,45+2,00)</t>
  </si>
  <si>
    <t>-252244501</t>
  </si>
  <si>
    <t>0,15*(2,00+0,90+2,00)*3</t>
  </si>
  <si>
    <t>-1850648825</t>
  </si>
  <si>
    <t>0,30*(2,00+0,90+2,00)*3</t>
  </si>
  <si>
    <t>610787754</t>
  </si>
  <si>
    <t>0,90*2,00*3</t>
  </si>
  <si>
    <t>1531784795</t>
  </si>
  <si>
    <t>1,50*1,00*3</t>
  </si>
  <si>
    <t>-1359077314</t>
  </si>
  <si>
    <t>1752258771</t>
  </si>
  <si>
    <t>1531498586</t>
  </si>
  <si>
    <t>903708950</t>
  </si>
  <si>
    <t>-1732864675</t>
  </si>
  <si>
    <t>1681068908</t>
  </si>
  <si>
    <t>-1031434662</t>
  </si>
  <si>
    <t>1601648546</t>
  </si>
  <si>
    <t>716232179</t>
  </si>
  <si>
    <t>2,415*25 'Přepočtené koeficientem množství</t>
  </si>
  <si>
    <t>1594890669</t>
  </si>
  <si>
    <t>-625417145</t>
  </si>
  <si>
    <t>-1012990945</t>
  </si>
  <si>
    <t>-20530924</t>
  </si>
  <si>
    <t>0,90*3</t>
  </si>
  <si>
    <t>2086829712</t>
  </si>
  <si>
    <t>-254823287</t>
  </si>
  <si>
    <t>94279535</t>
  </si>
  <si>
    <t>1580729608</t>
  </si>
  <si>
    <t>okno plastové otevíravé/sklopné trojsklo přes plochu 1m2 přes v 2,5m</t>
  </si>
  <si>
    <t>441039410</t>
  </si>
  <si>
    <t>okno P1-02</t>
  </si>
  <si>
    <t>478912850</t>
  </si>
  <si>
    <t>-1380420516</t>
  </si>
  <si>
    <t>1430755744</t>
  </si>
  <si>
    <t>2,7*1,05 'Přepočtené koeficientem množství</t>
  </si>
  <si>
    <t>352938126</t>
  </si>
  <si>
    <t>-871379159</t>
  </si>
  <si>
    <t>150201927</t>
  </si>
  <si>
    <t>04 - Lešení</t>
  </si>
  <si>
    <t>199189589</t>
  </si>
  <si>
    <t>pohled z jihu</t>
  </si>
  <si>
    <t>51*2</t>
  </si>
  <si>
    <t>pohled ze severu</t>
  </si>
  <si>
    <t>39*13</t>
  </si>
  <si>
    <t>12*3</t>
  </si>
  <si>
    <t>pohled</t>
  </si>
  <si>
    <t>-2121777845</t>
  </si>
  <si>
    <t>696*15 'Přepočtené koeficientem množství</t>
  </si>
  <si>
    <t>-1815636225</t>
  </si>
  <si>
    <t>-1087635115</t>
  </si>
  <si>
    <t>06 - Jihovýchodní vež</t>
  </si>
  <si>
    <t>01 - Okna</t>
  </si>
  <si>
    <t>-280827926</t>
  </si>
  <si>
    <t>0,30*2,39*0,05</t>
  </si>
  <si>
    <t>1229917202</t>
  </si>
  <si>
    <t>0,80*1,60</t>
  </si>
  <si>
    <t>2,00*3,20*2-2,00*2,70*2</t>
  </si>
  <si>
    <t>-376046387</t>
  </si>
  <si>
    <t>0,20*1,20+0,20*1,20+0,20*2,30+0,20*2,30</t>
  </si>
  <si>
    <t>0,20*2,30+0,20*2,30</t>
  </si>
  <si>
    <t>parapety</t>
  </si>
  <si>
    <t>497950214</t>
  </si>
  <si>
    <t>2,50*(2,80+0,80)-2,00*2,95+1,65*3,05-1,10*2,95</t>
  </si>
  <si>
    <t>2,30*4,00*2-2,00*2,70*2</t>
  </si>
  <si>
    <t>2,30*3,90*2-2,00*2,70*2</t>
  </si>
  <si>
    <t>2,30*2,35*2-2,00*2,35*2</t>
  </si>
  <si>
    <t>189610562</t>
  </si>
  <si>
    <t>241102404</t>
  </si>
  <si>
    <t>0,30*(2,95+1,10+2,95)+0,115*(2,95+2,00+2,95)+0,275*(1,20+0,80+1,20)*2</t>
  </si>
  <si>
    <t>0,15*(4,00+2,30+4,00)+0,30*(2,70+2,00+2,70)*2+0,275*(1,20+0,90+1,20)*2</t>
  </si>
  <si>
    <t>0,15*(3,90+2,30+3,90)+0,30*(2,70+2,00+2,70)*2+0,275*(1,20+0,90+1,20)*2</t>
  </si>
  <si>
    <t>0,15*(2,35+2,00+2,35)*2</t>
  </si>
  <si>
    <t>0,30*(2,95+1,10+2,95)+0,30*(2,95+2,00+2,95)+0,30*(1,20+0,80+1,20)*2</t>
  </si>
  <si>
    <t>0,15*(3,20+2,00+3,20)*2+0,30*(1,20+0,90+1,20)*2</t>
  </si>
  <si>
    <t>1819531857</t>
  </si>
  <si>
    <t>-797675285</t>
  </si>
  <si>
    <t>2069040193</t>
  </si>
  <si>
    <t>2,20*(2,95+0,20)+1,80*(0,80+0,10-0,20)-2,00*2,95</t>
  </si>
  <si>
    <t>1753141629</t>
  </si>
  <si>
    <t>1223834563</t>
  </si>
  <si>
    <t>0,80*2</t>
  </si>
  <si>
    <t>1629727309</t>
  </si>
  <si>
    <t>0,80*1,20*2</t>
  </si>
  <si>
    <t>0,90*1,20*2</t>
  </si>
  <si>
    <t>2,00*2,70*2*2</t>
  </si>
  <si>
    <t>2,00*2,35*2</t>
  </si>
  <si>
    <t>2,10*2,95*2</t>
  </si>
  <si>
    <t>1056072982</t>
  </si>
  <si>
    <t>3,00*1,00*7</t>
  </si>
  <si>
    <t>1288957220</t>
  </si>
  <si>
    <t>3,00*1,00*6</t>
  </si>
  <si>
    <t>-258431303</t>
  </si>
  <si>
    <t>1,10*1,10*0,60</t>
  </si>
  <si>
    <t>parapet okna I.NP</t>
  </si>
  <si>
    <t>-843083600</t>
  </si>
  <si>
    <t>968062374</t>
  </si>
  <si>
    <t>Vybourání dřevěných rámů oken s křídly, dveřních zárubní, vrat, stěn, ostění nebo obkladů rámů oken s křídly zdvojených, plochy do 1 m2</t>
  </si>
  <si>
    <t>-44519039</t>
  </si>
  <si>
    <t>https://podminky.urs.cz/item/CS_URS_2023_01/968062374</t>
  </si>
  <si>
    <t>0,80*1,20+0,80*1,20</t>
  </si>
  <si>
    <t>856666398</t>
  </si>
  <si>
    <t>0,90*1,20+0,90*1,20</t>
  </si>
  <si>
    <t>-92295587</t>
  </si>
  <si>
    <t>1,50*1,85</t>
  </si>
  <si>
    <t>611630331</t>
  </si>
  <si>
    <t>2,00*3,00+2,00*3,00</t>
  </si>
  <si>
    <t>2,00*3,20+2,00*3,20</t>
  </si>
  <si>
    <t>2,00*2,35+2,00*2,35</t>
  </si>
  <si>
    <t>1813950029</t>
  </si>
  <si>
    <t>-53649004</t>
  </si>
  <si>
    <t>1243317346</t>
  </si>
  <si>
    <t>-1000186325</t>
  </si>
  <si>
    <t>-672209961</t>
  </si>
  <si>
    <t>5,877*25 'Přepočtené koeficientem množství</t>
  </si>
  <si>
    <t>-574984822</t>
  </si>
  <si>
    <t>327062700</t>
  </si>
  <si>
    <t>1057129414</t>
  </si>
  <si>
    <t>1973779597</t>
  </si>
  <si>
    <t>2,00+2,00</t>
  </si>
  <si>
    <t>591873205</t>
  </si>
  <si>
    <t>1688066484</t>
  </si>
  <si>
    <t>nutno uříznout dle dozdívky</t>
  </si>
  <si>
    <t>1,15+0,80*2</t>
  </si>
  <si>
    <t>0,90*2+2,60*2</t>
  </si>
  <si>
    <t>-539793498</t>
  </si>
  <si>
    <t>1465095922</t>
  </si>
  <si>
    <t>1741751744</t>
  </si>
  <si>
    <t>4+4</t>
  </si>
  <si>
    <t>-1643124853</t>
  </si>
  <si>
    <t>-1869033811</t>
  </si>
  <si>
    <t>0,90*1,20</t>
  </si>
  <si>
    <t>okno JV2-01</t>
  </si>
  <si>
    <t>okno JV2-02</t>
  </si>
  <si>
    <t>okno JV3-01</t>
  </si>
  <si>
    <t>okno JV3-02</t>
  </si>
  <si>
    <t>okno plastové otevíravé/sklopné trojsklo přes plochu 1m2 do v 1,5m  - dle specifikace výpisu oken a dveří</t>
  </si>
  <si>
    <t>-731658198</t>
  </si>
  <si>
    <t>817526790</t>
  </si>
  <si>
    <t>okno JV-01</t>
  </si>
  <si>
    <t>okno JV-02</t>
  </si>
  <si>
    <t>okno plastové otevíravé/sklopné trojsklo do plochy 1m2  - dle specifikace výpisu oken a dveří</t>
  </si>
  <si>
    <t>1486569777</t>
  </si>
  <si>
    <t>0,80*1,20</t>
  </si>
  <si>
    <t>1864521117</t>
  </si>
  <si>
    <t>0,90*2+1,20*2</t>
  </si>
  <si>
    <t>0,80*2+1,20*2</t>
  </si>
  <si>
    <t>1691221899</t>
  </si>
  <si>
    <t>0,80+0,80</t>
  </si>
  <si>
    <t>0,90+0,90</t>
  </si>
  <si>
    <t>474790739</t>
  </si>
  <si>
    <t>5,2*1,05 'Přepočtené koeficientem množství</t>
  </si>
  <si>
    <t>-343346492</t>
  </si>
  <si>
    <t>962395579</t>
  </si>
  <si>
    <t>2,30+2,30</t>
  </si>
  <si>
    <t>-1317946676</t>
  </si>
  <si>
    <t>13,8*1,05 'Přepočtené koeficientem množství</t>
  </si>
  <si>
    <t>2111624953</t>
  </si>
  <si>
    <t>123624723</t>
  </si>
  <si>
    <t>767620354</t>
  </si>
  <si>
    <t>Montáž oken s izolačními skly z hliníkových nebo ocelových profilů na polyuretanovou pěnu s trojskly otevíravých do zdiva, plochy přes 2,5 do 6 m2</t>
  </si>
  <si>
    <t>-1433430536</t>
  </si>
  <si>
    <t>https://podminky.urs.cz/item/CS_URS_2023_01/767620354</t>
  </si>
  <si>
    <t>2,00*2,35*1</t>
  </si>
  <si>
    <t>okno JV4-01</t>
  </si>
  <si>
    <t>okno JV4-02</t>
  </si>
  <si>
    <t>okno Al otevíravé/sklopné trojsklo přes plochu 1m2 v 1,5-2,5m  - dle specifikace výpisu oken a dveří</t>
  </si>
  <si>
    <t>866018745</t>
  </si>
  <si>
    <t>767620128</t>
  </si>
  <si>
    <t>Montáž oken zdvojených z hliníkových nebo ocelových profilů na polyuretanovou pěnu otevíravých do zdiva, plochy přes 2,5 m2</t>
  </si>
  <si>
    <t>-1262289433</t>
  </si>
  <si>
    <t>https://podminky.urs.cz/item/CS_URS_2021_01/767620128</t>
  </si>
  <si>
    <t>2,00*2,70*2</t>
  </si>
  <si>
    <t>okno JV2-03</t>
  </si>
  <si>
    <t>okno JV3-03</t>
  </si>
  <si>
    <t>okno Al otevíravé/sklopné trojsklo přes plochu 1m2 přes v 2,5m  - dle specifikace výpisu oken a dveří  - dle specifikace výpisu oken a dveří</t>
  </si>
  <si>
    <t>1306759598</t>
  </si>
  <si>
    <t>1781916270</t>
  </si>
  <si>
    <t>2,00*2+2,35*2</t>
  </si>
  <si>
    <t>1415699350</t>
  </si>
  <si>
    <t>-1838840228</t>
  </si>
  <si>
    <t>02 - Lešení</t>
  </si>
  <si>
    <t>-2051135581</t>
  </si>
  <si>
    <t>45*1</t>
  </si>
  <si>
    <t>57,00*4</t>
  </si>
  <si>
    <t>-330330456</t>
  </si>
  <si>
    <t>273*31 'Přepočtené koeficientem množství</t>
  </si>
  <si>
    <t>-1157030389</t>
  </si>
  <si>
    <t>610708134</t>
  </si>
  <si>
    <t>27,96</t>
  </si>
  <si>
    <t>-1759767453</t>
  </si>
  <si>
    <t>krytina střešní profilovaný Pz plech tl 0,5mm do š 1,1m s povrchovou úpravou - demontovaná krytina</t>
  </si>
  <si>
    <t>-1098478524</t>
  </si>
  <si>
    <t>1399184985</t>
  </si>
  <si>
    <t>895695092</t>
  </si>
  <si>
    <t>293942463</t>
  </si>
  <si>
    <t>07 - Severozápadní vež</t>
  </si>
  <si>
    <t>1083896260</t>
  </si>
  <si>
    <t>(1,40-0,85)*2,10*2</t>
  </si>
  <si>
    <t>I.NP tl. zdiva 600mm</t>
  </si>
  <si>
    <t>(1,40-0,85)*2,10</t>
  </si>
  <si>
    <t>II.NP tl. zdiva 300mm</t>
  </si>
  <si>
    <t>(1,25-0,70)*2,10</t>
  </si>
  <si>
    <t>III.NP tl. zdiva 300mm</t>
  </si>
  <si>
    <t>-1005613376</t>
  </si>
  <si>
    <t>4,00</t>
  </si>
  <si>
    <t>3,00</t>
  </si>
  <si>
    <t>1998180781</t>
  </si>
  <si>
    <t>317998120</t>
  </si>
  <si>
    <t>Izolace tepelná mezi překlady z pěnového polystyrenu jakékoliv výšky, tloušťky do 30 mm</t>
  </si>
  <si>
    <t>1475080626</t>
  </si>
  <si>
    <t>https://podminky.urs.cz/item/CS_URS_2023_01/317998120</t>
  </si>
  <si>
    <t>0,15*2,54</t>
  </si>
  <si>
    <t>-1484410414</t>
  </si>
  <si>
    <t>-1613569802</t>
  </si>
  <si>
    <t>-1739992533</t>
  </si>
  <si>
    <t>0,35*1,50+0,35*2,10</t>
  </si>
  <si>
    <t>0,20*1,70+0,20*2,30</t>
  </si>
  <si>
    <t>0,20*1,70+0,20*2,25</t>
  </si>
  <si>
    <t>0,75*(1,15+1,15)+0,75+(1,15+1,15)</t>
  </si>
  <si>
    <t>0,55*(1,25+1,25)+0,55*(1,25+1,25)</t>
  </si>
  <si>
    <t>-1127585541</t>
  </si>
  <si>
    <t>2,60</t>
  </si>
  <si>
    <t>9141909</t>
  </si>
  <si>
    <t>(1,40-0,90)*2,10</t>
  </si>
  <si>
    <t>1930036618</t>
  </si>
  <si>
    <t>3,36*2 'Přepočtené koeficientem množství</t>
  </si>
  <si>
    <t>-993017734</t>
  </si>
  <si>
    <t>0,35*(3,00+2,10+3,00)</t>
  </si>
  <si>
    <t>0,30*(2,70+2,10+2,70)</t>
  </si>
  <si>
    <t>0,30*(2,35+2,05+2,35)</t>
  </si>
  <si>
    <t>0,15*(3,50+2,10+3,50)+0,15*(3,00+2,10+3,00)</t>
  </si>
  <si>
    <t>0,15*(3,25+2,10+3,25)+0,15*(2,70+2,10+2,70)</t>
  </si>
  <si>
    <t>0,30*(2,35+2,10+2,35)</t>
  </si>
  <si>
    <t>-250027246</t>
  </si>
  <si>
    <t>-1718213686</t>
  </si>
  <si>
    <t>1073665641</t>
  </si>
  <si>
    <t>2,10</t>
  </si>
  <si>
    <t>2,05</t>
  </si>
  <si>
    <t>-1043114227</t>
  </si>
  <si>
    <t>2,80</t>
  </si>
  <si>
    <t>21418055</t>
  </si>
  <si>
    <t>2,10*3,00*2</t>
  </si>
  <si>
    <t>79026679</t>
  </si>
  <si>
    <t>-773825254</t>
  </si>
  <si>
    <t>2,10*3,50*0,75-2,10*2,35*0,75</t>
  </si>
  <si>
    <t>2,10*3,25*0,45-2,10*2,00*0,45</t>
  </si>
  <si>
    <t>-1064731936</t>
  </si>
  <si>
    <t>2,10*2,35</t>
  </si>
  <si>
    <t>2,10*2,00</t>
  </si>
  <si>
    <t>974031164</t>
  </si>
  <si>
    <t>Vysekání rýh ve zdivu cihelném na maltu vápennou nebo vápenocementovou do hl. 150 mm a šířky do 150 mm</t>
  </si>
  <si>
    <t>-1691080824</t>
  </si>
  <si>
    <t>https://podminky.urs.cz/item/CS_URS_2023_01/974031164</t>
  </si>
  <si>
    <t>2,60+2,00</t>
  </si>
  <si>
    <t>-366217679</t>
  </si>
  <si>
    <t>2,54+2,54</t>
  </si>
  <si>
    <t>-1681522654</t>
  </si>
  <si>
    <t>2,54*1,5</t>
  </si>
  <si>
    <t>-2077855005</t>
  </si>
  <si>
    <t>-1776807933</t>
  </si>
  <si>
    <t>-1609825287</t>
  </si>
  <si>
    <t>0,35*(2,35+2,35)</t>
  </si>
  <si>
    <t>0,30*(2,00+2,00)</t>
  </si>
  <si>
    <t>-1488016459</t>
  </si>
  <si>
    <t>1634530168</t>
  </si>
  <si>
    <t>249898833</t>
  </si>
  <si>
    <t>-1285349185</t>
  </si>
  <si>
    <t>10,207*25 'Přepočtené koeficientem množství</t>
  </si>
  <si>
    <t>617762002</t>
  </si>
  <si>
    <t>1718579510</t>
  </si>
  <si>
    <t>-180928742</t>
  </si>
  <si>
    <t>-14747639</t>
  </si>
  <si>
    <t>2,10+1,50</t>
  </si>
  <si>
    <t>-1706321442</t>
  </si>
  <si>
    <t>1167365575</t>
  </si>
  <si>
    <t>367853162</t>
  </si>
  <si>
    <t>-1564872961</t>
  </si>
  <si>
    <t>-1419216430</t>
  </si>
  <si>
    <t>-1698447100</t>
  </si>
  <si>
    <t>234925805</t>
  </si>
  <si>
    <t>okno SZ4-01</t>
  </si>
  <si>
    <t>okno plastové otevíravé/sklopné trojsklo přes plochu 1m2 v 1,5-2,5m  - dle specifikace výpisu oken a dveří</t>
  </si>
  <si>
    <t>-203501040</t>
  </si>
  <si>
    <t>232109844</t>
  </si>
  <si>
    <t>-1514677702</t>
  </si>
  <si>
    <t>2,10*3,00</t>
  </si>
  <si>
    <t>okno SZ1-01</t>
  </si>
  <si>
    <t>2,10*2,70</t>
  </si>
  <si>
    <t>okno SZ2-01</t>
  </si>
  <si>
    <t>okno SZ3-01</t>
  </si>
  <si>
    <t>758679670</t>
  </si>
  <si>
    <t>-1114276111</t>
  </si>
  <si>
    <t>8006795</t>
  </si>
  <si>
    <t>2,10*2+3,00*2</t>
  </si>
  <si>
    <t>2,10*2+2,70*2</t>
  </si>
  <si>
    <t>-1315969746</t>
  </si>
  <si>
    <t>2,30</t>
  </si>
  <si>
    <t>2,25</t>
  </si>
  <si>
    <t>1986021938</t>
  </si>
  <si>
    <t>533818097</t>
  </si>
  <si>
    <t>-370647792</t>
  </si>
  <si>
    <t>-131161185</t>
  </si>
  <si>
    <t>-1469104703</t>
  </si>
  <si>
    <t>1513988152</t>
  </si>
  <si>
    <t>2067824615</t>
  </si>
  <si>
    <t>1630167401</t>
  </si>
  <si>
    <t>57,00*2</t>
  </si>
  <si>
    <t>-1064434241</t>
  </si>
  <si>
    <t>114*31 'Přepočtené koeficientem množství</t>
  </si>
  <si>
    <t>-190488984</t>
  </si>
  <si>
    <t>-562673542</t>
  </si>
  <si>
    <t>08 - Severovýchodní vež</t>
  </si>
  <si>
    <t>311272111</t>
  </si>
  <si>
    <t>Zdivo z pórobetonových tvárnic na tenké maltové lože, tl. zdiva 250 mm pevnost tvárnic do P2, objemová hmotnost do 450 kg/m3 hladkých</t>
  </si>
  <si>
    <t>-927634887</t>
  </si>
  <si>
    <t>https://podminky.urs.cz/item/CS_URS_2023_01/311272111</t>
  </si>
  <si>
    <t>1,60*(3,40-3,00)</t>
  </si>
  <si>
    <t>1,60*(3,10-2,70)</t>
  </si>
  <si>
    <t>2,10*(3,10-2,70)</t>
  </si>
  <si>
    <t>317142446</t>
  </si>
  <si>
    <t>Překlady nenosné z pórobetonu osazené do tenkého maltového lože, výšky do 250 mm, šířky překladu 150 mm, délky překladu přes 1500 do 2000 mm</t>
  </si>
  <si>
    <t>-794138140</t>
  </si>
  <si>
    <t>https://podminky.urs.cz/item/CS_URS_2023_01/317142446</t>
  </si>
  <si>
    <t>340271045</t>
  </si>
  <si>
    <t>Zazdívka otvorů v příčkách nebo stěnách pórobetonovými tvárnicemi plochy přes 1 m2 do 4 m2, objemová hmotnost 500 kg/m3, tloušťka příčky 150 mm</t>
  </si>
  <si>
    <t>607902122</t>
  </si>
  <si>
    <t>https://podminky.urs.cz/item/CS_URS_2023_01/340271045</t>
  </si>
  <si>
    <t>2,20*2,50</t>
  </si>
  <si>
    <t>-1,60*2,20</t>
  </si>
  <si>
    <t>-1693516018</t>
  </si>
  <si>
    <t>2,20*2,50-1,60*2,20</t>
  </si>
  <si>
    <t>1,60*4,20-1,50*3,00</t>
  </si>
  <si>
    <t>1,60*4,10-1,50*2,70</t>
  </si>
  <si>
    <t>2,20*4,10-2,10*2,70</t>
  </si>
  <si>
    <t>1,60*4,05-1,50*2,70</t>
  </si>
  <si>
    <t>2,20*4,05-2,10*2,70</t>
  </si>
  <si>
    <t>1,60*3,40-1,50*2,50</t>
  </si>
  <si>
    <t>2,20*3,40-2,10*2,50</t>
  </si>
  <si>
    <t>1050367475</t>
  </si>
  <si>
    <t>19,65*2 'Přepočtené koeficientem množství</t>
  </si>
  <si>
    <t>-773941873</t>
  </si>
  <si>
    <t>0,05*(2,20+1,60+2,20)</t>
  </si>
  <si>
    <t>0,60*(4,20+1,60+4,20)</t>
  </si>
  <si>
    <t>0,15*(3,00+1,50+3,00)</t>
  </si>
  <si>
    <t>0,15*(3,40+1,50+3,40)</t>
  </si>
  <si>
    <t>0,20*(4,10+1,60+4,10)</t>
  </si>
  <si>
    <t>0,20*(4,10+2,10+4,10)</t>
  </si>
  <si>
    <t>0,15*(2,70+1,50+2,70)</t>
  </si>
  <si>
    <t>0,15*(3,10+1,50+3,10)</t>
  </si>
  <si>
    <t>0,15*(2,70+2,10+2,70)</t>
  </si>
  <si>
    <t>0,15*(3,10+2,10+2,70)</t>
  </si>
  <si>
    <t>0,20*(4,05+1,60+4,05)</t>
  </si>
  <si>
    <t>0,20*(4,05+2,10+4,05)</t>
  </si>
  <si>
    <t>0,15*(3,10+1,50+2,70)</t>
  </si>
  <si>
    <t>0,15*(3,10+2,10+3,10)</t>
  </si>
  <si>
    <t>0,20*(3,40+1,60+3,40)</t>
  </si>
  <si>
    <t>0,20*(3,40+2,20+3,40)</t>
  </si>
  <si>
    <t>0,30*(2,50+1,60+2,50)</t>
  </si>
  <si>
    <t>0,30*(2,50+2,10+2,50)</t>
  </si>
  <si>
    <t>0,15*(2,50+1,50+2,50)</t>
  </si>
  <si>
    <t>-1463431336</t>
  </si>
  <si>
    <t>1,50*3,40-1,50*3,00</t>
  </si>
  <si>
    <t>1,50*3,10-1,50*2,70</t>
  </si>
  <si>
    <t>2,10*3,10-2,10*2,70</t>
  </si>
  <si>
    <t>1,50*2,70</t>
  </si>
  <si>
    <t>1,50*2,50</t>
  </si>
  <si>
    <t>973138370</t>
  </si>
  <si>
    <t>-1970365383</t>
  </si>
  <si>
    <t>2,40*2,60</t>
  </si>
  <si>
    <t>dveře V2 vně</t>
  </si>
  <si>
    <t>1,70*2,90*2-1,50*2,70*2</t>
  </si>
  <si>
    <t>1,70*2,70-1,50*2,50</t>
  </si>
  <si>
    <t>výtahová šachta</t>
  </si>
  <si>
    <t>1052309154</t>
  </si>
  <si>
    <t>1,50</t>
  </si>
  <si>
    <t>1,50*3</t>
  </si>
  <si>
    <t>-397501163</t>
  </si>
  <si>
    <t>1,80</t>
  </si>
  <si>
    <t>2,35</t>
  </si>
  <si>
    <t>-160520925</t>
  </si>
  <si>
    <t>1,50*3,00*2</t>
  </si>
  <si>
    <t>2,70*1,50*2</t>
  </si>
  <si>
    <t>1,50*2,70*2</t>
  </si>
  <si>
    <t>1,50*2,50*2</t>
  </si>
  <si>
    <t>2,10*2,50*2</t>
  </si>
  <si>
    <t>1,60*2,20*2</t>
  </si>
  <si>
    <t>-172050031</t>
  </si>
  <si>
    <t>3,00*1,00</t>
  </si>
  <si>
    <t>vnitřní úpravy dveře (bouráni, začištění apod.)</t>
  </si>
  <si>
    <t>-1786191050</t>
  </si>
  <si>
    <t>-1708706198</t>
  </si>
  <si>
    <t>2,10*3,10</t>
  </si>
  <si>
    <t>2,10*2,50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</si>
  <si>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</si>
  <si>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</si>
  <si>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-1951553248</t>
  </si>
  <si>
    <t>https://podminky.urs.cz/item/CS_URS_2023_01/967031132</t>
  </si>
  <si>
    <t>-1,50*2,50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</si>
  <si>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</si>
  <si>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</si>
  <si>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-1747664564</t>
  </si>
  <si>
    <t>https://podminky.urs.cz/item/CS_URS_2023_01/967031733</t>
  </si>
  <si>
    <t>-917829557</t>
  </si>
  <si>
    <t>1,50*3,40</t>
  </si>
  <si>
    <t>1,50*3,10</t>
  </si>
  <si>
    <t>968072558</t>
  </si>
  <si>
    <t>Vybourání kovových rámů oken s křídly, dveřních zárubní, vrat, stěn, ostění nebo obkladů vrat, mimo posuvných a skládacích, plochy do 5 m2</t>
  </si>
  <si>
    <t>2111264962</t>
  </si>
  <si>
    <t>https://podminky.urs.cz/item/CS_URS_2023_01/968072558</t>
  </si>
  <si>
    <t>1,60*2,60</t>
  </si>
  <si>
    <t>811380798</t>
  </si>
  <si>
    <t>-1,60*2,20+0,05*(2,20+1,60+2,20)</t>
  </si>
  <si>
    <t>1,60*4,20</t>
  </si>
  <si>
    <t>-1,50*3,00+0,60*(4,20+1,60+4,20)</t>
  </si>
  <si>
    <t>1,60*4,10</t>
  </si>
  <si>
    <t>-1,50*2,70+0,20*(4,10+1,60+4,10)</t>
  </si>
  <si>
    <t>2,20*4,10</t>
  </si>
  <si>
    <t>-2,10*2,70+0,20*(4,10+2,10+4,10)</t>
  </si>
  <si>
    <t>1,60*4,05</t>
  </si>
  <si>
    <t>-1,50*2,70+0,20*(4,05+1,60+4,05)</t>
  </si>
  <si>
    <t>2,20*4,05</t>
  </si>
  <si>
    <t>-2,10*2,70+0,20*(4,05+2,10+4,05)</t>
  </si>
  <si>
    <t>1,60*3,40</t>
  </si>
  <si>
    <t>-1,50*2,50+0,20*(3,40+1,60+3,40)</t>
  </si>
  <si>
    <t>2,20*3,40</t>
  </si>
  <si>
    <t>-2,10*2,50+0,20*(3,40+2,20+3,40)</t>
  </si>
  <si>
    <t>-1078257310</t>
  </si>
  <si>
    <t>2,20*2,50-1,60*2,50</t>
  </si>
  <si>
    <t>0,30*(3,40+1,50+3,40)</t>
  </si>
  <si>
    <t>0,30*(3,10+1,50+3,10)</t>
  </si>
  <si>
    <t>0,30*(3,10+2,10+2,70)</t>
  </si>
  <si>
    <t>0,30*(3,10+1,50+2,70)</t>
  </si>
  <si>
    <t>0,30*(3,10+2,10+3,10)</t>
  </si>
  <si>
    <t>1561219007</t>
  </si>
  <si>
    <t>1763444643</t>
  </si>
  <si>
    <t>2006967169</t>
  </si>
  <si>
    <t>7,952*25 'Přepočtené koeficientem množství</t>
  </si>
  <si>
    <t>-123642007</t>
  </si>
  <si>
    <t>-1864934014</t>
  </si>
  <si>
    <t>-722263495</t>
  </si>
  <si>
    <t>2046214298</t>
  </si>
  <si>
    <t>1,50+1,50</t>
  </si>
  <si>
    <t>-108858301</t>
  </si>
  <si>
    <t>-1136191750</t>
  </si>
  <si>
    <t>1845475220</t>
  </si>
  <si>
    <t>1,50+2,10</t>
  </si>
  <si>
    <t>1948858823</t>
  </si>
  <si>
    <t>1,80+2,35</t>
  </si>
  <si>
    <t>-707240107</t>
  </si>
  <si>
    <t>-2030764196</t>
  </si>
  <si>
    <t>-1154526297</t>
  </si>
  <si>
    <t>okno SV4-01</t>
  </si>
  <si>
    <t>OKNO SV4-02</t>
  </si>
  <si>
    <t>1,50*3,00</t>
  </si>
  <si>
    <t>okno SV1-01</t>
  </si>
  <si>
    <t>okno SV2-01</t>
  </si>
  <si>
    <t>okno SV2-02</t>
  </si>
  <si>
    <t>okno SV3-01</t>
  </si>
  <si>
    <t>okno SV3-02</t>
  </si>
  <si>
    <t>1623309203</t>
  </si>
  <si>
    <t>okno Al otevíravé/sklopné trojsklo přes plochu 1m2 přes v 2,5m  - dle specifikace výpisu oken a dveří</t>
  </si>
  <si>
    <t>-787576025</t>
  </si>
  <si>
    <t>1814952351</t>
  </si>
  <si>
    <t>1,50*2+2,50*2</t>
  </si>
  <si>
    <t>2,10*2+2,50*2</t>
  </si>
  <si>
    <t>1,50*2+3,00*2</t>
  </si>
  <si>
    <t>1,50*2+2,70*2</t>
  </si>
  <si>
    <t>1737003904</t>
  </si>
  <si>
    <t>https://podminky.urs.cz/item/CS_URS_2023_01/998767201</t>
  </si>
  <si>
    <t>-24728588</t>
  </si>
  <si>
    <t>-1260413169</t>
  </si>
  <si>
    <t>57,00*3</t>
  </si>
  <si>
    <t>693074006</t>
  </si>
  <si>
    <t>171*31 'Přepočtené koeficientem množství</t>
  </si>
  <si>
    <t>1652453824</t>
  </si>
  <si>
    <t>-2069550799</t>
  </si>
  <si>
    <t>18,49</t>
  </si>
  <si>
    <t>-269016280</t>
  </si>
  <si>
    <t>krytina střešní profilovaný Pz plech tl 0,5mm do š 1,1m s povrchovou úpravou - demontovaná  krytina</t>
  </si>
  <si>
    <t>1636877253</t>
  </si>
  <si>
    <t>-2067773609</t>
  </si>
  <si>
    <t>-946254134</t>
  </si>
  <si>
    <t>-1124308809</t>
  </si>
  <si>
    <t>09 - Zabezpečení skladu - oddělení stavebních ploch od skladovacích</t>
  </si>
  <si>
    <t xml:space="preserve">    1 - Zemní práce</t>
  </si>
  <si>
    <t>Zemní práce</t>
  </si>
  <si>
    <t>119003227</t>
  </si>
  <si>
    <t>Pomocné konstrukce při zabezpečení výkopu svislé ocelové mobilní oplocení, výšky přes 1,5 do 2,2 m panely vyplněné dráty zřízení</t>
  </si>
  <si>
    <t>-1831568690</t>
  </si>
  <si>
    <t>https://podminky.urs.cz/item/CS_URS_2023_01/119003227</t>
  </si>
  <si>
    <t>37,10</t>
  </si>
  <si>
    <t>(1,50+39,65+1,50)+(43,55+1,50)</t>
  </si>
  <si>
    <t>(1,50+30,30+1,50)+(1,50+32,89+1,50)</t>
  </si>
  <si>
    <t>231,09*4 'Přepočtené koeficientem množství</t>
  </si>
  <si>
    <t>119003228</t>
  </si>
  <si>
    <t>Pomocné konstrukce při zabezpečení výkopu svislé ocelové mobilní oplocení, výšky přes 1,5 do 2,2 m panely vyplněné dráty odstranění</t>
  </si>
  <si>
    <t>605954264</t>
  </si>
  <si>
    <t>https://podminky.urs.cz/item/CS_URS_2023_01/119003228</t>
  </si>
  <si>
    <t>619991011</t>
  </si>
  <si>
    <t>Zakrytí vnitřních ploch před znečištěním včetně pozdějšího odkrytí konstrukcí a prvků obalením fólií a přelepením páskou</t>
  </si>
  <si>
    <t>1878859905</t>
  </si>
  <si>
    <t>https://podminky.urs.cz/item/CS_URS_2023_01/619991011</t>
  </si>
  <si>
    <t>37,10*2,50</t>
  </si>
  <si>
    <t>((1,50+39,65+1,50)+(43,55+1,50))*2,50</t>
  </si>
  <si>
    <t>((1,50+30,30+1,50)+(1,50+32,89+1,50))*2,50</t>
  </si>
  <si>
    <t>577,725*4 'Přepočtené koeficientem množství</t>
  </si>
  <si>
    <t>1453486581</t>
  </si>
  <si>
    <t>10 - Požární odvětrání pro CHÚC-A</t>
  </si>
  <si>
    <t>OST - Ostatní</t>
  </si>
  <si>
    <t>OST</t>
  </si>
  <si>
    <t>Ostatní</t>
  </si>
  <si>
    <t>OST01</t>
  </si>
  <si>
    <t>Systém RWA 1000, hliník E6/C-0, 24Vdc, 0.8A</t>
  </si>
  <si>
    <t>512</t>
  </si>
  <si>
    <t>1771208515</t>
  </si>
  <si>
    <t>OST02</t>
  </si>
  <si>
    <t>Řídící jednotka se záložním zdrojem EMB7300</t>
  </si>
  <si>
    <t>-657692124</t>
  </si>
  <si>
    <t>OST03</t>
  </si>
  <si>
    <t>Kontrolní tlačítko s LED-diodou a resetem</t>
  </si>
  <si>
    <t>-1653443150</t>
  </si>
  <si>
    <t>OST04</t>
  </si>
  <si>
    <t>Instalace na připravenou kabelovou trasu</t>
  </si>
  <si>
    <t>soub</t>
  </si>
  <si>
    <t>-611976832</t>
  </si>
  <si>
    <t>-1232603210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</si>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</sst>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3121" TargetMode="External" /><Relationship Id="rId2" Type="http://schemas.openxmlformats.org/officeDocument/2006/relationships/hyperlink" Target="https://podminky.urs.cz/item/CS_URS_2023_01/317121351" TargetMode="External" /><Relationship Id="rId3" Type="http://schemas.openxmlformats.org/officeDocument/2006/relationships/hyperlink" Target="https://podminky.urs.cz/item/CS_URS_2023_01/317998121" TargetMode="External" /><Relationship Id="rId4" Type="http://schemas.openxmlformats.org/officeDocument/2006/relationships/hyperlink" Target="https://podminky.urs.cz/item/CS_URS_2023_01/317998123" TargetMode="External" /><Relationship Id="rId5" Type="http://schemas.openxmlformats.org/officeDocument/2006/relationships/hyperlink" Target="https://podminky.urs.cz/item/CS_URS_2023_01/319201321" TargetMode="External" /><Relationship Id="rId6" Type="http://schemas.openxmlformats.org/officeDocument/2006/relationships/hyperlink" Target="https://podminky.urs.cz/item/CS_URS_2023_01/346272256" TargetMode="External" /><Relationship Id="rId7" Type="http://schemas.openxmlformats.org/officeDocument/2006/relationships/hyperlink" Target="https://podminky.urs.cz/item/CS_URS_2023_01/612321191" TargetMode="External" /><Relationship Id="rId8" Type="http://schemas.openxmlformats.org/officeDocument/2006/relationships/hyperlink" Target="https://podminky.urs.cz/item/CS_URS_2023_01/612325302" TargetMode="External" /><Relationship Id="rId9" Type="http://schemas.openxmlformats.org/officeDocument/2006/relationships/hyperlink" Target="https://podminky.urs.cz/item/CS_URS_2023_01/623324111" TargetMode="External" /><Relationship Id="rId10" Type="http://schemas.openxmlformats.org/officeDocument/2006/relationships/hyperlink" Target="https://podminky.urs.cz/item/CS_URS_2023_01/629135101" TargetMode="External" /><Relationship Id="rId11" Type="http://schemas.openxmlformats.org/officeDocument/2006/relationships/hyperlink" Target="https://podminky.urs.cz/item/CS_URS_2023_01/629991011" TargetMode="External" /><Relationship Id="rId12" Type="http://schemas.openxmlformats.org/officeDocument/2006/relationships/hyperlink" Target="https://podminky.urs.cz/item/CS_URS_2023_01/949101112" TargetMode="External" /><Relationship Id="rId13" Type="http://schemas.openxmlformats.org/officeDocument/2006/relationships/hyperlink" Target="https://podminky.urs.cz/item/CS_URS_2023_01/968062377" TargetMode="External" /><Relationship Id="rId14" Type="http://schemas.openxmlformats.org/officeDocument/2006/relationships/hyperlink" Target="https://podminky.urs.cz/item/CS_URS_2023_01/973031826" TargetMode="External" /><Relationship Id="rId15" Type="http://schemas.openxmlformats.org/officeDocument/2006/relationships/hyperlink" Target="https://podminky.urs.cz/item/CS_URS_2023_01/978013191" TargetMode="External" /><Relationship Id="rId16" Type="http://schemas.openxmlformats.org/officeDocument/2006/relationships/hyperlink" Target="https://podminky.urs.cz/item/CS_URS_2023_01/978015391" TargetMode="External" /><Relationship Id="rId17" Type="http://schemas.openxmlformats.org/officeDocument/2006/relationships/hyperlink" Target="https://podminky.urs.cz/item/CS_URS_2023_01/997013115" TargetMode="External" /><Relationship Id="rId18" Type="http://schemas.openxmlformats.org/officeDocument/2006/relationships/hyperlink" Target="https://podminky.urs.cz/item/CS_URS_2023_01/997013501" TargetMode="External" /><Relationship Id="rId19" Type="http://schemas.openxmlformats.org/officeDocument/2006/relationships/hyperlink" Target="https://podminky.urs.cz/item/CS_URS_2023_01/997013509" TargetMode="External" /><Relationship Id="rId20" Type="http://schemas.openxmlformats.org/officeDocument/2006/relationships/hyperlink" Target="https://podminky.urs.cz/item/CS_URS_2023_01/997013863" TargetMode="External" /><Relationship Id="rId21" Type="http://schemas.openxmlformats.org/officeDocument/2006/relationships/hyperlink" Target="https://podminky.urs.cz/item/CS_URS_2023_01/997013871" TargetMode="External" /><Relationship Id="rId22" Type="http://schemas.openxmlformats.org/officeDocument/2006/relationships/hyperlink" Target="https://podminky.urs.cz/item/CS_URS_2023_01/998011003" TargetMode="External" /><Relationship Id="rId23" Type="http://schemas.openxmlformats.org/officeDocument/2006/relationships/hyperlink" Target="https://podminky.urs.cz/item/CS_URS_2023_01/764001911" TargetMode="External" /><Relationship Id="rId24" Type="http://schemas.openxmlformats.org/officeDocument/2006/relationships/hyperlink" Target="https://podminky.urs.cz/item/CS_URS_2023_01/764002851" TargetMode="External" /><Relationship Id="rId25" Type="http://schemas.openxmlformats.org/officeDocument/2006/relationships/hyperlink" Target="https://podminky.urs.cz/item/CS_URS_2023_01/764216643" TargetMode="External" /><Relationship Id="rId26" Type="http://schemas.openxmlformats.org/officeDocument/2006/relationships/hyperlink" Target="https://podminky.urs.cz/item/CS_URS_2023_01/998764203" TargetMode="External" /><Relationship Id="rId27" Type="http://schemas.openxmlformats.org/officeDocument/2006/relationships/hyperlink" Target="https://podminky.urs.cz/item/CS_URS_2023_01/766622133" TargetMode="External" /><Relationship Id="rId28" Type="http://schemas.openxmlformats.org/officeDocument/2006/relationships/hyperlink" Target="https://podminky.urs.cz/item/CS_URS_2023_01/767627310" TargetMode="External" /><Relationship Id="rId29" Type="http://schemas.openxmlformats.org/officeDocument/2006/relationships/hyperlink" Target="https://podminky.urs.cz/item/CS_URS_2023_01/766694116" TargetMode="External" /><Relationship Id="rId30" Type="http://schemas.openxmlformats.org/officeDocument/2006/relationships/hyperlink" Target="https://podminky.urs.cz/item/CS_URS_2023_01/998766203" TargetMode="External" /><Relationship Id="rId31" Type="http://schemas.openxmlformats.org/officeDocument/2006/relationships/hyperlink" Target="https://podminky.urs.cz/item/CS_URS_2021_01/030001000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311" TargetMode="External" /><Relationship Id="rId2" Type="http://schemas.openxmlformats.org/officeDocument/2006/relationships/hyperlink" Target="https://podminky.urs.cz/item/CS_URS_2023_01/31127313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1141" TargetMode="External" /><Relationship Id="rId5" Type="http://schemas.openxmlformats.org/officeDocument/2006/relationships/hyperlink" Target="https://podminky.urs.cz/item/CS_URS_2023_01/612321191" TargetMode="External" /><Relationship Id="rId6" Type="http://schemas.openxmlformats.org/officeDocument/2006/relationships/hyperlink" Target="https://podminky.urs.cz/item/CS_URS_2023_01/612325302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22321191" TargetMode="External" /><Relationship Id="rId9" Type="http://schemas.openxmlformats.org/officeDocument/2006/relationships/hyperlink" Target="https://podminky.urs.cz/item/CS_URS_2023_01/623324111" TargetMode="External" /><Relationship Id="rId10" Type="http://schemas.openxmlformats.org/officeDocument/2006/relationships/hyperlink" Target="https://podminky.urs.cz/item/CS_URS_2023_01/629135101" TargetMode="External" /><Relationship Id="rId11" Type="http://schemas.openxmlformats.org/officeDocument/2006/relationships/hyperlink" Target="https://podminky.urs.cz/item/CS_URS_2023_01/629135102" TargetMode="External" /><Relationship Id="rId12" Type="http://schemas.openxmlformats.org/officeDocument/2006/relationships/hyperlink" Target="https://podminky.urs.cz/item/CS_URS_2023_01/629991011" TargetMode="External" /><Relationship Id="rId13" Type="http://schemas.openxmlformats.org/officeDocument/2006/relationships/hyperlink" Target="https://podminky.urs.cz/item/CS_URS_2023_01/949101112" TargetMode="External" /><Relationship Id="rId14" Type="http://schemas.openxmlformats.org/officeDocument/2006/relationships/hyperlink" Target="https://podminky.urs.cz/item/CS_URS_2023_01/962032230" TargetMode="External" /><Relationship Id="rId15" Type="http://schemas.openxmlformats.org/officeDocument/2006/relationships/hyperlink" Target="https://podminky.urs.cz/item/CS_URS_2023_01/962081131" TargetMode="External" /><Relationship Id="rId16" Type="http://schemas.openxmlformats.org/officeDocument/2006/relationships/hyperlink" Target="https://podminky.urs.cz/item/CS_URS_2023_01/968062377" TargetMode="External" /><Relationship Id="rId17" Type="http://schemas.openxmlformats.org/officeDocument/2006/relationships/hyperlink" Target="https://podminky.urs.cz/item/CS_URS_2023_01/973028151" TargetMode="External" /><Relationship Id="rId18" Type="http://schemas.openxmlformats.org/officeDocument/2006/relationships/hyperlink" Target="https://podminky.urs.cz/item/CS_URS_2023_01/973028161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5391" TargetMode="External" /><Relationship Id="rId21" Type="http://schemas.openxmlformats.org/officeDocument/2006/relationships/hyperlink" Target="https://podminky.urs.cz/item/CS_URS_2023_01/997013111" TargetMode="External" /><Relationship Id="rId22" Type="http://schemas.openxmlformats.org/officeDocument/2006/relationships/hyperlink" Target="https://podminky.urs.cz/item/CS_URS_2023_01/997013501" TargetMode="External" /><Relationship Id="rId23" Type="http://schemas.openxmlformats.org/officeDocument/2006/relationships/hyperlink" Target="https://podminky.urs.cz/item/CS_URS_2023_01/997013509" TargetMode="External" /><Relationship Id="rId24" Type="http://schemas.openxmlformats.org/officeDocument/2006/relationships/hyperlink" Target="https://podminky.urs.cz/item/CS_URS_2023_01/997013863" TargetMode="External" /><Relationship Id="rId25" Type="http://schemas.openxmlformats.org/officeDocument/2006/relationships/hyperlink" Target="https://podminky.urs.cz/item/CS_URS_2023_01/997013871" TargetMode="External" /><Relationship Id="rId26" Type="http://schemas.openxmlformats.org/officeDocument/2006/relationships/hyperlink" Target="https://podminky.urs.cz/item/CS_URS_2023_01/998011001" TargetMode="External" /><Relationship Id="rId27" Type="http://schemas.openxmlformats.org/officeDocument/2006/relationships/hyperlink" Target="https://podminky.urs.cz/item/CS_URS_2023_01/751398854" TargetMode="External" /><Relationship Id="rId28" Type="http://schemas.openxmlformats.org/officeDocument/2006/relationships/hyperlink" Target="https://podminky.urs.cz/item/CS_URS_2023_01/751510863" TargetMode="External" /><Relationship Id="rId29" Type="http://schemas.openxmlformats.org/officeDocument/2006/relationships/hyperlink" Target="https://podminky.urs.cz/item/CS_URS_2023_01/998751202" TargetMode="External" /><Relationship Id="rId30" Type="http://schemas.openxmlformats.org/officeDocument/2006/relationships/hyperlink" Target="https://podminky.urs.cz/item/CS_URS_2023_01/764001911" TargetMode="External" /><Relationship Id="rId31" Type="http://schemas.openxmlformats.org/officeDocument/2006/relationships/hyperlink" Target="https://podminky.urs.cz/item/CS_URS_2023_01/764002851" TargetMode="External" /><Relationship Id="rId32" Type="http://schemas.openxmlformats.org/officeDocument/2006/relationships/hyperlink" Target="https://podminky.urs.cz/item/CS_URS_2023_01/764216643" TargetMode="External" /><Relationship Id="rId33" Type="http://schemas.openxmlformats.org/officeDocument/2006/relationships/hyperlink" Target="https://podminky.urs.cz/item/CS_URS_2023_01/764216645" TargetMode="External" /><Relationship Id="rId34" Type="http://schemas.openxmlformats.org/officeDocument/2006/relationships/hyperlink" Target="https://podminky.urs.cz/item/CS_URS_2023_01/998764203" TargetMode="External" /><Relationship Id="rId35" Type="http://schemas.openxmlformats.org/officeDocument/2006/relationships/hyperlink" Target="https://podminky.urs.cz/item/CS_URS_2023_01/766622131" TargetMode="External" /><Relationship Id="rId36" Type="http://schemas.openxmlformats.org/officeDocument/2006/relationships/hyperlink" Target="https://podminky.urs.cz/item/CS_URS_2023_01/766622132" TargetMode="External" /><Relationship Id="rId37" Type="http://schemas.openxmlformats.org/officeDocument/2006/relationships/hyperlink" Target="https://podminky.urs.cz/item/CS_URS_2023_01/766622133" TargetMode="External" /><Relationship Id="rId38" Type="http://schemas.openxmlformats.org/officeDocument/2006/relationships/hyperlink" Target="https://podminky.urs.cz/item/CS_URS_2023_01/766660411" TargetMode="External" /><Relationship Id="rId39" Type="http://schemas.openxmlformats.org/officeDocument/2006/relationships/hyperlink" Target="https://podminky.urs.cz/item/CS_URS_2023_01/767627310" TargetMode="External" /><Relationship Id="rId40" Type="http://schemas.openxmlformats.org/officeDocument/2006/relationships/hyperlink" Target="https://podminky.urs.cz/item/CS_URS_2023_01/766694116" TargetMode="External" /><Relationship Id="rId41" Type="http://schemas.openxmlformats.org/officeDocument/2006/relationships/hyperlink" Target="https://podminky.urs.cz/item/CS_URS_2023_01/998766201" TargetMode="External" /><Relationship Id="rId42" Type="http://schemas.openxmlformats.org/officeDocument/2006/relationships/hyperlink" Target="https://podminky.urs.cz/item/CS_URS_2023_01/767620355" TargetMode="External" /><Relationship Id="rId43" Type="http://schemas.openxmlformats.org/officeDocument/2006/relationships/hyperlink" Target="https://podminky.urs.cz/item/CS_URS_2023_01/767627310" TargetMode="External" /><Relationship Id="rId44" Type="http://schemas.openxmlformats.org/officeDocument/2006/relationships/hyperlink" Target="https://podminky.urs.cz/item/CS_URS_2021_01/998767201" TargetMode="External" /><Relationship Id="rId45" Type="http://schemas.openxmlformats.org/officeDocument/2006/relationships/hyperlink" Target="https://podminky.urs.cz/item/CS_URS_2021_01/030001000" TargetMode="External" /><Relationship Id="rId4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1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7235511" TargetMode="External" /><Relationship Id="rId4" Type="http://schemas.openxmlformats.org/officeDocument/2006/relationships/hyperlink" Target="https://podminky.urs.cz/item/CS_URS_2023_01/319201321" TargetMode="External" /><Relationship Id="rId5" Type="http://schemas.openxmlformats.org/officeDocument/2006/relationships/hyperlink" Target="https://podminky.urs.cz/item/CS_URS_2023_01/319202321" TargetMode="External" /><Relationship Id="rId6" Type="http://schemas.openxmlformats.org/officeDocument/2006/relationships/hyperlink" Target="https://podminky.urs.cz/item/CS_URS_2023_01/346272256" TargetMode="External" /><Relationship Id="rId7" Type="http://schemas.openxmlformats.org/officeDocument/2006/relationships/hyperlink" Target="https://podminky.urs.cz/item/CS_URS_2023_01/612321141" TargetMode="External" /><Relationship Id="rId8" Type="http://schemas.openxmlformats.org/officeDocument/2006/relationships/hyperlink" Target="https://podminky.urs.cz/item/CS_URS_2023_01/612321191" TargetMode="External" /><Relationship Id="rId9" Type="http://schemas.openxmlformats.org/officeDocument/2006/relationships/hyperlink" Target="https://podminky.urs.cz/item/CS_URS_2023_01/612325302" TargetMode="External" /><Relationship Id="rId10" Type="http://schemas.openxmlformats.org/officeDocument/2006/relationships/hyperlink" Target="https://podminky.urs.cz/item/CS_URS_2023_01/622321141" TargetMode="External" /><Relationship Id="rId11" Type="http://schemas.openxmlformats.org/officeDocument/2006/relationships/hyperlink" Target="https://podminky.urs.cz/item/CS_URS_2023_01/622321191" TargetMode="External" /><Relationship Id="rId12" Type="http://schemas.openxmlformats.org/officeDocument/2006/relationships/hyperlink" Target="https://podminky.urs.cz/item/CS_URS_2023_01/623324111" TargetMode="External" /><Relationship Id="rId13" Type="http://schemas.openxmlformats.org/officeDocument/2006/relationships/hyperlink" Target="https://podminky.urs.cz/item/CS_URS_2023_01/629135101" TargetMode="External" /><Relationship Id="rId14" Type="http://schemas.openxmlformats.org/officeDocument/2006/relationships/hyperlink" Target="https://podminky.urs.cz/item/CS_URS_2023_01/629991011" TargetMode="External" /><Relationship Id="rId15" Type="http://schemas.openxmlformats.org/officeDocument/2006/relationships/hyperlink" Target="https://podminky.urs.cz/item/CS_URS_2023_01/949101112" TargetMode="External" /><Relationship Id="rId16" Type="http://schemas.openxmlformats.org/officeDocument/2006/relationships/hyperlink" Target="https://podminky.urs.cz/item/CS_URS_2023_01/962032230" TargetMode="External" /><Relationship Id="rId17" Type="http://schemas.openxmlformats.org/officeDocument/2006/relationships/hyperlink" Target="https://podminky.urs.cz/item/CS_URS_2023_01/962032231" TargetMode="External" /><Relationship Id="rId18" Type="http://schemas.openxmlformats.org/officeDocument/2006/relationships/hyperlink" Target="https://podminky.urs.cz/item/CS_URS_2023_01/962081131" TargetMode="External" /><Relationship Id="rId19" Type="http://schemas.openxmlformats.org/officeDocument/2006/relationships/hyperlink" Target="https://podminky.urs.cz/item/CS_URS_2023_01/966031313" TargetMode="External" /><Relationship Id="rId20" Type="http://schemas.openxmlformats.org/officeDocument/2006/relationships/hyperlink" Target="https://podminky.urs.cz/item/CS_URS_2023_01/968062377" TargetMode="External" /><Relationship Id="rId21" Type="http://schemas.openxmlformats.org/officeDocument/2006/relationships/hyperlink" Target="https://podminky.urs.cz/item/CS_URS_2023_01/973028141" TargetMode="External" /><Relationship Id="rId22" Type="http://schemas.openxmlformats.org/officeDocument/2006/relationships/hyperlink" Target="https://podminky.urs.cz/item/CS_URS_2023_01/973028151" TargetMode="External" /><Relationship Id="rId23" Type="http://schemas.openxmlformats.org/officeDocument/2006/relationships/hyperlink" Target="https://podminky.urs.cz/item/CS_URS_2023_01/978013191" TargetMode="External" /><Relationship Id="rId24" Type="http://schemas.openxmlformats.org/officeDocument/2006/relationships/hyperlink" Target="https://podminky.urs.cz/item/CS_URS_2023_01/978015391" TargetMode="External" /><Relationship Id="rId25" Type="http://schemas.openxmlformats.org/officeDocument/2006/relationships/hyperlink" Target="https://podminky.urs.cz/item/CS_URS_2023_01/997013112" TargetMode="External" /><Relationship Id="rId26" Type="http://schemas.openxmlformats.org/officeDocument/2006/relationships/hyperlink" Target="https://podminky.urs.cz/item/CS_URS_2023_01/997013501" TargetMode="External" /><Relationship Id="rId27" Type="http://schemas.openxmlformats.org/officeDocument/2006/relationships/hyperlink" Target="https://podminky.urs.cz/item/CS_URS_2023_01/997013509" TargetMode="External" /><Relationship Id="rId28" Type="http://schemas.openxmlformats.org/officeDocument/2006/relationships/hyperlink" Target="https://podminky.urs.cz/item/CS_URS_2023_01/997013863" TargetMode="External" /><Relationship Id="rId29" Type="http://schemas.openxmlformats.org/officeDocument/2006/relationships/hyperlink" Target="https://podminky.urs.cz/item/CS_URS_2023_01/997013871" TargetMode="External" /><Relationship Id="rId30" Type="http://schemas.openxmlformats.org/officeDocument/2006/relationships/hyperlink" Target="https://podminky.urs.cz/item/CS_URS_2023_01/998011002" TargetMode="External" /><Relationship Id="rId31" Type="http://schemas.openxmlformats.org/officeDocument/2006/relationships/hyperlink" Target="https://podminky.urs.cz/item/CS_URS_2023_01/751513852" TargetMode="External" /><Relationship Id="rId32" Type="http://schemas.openxmlformats.org/officeDocument/2006/relationships/hyperlink" Target="https://podminky.urs.cz/item/CS_URS_2023_01/998751202" TargetMode="External" /><Relationship Id="rId33" Type="http://schemas.openxmlformats.org/officeDocument/2006/relationships/hyperlink" Target="https://podminky.urs.cz/item/CS_URS_2023_01/764001911" TargetMode="External" /><Relationship Id="rId34" Type="http://schemas.openxmlformats.org/officeDocument/2006/relationships/hyperlink" Target="https://podminky.urs.cz/item/CS_URS_2023_01/764002851" TargetMode="External" /><Relationship Id="rId35" Type="http://schemas.openxmlformats.org/officeDocument/2006/relationships/hyperlink" Target="https://podminky.urs.cz/item/CS_URS_2023_01/764216643" TargetMode="External" /><Relationship Id="rId36" Type="http://schemas.openxmlformats.org/officeDocument/2006/relationships/hyperlink" Target="https://podminky.urs.cz/item/CS_URS_2023_01/998764203" TargetMode="External" /><Relationship Id="rId37" Type="http://schemas.openxmlformats.org/officeDocument/2006/relationships/hyperlink" Target="https://podminky.urs.cz/item/CS_URS_2023_01/766622131" TargetMode="External" /><Relationship Id="rId38" Type="http://schemas.openxmlformats.org/officeDocument/2006/relationships/hyperlink" Target="https://podminky.urs.cz/item/CS_URS_2023_01/766622132" TargetMode="External" /><Relationship Id="rId39" Type="http://schemas.openxmlformats.org/officeDocument/2006/relationships/hyperlink" Target="https://podminky.urs.cz/item/CS_URS_2023_01/766622133" TargetMode="External" /><Relationship Id="rId40" Type="http://schemas.openxmlformats.org/officeDocument/2006/relationships/hyperlink" Target="https://podminky.urs.cz/item/CS_URS_2023_01/766622212" TargetMode="External" /><Relationship Id="rId41" Type="http://schemas.openxmlformats.org/officeDocument/2006/relationships/hyperlink" Target="https://podminky.urs.cz/item/CS_URS_2023_01/766660411" TargetMode="External" /><Relationship Id="rId42" Type="http://schemas.openxmlformats.org/officeDocument/2006/relationships/hyperlink" Target="https://podminky.urs.cz/item/CS_URS_2021_01/766694112" TargetMode="External" /><Relationship Id="rId43" Type="http://schemas.openxmlformats.org/officeDocument/2006/relationships/hyperlink" Target="https://podminky.urs.cz/item/CS_URS_2023_01/766694116" TargetMode="External" /><Relationship Id="rId44" Type="http://schemas.openxmlformats.org/officeDocument/2006/relationships/hyperlink" Target="https://podminky.urs.cz/item/CS_URS_2023_01/766694126" TargetMode="External" /><Relationship Id="rId45" Type="http://schemas.openxmlformats.org/officeDocument/2006/relationships/hyperlink" Target="https://podminky.urs.cz/item/CS_URS_2023_01/998766202" TargetMode="External" /><Relationship Id="rId46" Type="http://schemas.openxmlformats.org/officeDocument/2006/relationships/hyperlink" Target="https://podminky.urs.cz/item/CS_URS_2021_01/030001000" TargetMode="External" /><Relationship Id="rId4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1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346272256" TargetMode="External" /><Relationship Id="rId5" Type="http://schemas.openxmlformats.org/officeDocument/2006/relationships/hyperlink" Target="https://podminky.urs.cz/item/CS_URS_2023_01/612321141" TargetMode="External" /><Relationship Id="rId6" Type="http://schemas.openxmlformats.org/officeDocument/2006/relationships/hyperlink" Target="https://podminky.urs.cz/item/CS_URS_2023_01/612321191" TargetMode="External" /><Relationship Id="rId7" Type="http://schemas.openxmlformats.org/officeDocument/2006/relationships/hyperlink" Target="https://podminky.urs.cz/item/CS_URS_2023_01/612325302" TargetMode="External" /><Relationship Id="rId8" Type="http://schemas.openxmlformats.org/officeDocument/2006/relationships/hyperlink" Target="https://podminky.urs.cz/item/CS_URS_2023_01/622321141" TargetMode="External" /><Relationship Id="rId9" Type="http://schemas.openxmlformats.org/officeDocument/2006/relationships/hyperlink" Target="https://podminky.urs.cz/item/CS_URS_2023_01/622321191" TargetMode="External" /><Relationship Id="rId10" Type="http://schemas.openxmlformats.org/officeDocument/2006/relationships/hyperlink" Target="https://podminky.urs.cz/item/CS_URS_2023_01/623324111" TargetMode="External" /><Relationship Id="rId11" Type="http://schemas.openxmlformats.org/officeDocument/2006/relationships/hyperlink" Target="https://podminky.urs.cz/item/CS_URS_2023_01/629135101" TargetMode="External" /><Relationship Id="rId12" Type="http://schemas.openxmlformats.org/officeDocument/2006/relationships/hyperlink" Target="https://podminky.urs.cz/item/CS_URS_2023_01/629991011" TargetMode="External" /><Relationship Id="rId13" Type="http://schemas.openxmlformats.org/officeDocument/2006/relationships/hyperlink" Target="https://podminky.urs.cz/item/CS_URS_2023_01/949101112" TargetMode="External" /><Relationship Id="rId14" Type="http://schemas.openxmlformats.org/officeDocument/2006/relationships/hyperlink" Target="https://podminky.urs.cz/item/CS_URS_2023_01/962032230" TargetMode="External" /><Relationship Id="rId15" Type="http://schemas.openxmlformats.org/officeDocument/2006/relationships/hyperlink" Target="https://podminky.urs.cz/item/CS_URS_2023_01/962081131" TargetMode="External" /><Relationship Id="rId16" Type="http://schemas.openxmlformats.org/officeDocument/2006/relationships/hyperlink" Target="https://podminky.urs.cz/item/CS_URS_2023_01/966031313" TargetMode="External" /><Relationship Id="rId17" Type="http://schemas.openxmlformats.org/officeDocument/2006/relationships/hyperlink" Target="https://podminky.urs.cz/item/CS_URS_2023_01/968062377" TargetMode="External" /><Relationship Id="rId18" Type="http://schemas.openxmlformats.org/officeDocument/2006/relationships/hyperlink" Target="https://podminky.urs.cz/item/CS_URS_2023_01/973028141" TargetMode="External" /><Relationship Id="rId19" Type="http://schemas.openxmlformats.org/officeDocument/2006/relationships/hyperlink" Target="https://podminky.urs.cz/item/CS_URS_2023_01/973028151" TargetMode="External" /><Relationship Id="rId20" Type="http://schemas.openxmlformats.org/officeDocument/2006/relationships/hyperlink" Target="https://podminky.urs.cz/item/CS_URS_2023_01/978013191" TargetMode="External" /><Relationship Id="rId21" Type="http://schemas.openxmlformats.org/officeDocument/2006/relationships/hyperlink" Target="https://podminky.urs.cz/item/CS_URS_2023_01/978015391" TargetMode="External" /><Relationship Id="rId22" Type="http://schemas.openxmlformats.org/officeDocument/2006/relationships/hyperlink" Target="https://podminky.urs.cz/item/CS_URS_2023_01/997013114" TargetMode="External" /><Relationship Id="rId23" Type="http://schemas.openxmlformats.org/officeDocument/2006/relationships/hyperlink" Target="https://podminky.urs.cz/item/CS_URS_2023_01/997013501" TargetMode="External" /><Relationship Id="rId24" Type="http://schemas.openxmlformats.org/officeDocument/2006/relationships/hyperlink" Target="https://podminky.urs.cz/item/CS_URS_2023_01/997013509" TargetMode="External" /><Relationship Id="rId25" Type="http://schemas.openxmlformats.org/officeDocument/2006/relationships/hyperlink" Target="https://podminky.urs.cz/item/CS_URS_2023_01/997013863" TargetMode="External" /><Relationship Id="rId26" Type="http://schemas.openxmlformats.org/officeDocument/2006/relationships/hyperlink" Target="https://podminky.urs.cz/item/CS_URS_2023_01/997013871" TargetMode="External" /><Relationship Id="rId27" Type="http://schemas.openxmlformats.org/officeDocument/2006/relationships/hyperlink" Target="https://podminky.urs.cz/item/CS_URS_2023_01/998011003" TargetMode="External" /><Relationship Id="rId28" Type="http://schemas.openxmlformats.org/officeDocument/2006/relationships/hyperlink" Target="https://podminky.urs.cz/item/CS_URS_2023_01/751398854" TargetMode="External" /><Relationship Id="rId29" Type="http://schemas.openxmlformats.org/officeDocument/2006/relationships/hyperlink" Target="https://podminky.urs.cz/item/CS_URS_2023_01/751510863" TargetMode="External" /><Relationship Id="rId30" Type="http://schemas.openxmlformats.org/officeDocument/2006/relationships/hyperlink" Target="https://podminky.urs.cz/item/CS_URS_2023_01/998751202" TargetMode="External" /><Relationship Id="rId31" Type="http://schemas.openxmlformats.org/officeDocument/2006/relationships/hyperlink" Target="https://podminky.urs.cz/item/CS_URS_2023_01/764001911" TargetMode="External" /><Relationship Id="rId32" Type="http://schemas.openxmlformats.org/officeDocument/2006/relationships/hyperlink" Target="https://podminky.urs.cz/item/CS_URS_2023_01/764002851" TargetMode="External" /><Relationship Id="rId33" Type="http://schemas.openxmlformats.org/officeDocument/2006/relationships/hyperlink" Target="https://podminky.urs.cz/item/CS_URS_2023_01/764216643" TargetMode="External" /><Relationship Id="rId34" Type="http://schemas.openxmlformats.org/officeDocument/2006/relationships/hyperlink" Target="https://podminky.urs.cz/item/CS_URS_2023_01/998764203" TargetMode="External" /><Relationship Id="rId35" Type="http://schemas.openxmlformats.org/officeDocument/2006/relationships/hyperlink" Target="https://podminky.urs.cz/item/CS_URS_2023_01/766622131" TargetMode="External" /><Relationship Id="rId36" Type="http://schemas.openxmlformats.org/officeDocument/2006/relationships/hyperlink" Target="https://podminky.urs.cz/item/CS_URS_2023_01/766622132" TargetMode="External" /><Relationship Id="rId37" Type="http://schemas.openxmlformats.org/officeDocument/2006/relationships/hyperlink" Target="https://podminky.urs.cz/item/CS_URS_2023_01/766622133" TargetMode="External" /><Relationship Id="rId38" Type="http://schemas.openxmlformats.org/officeDocument/2006/relationships/hyperlink" Target="https://podminky.urs.cz/item/CS_URS_2023_01/766622216" TargetMode="External" /><Relationship Id="rId39" Type="http://schemas.openxmlformats.org/officeDocument/2006/relationships/hyperlink" Target="https://podminky.urs.cz/item/CS_URS_2023_01/766660411" TargetMode="External" /><Relationship Id="rId40" Type="http://schemas.openxmlformats.org/officeDocument/2006/relationships/hyperlink" Target="https://podminky.urs.cz/item/CS_URS_2023_01/767627310" TargetMode="External" /><Relationship Id="rId41" Type="http://schemas.openxmlformats.org/officeDocument/2006/relationships/hyperlink" Target="https://podminky.urs.cz/item/CS_URS_2023_01/766694116" TargetMode="External" /><Relationship Id="rId42" Type="http://schemas.openxmlformats.org/officeDocument/2006/relationships/hyperlink" Target="https://podminky.urs.cz/item/CS_URS_2023_01/998766203" TargetMode="External" /><Relationship Id="rId43" Type="http://schemas.openxmlformats.org/officeDocument/2006/relationships/hyperlink" Target="https://podminky.urs.cz/item/CS_URS_2021_01/030001000" TargetMode="External" /><Relationship Id="rId4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03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1141" TargetMode="External" /><Relationship Id="rId5" Type="http://schemas.openxmlformats.org/officeDocument/2006/relationships/hyperlink" Target="https://podminky.urs.cz/item/CS_URS_2023_01/612321191" TargetMode="External" /><Relationship Id="rId6" Type="http://schemas.openxmlformats.org/officeDocument/2006/relationships/hyperlink" Target="https://podminky.urs.cz/item/CS_URS_2023_01/612325302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22321191" TargetMode="External" /><Relationship Id="rId9" Type="http://schemas.openxmlformats.org/officeDocument/2006/relationships/hyperlink" Target="https://podminky.urs.cz/item/CS_URS_2023_01/623324111" TargetMode="External" /><Relationship Id="rId10" Type="http://schemas.openxmlformats.org/officeDocument/2006/relationships/hyperlink" Target="https://podminky.urs.cz/item/CS_URS_2023_01/629991011" TargetMode="External" /><Relationship Id="rId11" Type="http://schemas.openxmlformats.org/officeDocument/2006/relationships/hyperlink" Target="https://podminky.urs.cz/item/CS_URS_2023_01/949101111" TargetMode="External" /><Relationship Id="rId12" Type="http://schemas.openxmlformats.org/officeDocument/2006/relationships/hyperlink" Target="https://podminky.urs.cz/item/CS_URS_2023_01/962032230" TargetMode="External" /><Relationship Id="rId13" Type="http://schemas.openxmlformats.org/officeDocument/2006/relationships/hyperlink" Target="https://podminky.urs.cz/item/CS_URS_2023_01/962032231" TargetMode="External" /><Relationship Id="rId14" Type="http://schemas.openxmlformats.org/officeDocument/2006/relationships/hyperlink" Target="https://podminky.urs.cz/item/CS_URS_2023_01/962081131" TargetMode="External" /><Relationship Id="rId15" Type="http://schemas.openxmlformats.org/officeDocument/2006/relationships/hyperlink" Target="https://podminky.urs.cz/item/CS_URS_2023_01/966031314" TargetMode="External" /><Relationship Id="rId16" Type="http://schemas.openxmlformats.org/officeDocument/2006/relationships/hyperlink" Target="https://podminky.urs.cz/item/CS_URS_2023_01/968062377" TargetMode="External" /><Relationship Id="rId17" Type="http://schemas.openxmlformats.org/officeDocument/2006/relationships/hyperlink" Target="https://podminky.urs.cz/item/CS_URS_2023_01/973028151" TargetMode="External" /><Relationship Id="rId18" Type="http://schemas.openxmlformats.org/officeDocument/2006/relationships/hyperlink" Target="https://podminky.urs.cz/item/CS_URS_2023_01/978013191" TargetMode="External" /><Relationship Id="rId19" Type="http://schemas.openxmlformats.org/officeDocument/2006/relationships/hyperlink" Target="https://podminky.urs.cz/item/CS_URS_2023_01/978015391" TargetMode="External" /><Relationship Id="rId20" Type="http://schemas.openxmlformats.org/officeDocument/2006/relationships/hyperlink" Target="https://podminky.urs.cz/item/CS_URS_2023_01/997013115" TargetMode="External" /><Relationship Id="rId21" Type="http://schemas.openxmlformats.org/officeDocument/2006/relationships/hyperlink" Target="https://podminky.urs.cz/item/CS_URS_2023_01/997013501" TargetMode="External" /><Relationship Id="rId22" Type="http://schemas.openxmlformats.org/officeDocument/2006/relationships/hyperlink" Target="https://podminky.urs.cz/item/CS_URS_2023_01/997013509" TargetMode="External" /><Relationship Id="rId23" Type="http://schemas.openxmlformats.org/officeDocument/2006/relationships/hyperlink" Target="https://podminky.urs.cz/item/CS_URS_2023_01/997013863" TargetMode="External" /><Relationship Id="rId24" Type="http://schemas.openxmlformats.org/officeDocument/2006/relationships/hyperlink" Target="https://podminky.urs.cz/item/CS_URS_2023_01/997013871" TargetMode="External" /><Relationship Id="rId25" Type="http://schemas.openxmlformats.org/officeDocument/2006/relationships/hyperlink" Target="https://podminky.urs.cz/item/CS_URS_2023_01/998011003" TargetMode="External" /><Relationship Id="rId26" Type="http://schemas.openxmlformats.org/officeDocument/2006/relationships/hyperlink" Target="https://podminky.urs.cz/item/CS_URS_2023_01/764001911" TargetMode="External" /><Relationship Id="rId27" Type="http://schemas.openxmlformats.org/officeDocument/2006/relationships/hyperlink" Target="https://podminky.urs.cz/item/CS_URS_2023_01/764002851" TargetMode="External" /><Relationship Id="rId28" Type="http://schemas.openxmlformats.org/officeDocument/2006/relationships/hyperlink" Target="https://podminky.urs.cz/item/CS_URS_2023_01/998764203" TargetMode="External" /><Relationship Id="rId29" Type="http://schemas.openxmlformats.org/officeDocument/2006/relationships/hyperlink" Target="https://podminky.urs.cz/item/CS_URS_2023_01/766622131" TargetMode="External" /><Relationship Id="rId30" Type="http://schemas.openxmlformats.org/officeDocument/2006/relationships/hyperlink" Target="https://podminky.urs.cz/item/CS_URS_2023_01/766622132" TargetMode="External" /><Relationship Id="rId31" Type="http://schemas.openxmlformats.org/officeDocument/2006/relationships/hyperlink" Target="https://podminky.urs.cz/item/CS_URS_2023_01/766660411" TargetMode="External" /><Relationship Id="rId32" Type="http://schemas.openxmlformats.org/officeDocument/2006/relationships/hyperlink" Target="https://podminky.urs.cz/item/CS_URS_2023_01/767627310" TargetMode="External" /><Relationship Id="rId33" Type="http://schemas.openxmlformats.org/officeDocument/2006/relationships/hyperlink" Target="https://podminky.urs.cz/item/CS_URS_2023_01/766694116" TargetMode="External" /><Relationship Id="rId34" Type="http://schemas.openxmlformats.org/officeDocument/2006/relationships/hyperlink" Target="https://podminky.urs.cz/item/CS_URS_2023_01/998766203" TargetMode="External" /><Relationship Id="rId35" Type="http://schemas.openxmlformats.org/officeDocument/2006/relationships/hyperlink" Target="https://podminky.urs.cz/item/CS_URS_2021_01/767620127" TargetMode="External" /><Relationship Id="rId36" Type="http://schemas.openxmlformats.org/officeDocument/2006/relationships/hyperlink" Target="https://podminky.urs.cz/item/CS_URS_2023_01/767627310" TargetMode="External" /><Relationship Id="rId37" Type="http://schemas.openxmlformats.org/officeDocument/2006/relationships/hyperlink" Target="https://podminky.urs.cz/item/CS_URS_2023_01/998767203" TargetMode="External" /><Relationship Id="rId38" Type="http://schemas.openxmlformats.org/officeDocument/2006/relationships/hyperlink" Target="https://podminky.urs.cz/item/CS_URS_2021_01/030001000" TargetMode="External" /><Relationship Id="rId39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313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349231811" TargetMode="External" /><Relationship Id="rId5" Type="http://schemas.openxmlformats.org/officeDocument/2006/relationships/hyperlink" Target="https://podminky.urs.cz/item/CS_URS_2023_01/612321141" TargetMode="External" /><Relationship Id="rId6" Type="http://schemas.openxmlformats.org/officeDocument/2006/relationships/hyperlink" Target="https://podminky.urs.cz/item/CS_URS_2023_01/612321191" TargetMode="External" /><Relationship Id="rId7" Type="http://schemas.openxmlformats.org/officeDocument/2006/relationships/hyperlink" Target="https://podminky.urs.cz/item/CS_URS_2023_01/612325302" TargetMode="External" /><Relationship Id="rId8" Type="http://schemas.openxmlformats.org/officeDocument/2006/relationships/hyperlink" Target="https://podminky.urs.cz/item/CS_URS_2023_01/622321141" TargetMode="External" /><Relationship Id="rId9" Type="http://schemas.openxmlformats.org/officeDocument/2006/relationships/hyperlink" Target="https://podminky.urs.cz/item/CS_URS_2023_01/622321191" TargetMode="External" /><Relationship Id="rId10" Type="http://schemas.openxmlformats.org/officeDocument/2006/relationships/hyperlink" Target="https://podminky.urs.cz/item/CS_URS_2023_01/629135101" TargetMode="External" /><Relationship Id="rId11" Type="http://schemas.openxmlformats.org/officeDocument/2006/relationships/hyperlink" Target="https://podminky.urs.cz/item/CS_URS_2023_01/629135102" TargetMode="External" /><Relationship Id="rId12" Type="http://schemas.openxmlformats.org/officeDocument/2006/relationships/hyperlink" Target="https://podminky.urs.cz/item/CS_URS_2023_01/629991011" TargetMode="External" /><Relationship Id="rId13" Type="http://schemas.openxmlformats.org/officeDocument/2006/relationships/hyperlink" Target="https://podminky.urs.cz/item/CS_URS_2023_01/949101111" TargetMode="External" /><Relationship Id="rId14" Type="http://schemas.openxmlformats.org/officeDocument/2006/relationships/hyperlink" Target="https://podminky.urs.cz/item/CS_URS_2023_01/968062377" TargetMode="External" /><Relationship Id="rId15" Type="http://schemas.openxmlformats.org/officeDocument/2006/relationships/hyperlink" Target="https://podminky.urs.cz/item/CS_URS_2023_01/973031325" TargetMode="External" /><Relationship Id="rId16" Type="http://schemas.openxmlformats.org/officeDocument/2006/relationships/hyperlink" Target="https://podminky.urs.cz/item/CS_URS_2023_01/978013191" TargetMode="External" /><Relationship Id="rId17" Type="http://schemas.openxmlformats.org/officeDocument/2006/relationships/hyperlink" Target="https://podminky.urs.cz/item/CS_URS_2023_01/978015391" TargetMode="External" /><Relationship Id="rId18" Type="http://schemas.openxmlformats.org/officeDocument/2006/relationships/hyperlink" Target="https://podminky.urs.cz/item/CS_URS_2023_01/997013111" TargetMode="External" /><Relationship Id="rId19" Type="http://schemas.openxmlformats.org/officeDocument/2006/relationships/hyperlink" Target="https://podminky.urs.cz/item/CS_URS_2023_01/997013501" TargetMode="External" /><Relationship Id="rId20" Type="http://schemas.openxmlformats.org/officeDocument/2006/relationships/hyperlink" Target="https://podminky.urs.cz/item/CS_URS_2023_01/997013509" TargetMode="External" /><Relationship Id="rId21" Type="http://schemas.openxmlformats.org/officeDocument/2006/relationships/hyperlink" Target="https://podminky.urs.cz/item/CS_URS_2023_01/997013863" TargetMode="External" /><Relationship Id="rId22" Type="http://schemas.openxmlformats.org/officeDocument/2006/relationships/hyperlink" Target="https://podminky.urs.cz/item/CS_URS_2023_01/997013871" TargetMode="External" /><Relationship Id="rId23" Type="http://schemas.openxmlformats.org/officeDocument/2006/relationships/hyperlink" Target="https://podminky.urs.cz/item/CS_URS_2023_01/998011001" TargetMode="External" /><Relationship Id="rId24" Type="http://schemas.openxmlformats.org/officeDocument/2006/relationships/hyperlink" Target="https://podminky.urs.cz/item/CS_URS_2023_01/764002851" TargetMode="External" /><Relationship Id="rId25" Type="http://schemas.openxmlformats.org/officeDocument/2006/relationships/hyperlink" Target="https://podminky.urs.cz/item/CS_URS_2023_01/764216643" TargetMode="External" /><Relationship Id="rId26" Type="http://schemas.openxmlformats.org/officeDocument/2006/relationships/hyperlink" Target="https://podminky.urs.cz/item/CS_URS_2023_01/764216645" TargetMode="External" /><Relationship Id="rId27" Type="http://schemas.openxmlformats.org/officeDocument/2006/relationships/hyperlink" Target="https://podminky.urs.cz/item/CS_URS_2023_01/998764203" TargetMode="External" /><Relationship Id="rId28" Type="http://schemas.openxmlformats.org/officeDocument/2006/relationships/hyperlink" Target="https://podminky.urs.cz/item/CS_URS_2023_01/766622133" TargetMode="External" /><Relationship Id="rId29" Type="http://schemas.openxmlformats.org/officeDocument/2006/relationships/hyperlink" Target="https://podminky.urs.cz/item/CS_URS_2023_01/767627310" TargetMode="External" /><Relationship Id="rId30" Type="http://schemas.openxmlformats.org/officeDocument/2006/relationships/hyperlink" Target="https://podminky.urs.cz/item/CS_URS_2023_01/766694116" TargetMode="External" /><Relationship Id="rId31" Type="http://schemas.openxmlformats.org/officeDocument/2006/relationships/hyperlink" Target="https://podminky.urs.cz/item/CS_URS_2023_01/998766201" TargetMode="External" /><Relationship Id="rId32" Type="http://schemas.openxmlformats.org/officeDocument/2006/relationships/hyperlink" Target="https://podminky.urs.cz/item/CS_URS_2021_01/030001000" TargetMode="External" /><Relationship Id="rId3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1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7235511" TargetMode="External" /><Relationship Id="rId4" Type="http://schemas.openxmlformats.org/officeDocument/2006/relationships/hyperlink" Target="https://podminky.urs.cz/item/CS_URS_2023_01/319201321" TargetMode="External" /><Relationship Id="rId5" Type="http://schemas.openxmlformats.org/officeDocument/2006/relationships/hyperlink" Target="https://podminky.urs.cz/item/CS_URS_2023_01/346272256" TargetMode="External" /><Relationship Id="rId6" Type="http://schemas.openxmlformats.org/officeDocument/2006/relationships/hyperlink" Target="https://podminky.urs.cz/item/CS_URS_2023_01/349231811" TargetMode="External" /><Relationship Id="rId7" Type="http://schemas.openxmlformats.org/officeDocument/2006/relationships/hyperlink" Target="https://podminky.urs.cz/item/CS_URS_2023_01/612321141" TargetMode="External" /><Relationship Id="rId8" Type="http://schemas.openxmlformats.org/officeDocument/2006/relationships/hyperlink" Target="https://podminky.urs.cz/item/CS_URS_2023_01/612321191" TargetMode="External" /><Relationship Id="rId9" Type="http://schemas.openxmlformats.org/officeDocument/2006/relationships/hyperlink" Target="https://podminky.urs.cz/item/CS_URS_2023_01/612325302" TargetMode="External" /><Relationship Id="rId10" Type="http://schemas.openxmlformats.org/officeDocument/2006/relationships/hyperlink" Target="https://podminky.urs.cz/item/CS_URS_2023_01/622321141" TargetMode="External" /><Relationship Id="rId11" Type="http://schemas.openxmlformats.org/officeDocument/2006/relationships/hyperlink" Target="https://podminky.urs.cz/item/CS_URS_2023_01/622321191" TargetMode="External" /><Relationship Id="rId12" Type="http://schemas.openxmlformats.org/officeDocument/2006/relationships/hyperlink" Target="https://podminky.urs.cz/item/CS_URS_2023_01/623324111" TargetMode="External" /><Relationship Id="rId13" Type="http://schemas.openxmlformats.org/officeDocument/2006/relationships/hyperlink" Target="https://podminky.urs.cz/item/CS_URS_2023_01/629135101" TargetMode="External" /><Relationship Id="rId14" Type="http://schemas.openxmlformats.org/officeDocument/2006/relationships/hyperlink" Target="https://podminky.urs.cz/item/CS_URS_2023_01/629135102" TargetMode="External" /><Relationship Id="rId15" Type="http://schemas.openxmlformats.org/officeDocument/2006/relationships/hyperlink" Target="https://podminky.urs.cz/item/CS_URS_2023_01/629991011" TargetMode="External" /><Relationship Id="rId16" Type="http://schemas.openxmlformats.org/officeDocument/2006/relationships/hyperlink" Target="https://podminky.urs.cz/item/CS_URS_2023_01/949101112" TargetMode="External" /><Relationship Id="rId17" Type="http://schemas.openxmlformats.org/officeDocument/2006/relationships/hyperlink" Target="https://podminky.urs.cz/item/CS_URS_2023_01/962032231" TargetMode="External" /><Relationship Id="rId18" Type="http://schemas.openxmlformats.org/officeDocument/2006/relationships/hyperlink" Target="https://podminky.urs.cz/item/CS_URS_2023_01/968062377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5391" TargetMode="External" /><Relationship Id="rId21" Type="http://schemas.openxmlformats.org/officeDocument/2006/relationships/hyperlink" Target="https://podminky.urs.cz/item/CS_URS_2023_01/997013112" TargetMode="External" /><Relationship Id="rId22" Type="http://schemas.openxmlformats.org/officeDocument/2006/relationships/hyperlink" Target="https://podminky.urs.cz/item/CS_URS_2023_01/997013501" TargetMode="External" /><Relationship Id="rId23" Type="http://schemas.openxmlformats.org/officeDocument/2006/relationships/hyperlink" Target="https://podminky.urs.cz/item/CS_URS_2023_01/997013509" TargetMode="External" /><Relationship Id="rId24" Type="http://schemas.openxmlformats.org/officeDocument/2006/relationships/hyperlink" Target="https://podminky.urs.cz/item/CS_URS_2023_01/997013863" TargetMode="External" /><Relationship Id="rId25" Type="http://schemas.openxmlformats.org/officeDocument/2006/relationships/hyperlink" Target="https://podminky.urs.cz/item/CS_URS_2023_01/997013871" TargetMode="External" /><Relationship Id="rId26" Type="http://schemas.openxmlformats.org/officeDocument/2006/relationships/hyperlink" Target="https://podminky.urs.cz/item/CS_URS_2023_01/998011002" TargetMode="External" /><Relationship Id="rId27" Type="http://schemas.openxmlformats.org/officeDocument/2006/relationships/hyperlink" Target="https://podminky.urs.cz/item/CS_URS_2023_01/764001911" TargetMode="External" /><Relationship Id="rId28" Type="http://schemas.openxmlformats.org/officeDocument/2006/relationships/hyperlink" Target="https://podminky.urs.cz/item/CS_URS_2023_01/764002851" TargetMode="External" /><Relationship Id="rId29" Type="http://schemas.openxmlformats.org/officeDocument/2006/relationships/hyperlink" Target="https://podminky.urs.cz/item/CS_URS_2023_01/764216643" TargetMode="External" /><Relationship Id="rId30" Type="http://schemas.openxmlformats.org/officeDocument/2006/relationships/hyperlink" Target="https://podminky.urs.cz/item/CS_URS_2023_01/764218407" TargetMode="External" /><Relationship Id="rId31" Type="http://schemas.openxmlformats.org/officeDocument/2006/relationships/hyperlink" Target="https://podminky.urs.cz/item/CS_URS_2023_01/764218447" TargetMode="External" /><Relationship Id="rId32" Type="http://schemas.openxmlformats.org/officeDocument/2006/relationships/hyperlink" Target="https://podminky.urs.cz/item/CS_URS_2023_01/998764203" TargetMode="External" /><Relationship Id="rId33" Type="http://schemas.openxmlformats.org/officeDocument/2006/relationships/hyperlink" Target="https://podminky.urs.cz/item/CS_URS_2023_01/766622133" TargetMode="External" /><Relationship Id="rId34" Type="http://schemas.openxmlformats.org/officeDocument/2006/relationships/hyperlink" Target="https://podminky.urs.cz/item/CS_URS_2023_01/767627310" TargetMode="External" /><Relationship Id="rId35" Type="http://schemas.openxmlformats.org/officeDocument/2006/relationships/hyperlink" Target="https://podminky.urs.cz/item/CS_URS_2023_01/766694116" TargetMode="External" /><Relationship Id="rId36" Type="http://schemas.openxmlformats.org/officeDocument/2006/relationships/hyperlink" Target="https://podminky.urs.cz/item/CS_URS_2023_01/766694126" TargetMode="External" /><Relationship Id="rId37" Type="http://schemas.openxmlformats.org/officeDocument/2006/relationships/hyperlink" Target="https://podminky.urs.cz/item/CS_URS_2023_01/998766202" TargetMode="External" /><Relationship Id="rId38" Type="http://schemas.openxmlformats.org/officeDocument/2006/relationships/hyperlink" Target="https://podminky.urs.cz/item/CS_URS_2021_01/030001000" TargetMode="External" /><Relationship Id="rId39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1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1141" TargetMode="External" /><Relationship Id="rId5" Type="http://schemas.openxmlformats.org/officeDocument/2006/relationships/hyperlink" Target="https://podminky.urs.cz/item/CS_URS_2023_01/612321191" TargetMode="External" /><Relationship Id="rId6" Type="http://schemas.openxmlformats.org/officeDocument/2006/relationships/hyperlink" Target="https://podminky.urs.cz/item/CS_URS_2023_01/612325302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22321191" TargetMode="External" /><Relationship Id="rId9" Type="http://schemas.openxmlformats.org/officeDocument/2006/relationships/hyperlink" Target="https://podminky.urs.cz/item/CS_URS_2023_01/629135101" TargetMode="External" /><Relationship Id="rId10" Type="http://schemas.openxmlformats.org/officeDocument/2006/relationships/hyperlink" Target="https://podminky.urs.cz/item/CS_URS_2023_01/629135102" TargetMode="External" /><Relationship Id="rId11" Type="http://schemas.openxmlformats.org/officeDocument/2006/relationships/hyperlink" Target="https://podminky.urs.cz/item/CS_URS_2023_01/629991011" TargetMode="External" /><Relationship Id="rId12" Type="http://schemas.openxmlformats.org/officeDocument/2006/relationships/hyperlink" Target="https://podminky.urs.cz/item/CS_URS_2023_01/949101112" TargetMode="External" /><Relationship Id="rId13" Type="http://schemas.openxmlformats.org/officeDocument/2006/relationships/hyperlink" Target="https://podminky.urs.cz/item/CS_URS_2023_01/968062377" TargetMode="External" /><Relationship Id="rId14" Type="http://schemas.openxmlformats.org/officeDocument/2006/relationships/hyperlink" Target="https://podminky.urs.cz/item/CS_URS_2023_01/978013191" TargetMode="External" /><Relationship Id="rId15" Type="http://schemas.openxmlformats.org/officeDocument/2006/relationships/hyperlink" Target="https://podminky.urs.cz/item/CS_URS_2023_01/978015391" TargetMode="External" /><Relationship Id="rId16" Type="http://schemas.openxmlformats.org/officeDocument/2006/relationships/hyperlink" Target="https://podminky.urs.cz/item/CS_URS_2023_01/997013114" TargetMode="External" /><Relationship Id="rId17" Type="http://schemas.openxmlformats.org/officeDocument/2006/relationships/hyperlink" Target="https://podminky.urs.cz/item/CS_URS_2023_01/997013501" TargetMode="External" /><Relationship Id="rId18" Type="http://schemas.openxmlformats.org/officeDocument/2006/relationships/hyperlink" Target="https://podminky.urs.cz/item/CS_URS_2023_01/997013509" TargetMode="External" /><Relationship Id="rId19" Type="http://schemas.openxmlformats.org/officeDocument/2006/relationships/hyperlink" Target="https://podminky.urs.cz/item/CS_URS_2023_01/997013863" TargetMode="External" /><Relationship Id="rId20" Type="http://schemas.openxmlformats.org/officeDocument/2006/relationships/hyperlink" Target="https://podminky.urs.cz/item/CS_URS_2023_01/997013871" TargetMode="External" /><Relationship Id="rId21" Type="http://schemas.openxmlformats.org/officeDocument/2006/relationships/hyperlink" Target="https://podminky.urs.cz/item/CS_URS_2023_01/998011003" TargetMode="External" /><Relationship Id="rId22" Type="http://schemas.openxmlformats.org/officeDocument/2006/relationships/hyperlink" Target="https://podminky.urs.cz/item/CS_URS_2023_01/764002851" TargetMode="External" /><Relationship Id="rId23" Type="http://schemas.openxmlformats.org/officeDocument/2006/relationships/hyperlink" Target="https://podminky.urs.cz/item/CS_URS_2023_01/764216643" TargetMode="External" /><Relationship Id="rId24" Type="http://schemas.openxmlformats.org/officeDocument/2006/relationships/hyperlink" Target="https://podminky.urs.cz/item/CS_URS_2023_01/764216645" TargetMode="External" /><Relationship Id="rId25" Type="http://schemas.openxmlformats.org/officeDocument/2006/relationships/hyperlink" Target="https://podminky.urs.cz/item/CS_URS_2023_01/764216665" TargetMode="External" /><Relationship Id="rId26" Type="http://schemas.openxmlformats.org/officeDocument/2006/relationships/hyperlink" Target="https://podminky.urs.cz/item/CS_URS_2023_01/998764203" TargetMode="External" /><Relationship Id="rId27" Type="http://schemas.openxmlformats.org/officeDocument/2006/relationships/hyperlink" Target="https://podminky.urs.cz/item/CS_URS_2023_01/766622133" TargetMode="External" /><Relationship Id="rId28" Type="http://schemas.openxmlformats.org/officeDocument/2006/relationships/hyperlink" Target="https://podminky.urs.cz/item/CS_URS_2023_01/767627310" TargetMode="External" /><Relationship Id="rId29" Type="http://schemas.openxmlformats.org/officeDocument/2006/relationships/hyperlink" Target="https://podminky.urs.cz/item/CS_URS_2023_01/766694116" TargetMode="External" /><Relationship Id="rId30" Type="http://schemas.openxmlformats.org/officeDocument/2006/relationships/hyperlink" Target="https://podminky.urs.cz/item/CS_URS_2023_01/998766203" TargetMode="External" /><Relationship Id="rId31" Type="http://schemas.openxmlformats.org/officeDocument/2006/relationships/hyperlink" Target="https://podminky.urs.cz/item/CS_URS_2021_01/030001000" TargetMode="External" /><Relationship Id="rId3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3111" TargetMode="External" /><Relationship Id="rId3" Type="http://schemas.openxmlformats.org/officeDocument/2006/relationships/hyperlink" Target="https://podminky.urs.cz/item/CS_URS_2023_01/317121351" TargetMode="External" /><Relationship Id="rId4" Type="http://schemas.openxmlformats.org/officeDocument/2006/relationships/hyperlink" Target="https://podminky.urs.cz/item/CS_URS_2023_01/317998122" TargetMode="External" /><Relationship Id="rId5" Type="http://schemas.openxmlformats.org/officeDocument/2006/relationships/hyperlink" Target="https://podminky.urs.cz/item/CS_URS_2023_01/317998123" TargetMode="External" /><Relationship Id="rId6" Type="http://schemas.openxmlformats.org/officeDocument/2006/relationships/hyperlink" Target="https://podminky.urs.cz/item/CS_URS_2023_01/319201321" TargetMode="External" /><Relationship Id="rId7" Type="http://schemas.openxmlformats.org/officeDocument/2006/relationships/hyperlink" Target="https://podminky.urs.cz/item/CS_URS_2023_01/346272246" TargetMode="External" /><Relationship Id="rId8" Type="http://schemas.openxmlformats.org/officeDocument/2006/relationships/hyperlink" Target="https://podminky.urs.cz/item/CS_URS_2023_01/349234841" TargetMode="External" /><Relationship Id="rId9" Type="http://schemas.openxmlformats.org/officeDocument/2006/relationships/hyperlink" Target="https://podminky.urs.cz/item/CS_URS_2023_01/612325302" TargetMode="External" /><Relationship Id="rId10" Type="http://schemas.openxmlformats.org/officeDocument/2006/relationships/hyperlink" Target="https://podminky.urs.cz/item/CS_URS_2023_01/623324111" TargetMode="External" /><Relationship Id="rId11" Type="http://schemas.openxmlformats.org/officeDocument/2006/relationships/hyperlink" Target="https://podminky.urs.cz/item/CS_URS_2023_01/629135101" TargetMode="External" /><Relationship Id="rId12" Type="http://schemas.openxmlformats.org/officeDocument/2006/relationships/hyperlink" Target="https://podminky.urs.cz/item/CS_URS_2023_01/629135102" TargetMode="External" /><Relationship Id="rId13" Type="http://schemas.openxmlformats.org/officeDocument/2006/relationships/hyperlink" Target="https://podminky.urs.cz/item/CS_URS_2023_01/6299910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62023391" TargetMode="External" /><Relationship Id="rId16" Type="http://schemas.openxmlformats.org/officeDocument/2006/relationships/hyperlink" Target="https://podminky.urs.cz/item/CS_URS_2023_01/968062377" TargetMode="External" /><Relationship Id="rId17" Type="http://schemas.openxmlformats.org/officeDocument/2006/relationships/hyperlink" Target="https://podminky.urs.cz/item/CS_URS_2023_01/973031826" TargetMode="External" /><Relationship Id="rId18" Type="http://schemas.openxmlformats.org/officeDocument/2006/relationships/hyperlink" Target="https://podminky.urs.cz/item/CS_URS_2023_01/974031264" TargetMode="External" /><Relationship Id="rId19" Type="http://schemas.openxmlformats.org/officeDocument/2006/relationships/hyperlink" Target="https://podminky.urs.cz/item/CS_URS_2023_01/974031287" TargetMode="External" /><Relationship Id="rId20" Type="http://schemas.openxmlformats.org/officeDocument/2006/relationships/hyperlink" Target="https://podminky.urs.cz/item/CS_URS_2023_01/974031289" TargetMode="External" /><Relationship Id="rId21" Type="http://schemas.openxmlformats.org/officeDocument/2006/relationships/hyperlink" Target="https://podminky.urs.cz/item/CS_URS_2023_01/978013191" TargetMode="External" /><Relationship Id="rId22" Type="http://schemas.openxmlformats.org/officeDocument/2006/relationships/hyperlink" Target="https://podminky.urs.cz/item/CS_URS_2023_01/978015391" TargetMode="External" /><Relationship Id="rId23" Type="http://schemas.openxmlformats.org/officeDocument/2006/relationships/hyperlink" Target="https://podminky.urs.cz/item/CS_URS_2023_01/997013111" TargetMode="External" /><Relationship Id="rId24" Type="http://schemas.openxmlformats.org/officeDocument/2006/relationships/hyperlink" Target="https://podminky.urs.cz/item/CS_URS_2023_01/997013501" TargetMode="External" /><Relationship Id="rId25" Type="http://schemas.openxmlformats.org/officeDocument/2006/relationships/hyperlink" Target="https://podminky.urs.cz/item/CS_URS_2023_01/997013509" TargetMode="External" /><Relationship Id="rId26" Type="http://schemas.openxmlformats.org/officeDocument/2006/relationships/hyperlink" Target="https://podminky.urs.cz/item/CS_URS_2023_01/997013863" TargetMode="External" /><Relationship Id="rId27" Type="http://schemas.openxmlformats.org/officeDocument/2006/relationships/hyperlink" Target="https://podminky.urs.cz/item/CS_URS_2023_01/997013871" TargetMode="External" /><Relationship Id="rId28" Type="http://schemas.openxmlformats.org/officeDocument/2006/relationships/hyperlink" Target="https://podminky.urs.cz/item/CS_URS_2023_01/998011001" TargetMode="External" /><Relationship Id="rId29" Type="http://schemas.openxmlformats.org/officeDocument/2006/relationships/hyperlink" Target="https://podminky.urs.cz/item/CS_URS_2023_01/764002851" TargetMode="External" /><Relationship Id="rId30" Type="http://schemas.openxmlformats.org/officeDocument/2006/relationships/hyperlink" Target="https://podminky.urs.cz/item/CS_URS_2023_01/764216643" TargetMode="External" /><Relationship Id="rId31" Type="http://schemas.openxmlformats.org/officeDocument/2006/relationships/hyperlink" Target="https://podminky.urs.cz/item/CS_URS_2023_01/764216645" TargetMode="External" /><Relationship Id="rId32" Type="http://schemas.openxmlformats.org/officeDocument/2006/relationships/hyperlink" Target="https://podminky.urs.cz/item/CS_URS_2023_01/764216665" TargetMode="External" /><Relationship Id="rId33" Type="http://schemas.openxmlformats.org/officeDocument/2006/relationships/hyperlink" Target="https://podminky.urs.cz/item/CS_URS_2023_01/998764201" TargetMode="External" /><Relationship Id="rId34" Type="http://schemas.openxmlformats.org/officeDocument/2006/relationships/hyperlink" Target="https://podminky.urs.cz/item/CS_URS_2023_01/766622133" TargetMode="External" /><Relationship Id="rId35" Type="http://schemas.openxmlformats.org/officeDocument/2006/relationships/hyperlink" Target="https://podminky.urs.cz/item/CS_URS_2023_01/767627310" TargetMode="External" /><Relationship Id="rId36" Type="http://schemas.openxmlformats.org/officeDocument/2006/relationships/hyperlink" Target="https://podminky.urs.cz/item/CS_URS_2023_01/766694116" TargetMode="External" /><Relationship Id="rId37" Type="http://schemas.openxmlformats.org/officeDocument/2006/relationships/hyperlink" Target="https://podminky.urs.cz/item/CS_URS_2023_01/766694126" TargetMode="External" /><Relationship Id="rId38" Type="http://schemas.openxmlformats.org/officeDocument/2006/relationships/hyperlink" Target="https://podminky.urs.cz/item/CS_URS_2023_01/998766201" TargetMode="External" /><Relationship Id="rId39" Type="http://schemas.openxmlformats.org/officeDocument/2006/relationships/hyperlink" Target="https://podminky.urs.cz/item/CS_URS_2021_01/030001000" TargetMode="External" /><Relationship Id="rId40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9201321" TargetMode="External" /><Relationship Id="rId2" Type="http://schemas.openxmlformats.org/officeDocument/2006/relationships/hyperlink" Target="https://podminky.urs.cz/item/CS_URS_2023_01/612325302" TargetMode="External" /><Relationship Id="rId3" Type="http://schemas.openxmlformats.org/officeDocument/2006/relationships/hyperlink" Target="https://podminky.urs.cz/item/CS_URS_2023_01/629991011" TargetMode="External" /><Relationship Id="rId4" Type="http://schemas.openxmlformats.org/officeDocument/2006/relationships/hyperlink" Target="https://podminky.urs.cz/item/CS_URS_2023_01/949101111" TargetMode="External" /><Relationship Id="rId5" Type="http://schemas.openxmlformats.org/officeDocument/2006/relationships/hyperlink" Target="https://podminky.urs.cz/item/CS_URS_2023_01/968062377" TargetMode="External" /><Relationship Id="rId6" Type="http://schemas.openxmlformats.org/officeDocument/2006/relationships/hyperlink" Target="https://podminky.urs.cz/item/CS_URS_2023_01/978013191" TargetMode="External" /><Relationship Id="rId7" Type="http://schemas.openxmlformats.org/officeDocument/2006/relationships/hyperlink" Target="https://podminky.urs.cz/item/CS_URS_2023_01/978015391" TargetMode="External" /><Relationship Id="rId8" Type="http://schemas.openxmlformats.org/officeDocument/2006/relationships/hyperlink" Target="https://podminky.urs.cz/item/CS_URS_2023_01/997013115" TargetMode="External" /><Relationship Id="rId9" Type="http://schemas.openxmlformats.org/officeDocument/2006/relationships/hyperlink" Target="https://podminky.urs.cz/item/CS_URS_2023_01/997013501" TargetMode="External" /><Relationship Id="rId10" Type="http://schemas.openxmlformats.org/officeDocument/2006/relationships/hyperlink" Target="https://podminky.urs.cz/item/CS_URS_2023_01/997013509" TargetMode="External" /><Relationship Id="rId11" Type="http://schemas.openxmlformats.org/officeDocument/2006/relationships/hyperlink" Target="https://podminky.urs.cz/item/CS_URS_2023_01/997013863" TargetMode="External" /><Relationship Id="rId12" Type="http://schemas.openxmlformats.org/officeDocument/2006/relationships/hyperlink" Target="https://podminky.urs.cz/item/CS_URS_2023_01/997013871" TargetMode="External" /><Relationship Id="rId13" Type="http://schemas.openxmlformats.org/officeDocument/2006/relationships/hyperlink" Target="https://podminky.urs.cz/item/CS_URS_2023_01/998011003" TargetMode="External" /><Relationship Id="rId14" Type="http://schemas.openxmlformats.org/officeDocument/2006/relationships/hyperlink" Target="https://podminky.urs.cz/item/CS_URS_2023_01/764001911" TargetMode="External" /><Relationship Id="rId15" Type="http://schemas.openxmlformats.org/officeDocument/2006/relationships/hyperlink" Target="https://podminky.urs.cz/item/CS_URS_2023_01/764002851" TargetMode="External" /><Relationship Id="rId16" Type="http://schemas.openxmlformats.org/officeDocument/2006/relationships/hyperlink" Target="https://podminky.urs.cz/item/CS_URS_2023_01/998764203" TargetMode="External" /><Relationship Id="rId17" Type="http://schemas.openxmlformats.org/officeDocument/2006/relationships/hyperlink" Target="https://podminky.urs.cz/item/CS_URS_2023_01/766622133" TargetMode="External" /><Relationship Id="rId18" Type="http://schemas.openxmlformats.org/officeDocument/2006/relationships/hyperlink" Target="https://podminky.urs.cz/item/CS_URS_2023_01/767627310" TargetMode="External" /><Relationship Id="rId19" Type="http://schemas.openxmlformats.org/officeDocument/2006/relationships/hyperlink" Target="https://podminky.urs.cz/item/CS_URS_2023_01/766694126" TargetMode="External" /><Relationship Id="rId20" Type="http://schemas.openxmlformats.org/officeDocument/2006/relationships/hyperlink" Target="https://podminky.urs.cz/item/CS_URS_2023_01/998766203" TargetMode="External" /><Relationship Id="rId21" Type="http://schemas.openxmlformats.org/officeDocument/2006/relationships/hyperlink" Target="https://podminky.urs.cz/item/CS_URS_2021_01/030001000" TargetMode="External" /><Relationship Id="rId22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3_01/764001833" TargetMode="External" /><Relationship Id="rId5" Type="http://schemas.openxmlformats.org/officeDocument/2006/relationships/hyperlink" Target="https://podminky.urs.cz/item/CS_URS_2023_01/764101141" TargetMode="External" /><Relationship Id="rId6" Type="http://schemas.openxmlformats.org/officeDocument/2006/relationships/hyperlink" Target="https://podminky.urs.cz/item/CS_URS_2023_01/998764201" TargetMode="External" /><Relationship Id="rId7" Type="http://schemas.openxmlformats.org/officeDocument/2006/relationships/hyperlink" Target="https://podminky.urs.cz/item/CS_URS_2021_01/030001000" TargetMode="External" /><Relationship Id="rId8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712125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5301" TargetMode="External" /><Relationship Id="rId5" Type="http://schemas.openxmlformats.org/officeDocument/2006/relationships/hyperlink" Target="https://podminky.urs.cz/item/CS_URS_2023_01/612325302" TargetMode="External" /><Relationship Id="rId6" Type="http://schemas.openxmlformats.org/officeDocument/2006/relationships/hyperlink" Target="https://podminky.urs.cz/item/CS_URS_2023_01/622321121" TargetMode="External" /><Relationship Id="rId7" Type="http://schemas.openxmlformats.org/officeDocument/2006/relationships/hyperlink" Target="https://podminky.urs.cz/item/CS_URS_2023_01/622321191" TargetMode="External" /><Relationship Id="rId8" Type="http://schemas.openxmlformats.org/officeDocument/2006/relationships/hyperlink" Target="https://podminky.urs.cz/item/CS_URS_2023_01/629991011" TargetMode="External" /><Relationship Id="rId9" Type="http://schemas.openxmlformats.org/officeDocument/2006/relationships/hyperlink" Target="https://podminky.urs.cz/item/CS_URS_2023_01/949101111" TargetMode="External" /><Relationship Id="rId10" Type="http://schemas.openxmlformats.org/officeDocument/2006/relationships/hyperlink" Target="https://podminky.urs.cz/item/CS_URS_2023_01/962023391" TargetMode="External" /><Relationship Id="rId11" Type="http://schemas.openxmlformats.org/officeDocument/2006/relationships/hyperlink" Target="https://podminky.urs.cz/item/CS_URS_2023_01/962081131" TargetMode="External" /><Relationship Id="rId12" Type="http://schemas.openxmlformats.org/officeDocument/2006/relationships/hyperlink" Target="https://podminky.urs.cz/item/CS_URS_2023_01/968062376" TargetMode="External" /><Relationship Id="rId13" Type="http://schemas.openxmlformats.org/officeDocument/2006/relationships/hyperlink" Target="https://podminky.urs.cz/item/CS_URS_2023_01/968082017" TargetMode="External" /><Relationship Id="rId14" Type="http://schemas.openxmlformats.org/officeDocument/2006/relationships/hyperlink" Target="https://podminky.urs.cz/item/CS_URS_2023_01/974031264" TargetMode="External" /><Relationship Id="rId15" Type="http://schemas.openxmlformats.org/officeDocument/2006/relationships/hyperlink" Target="https://podminky.urs.cz/item/CS_URS_2023_01/974031269" TargetMode="External" /><Relationship Id="rId16" Type="http://schemas.openxmlformats.org/officeDocument/2006/relationships/hyperlink" Target="https://podminky.urs.cz/item/CS_URS_2023_01/978013191" TargetMode="External" /><Relationship Id="rId17" Type="http://schemas.openxmlformats.org/officeDocument/2006/relationships/hyperlink" Target="https://podminky.urs.cz/item/CS_URS_2023_01/978015391" TargetMode="External" /><Relationship Id="rId18" Type="http://schemas.openxmlformats.org/officeDocument/2006/relationships/hyperlink" Target="https://podminky.urs.cz/item/CS_URS_2023_01/997013115" TargetMode="External" /><Relationship Id="rId19" Type="http://schemas.openxmlformats.org/officeDocument/2006/relationships/hyperlink" Target="https://podminky.urs.cz/item/CS_URS_2023_01/997013501" TargetMode="External" /><Relationship Id="rId20" Type="http://schemas.openxmlformats.org/officeDocument/2006/relationships/hyperlink" Target="https://podminky.urs.cz/item/CS_URS_2023_01/997013509" TargetMode="External" /><Relationship Id="rId21" Type="http://schemas.openxmlformats.org/officeDocument/2006/relationships/hyperlink" Target="https://podminky.urs.cz/item/CS_URS_2023_01/997013863" TargetMode="External" /><Relationship Id="rId22" Type="http://schemas.openxmlformats.org/officeDocument/2006/relationships/hyperlink" Target="https://podminky.urs.cz/item/CS_URS_2023_01/997013871" TargetMode="External" /><Relationship Id="rId23" Type="http://schemas.openxmlformats.org/officeDocument/2006/relationships/hyperlink" Target="https://podminky.urs.cz/item/CS_URS_2023_01/998011003" TargetMode="External" /><Relationship Id="rId24" Type="http://schemas.openxmlformats.org/officeDocument/2006/relationships/hyperlink" Target="https://podminky.urs.cz/item/CS_URS_2023_01/764001911" TargetMode="External" /><Relationship Id="rId25" Type="http://schemas.openxmlformats.org/officeDocument/2006/relationships/hyperlink" Target="https://podminky.urs.cz/item/CS_URS_2023_01/764002851" TargetMode="External" /><Relationship Id="rId26" Type="http://schemas.openxmlformats.org/officeDocument/2006/relationships/hyperlink" Target="https://podminky.urs.cz/item/CS_URS_2023_01/764216401" TargetMode="External" /><Relationship Id="rId27" Type="http://schemas.openxmlformats.org/officeDocument/2006/relationships/hyperlink" Target="https://podminky.urs.cz/item/CS_URS_2023_01/998764203" TargetMode="External" /><Relationship Id="rId28" Type="http://schemas.openxmlformats.org/officeDocument/2006/relationships/hyperlink" Target="https://podminky.urs.cz/item/CS_URS_2023_01/766622131" TargetMode="External" /><Relationship Id="rId29" Type="http://schemas.openxmlformats.org/officeDocument/2006/relationships/hyperlink" Target="https://podminky.urs.cz/item/CS_URS_2023_01/766622132" TargetMode="External" /><Relationship Id="rId30" Type="http://schemas.openxmlformats.org/officeDocument/2006/relationships/hyperlink" Target="https://podminky.urs.cz/item/CS_URS_2023_01/767627310" TargetMode="External" /><Relationship Id="rId31" Type="http://schemas.openxmlformats.org/officeDocument/2006/relationships/hyperlink" Target="https://podminky.urs.cz/item/CS_URS_2023_01/766694126" TargetMode="External" /><Relationship Id="rId32" Type="http://schemas.openxmlformats.org/officeDocument/2006/relationships/hyperlink" Target="https://podminky.urs.cz/item/CS_URS_2023_01/998766203" TargetMode="External" /><Relationship Id="rId33" Type="http://schemas.openxmlformats.org/officeDocument/2006/relationships/hyperlink" Target="https://podminky.urs.cz/item/CS_URS_2021_01/030001000" TargetMode="External" /><Relationship Id="rId34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3111" TargetMode="External" /><Relationship Id="rId3" Type="http://schemas.openxmlformats.org/officeDocument/2006/relationships/hyperlink" Target="https://podminky.urs.cz/item/CS_URS_2023_01/317121151" TargetMode="External" /><Relationship Id="rId4" Type="http://schemas.openxmlformats.org/officeDocument/2006/relationships/hyperlink" Target="https://podminky.urs.cz/item/CS_URS_2023_01/319201321" TargetMode="External" /><Relationship Id="rId5" Type="http://schemas.openxmlformats.org/officeDocument/2006/relationships/hyperlink" Target="https://podminky.urs.cz/item/CS_URS_2023_01/612321141" TargetMode="External" /><Relationship Id="rId6" Type="http://schemas.openxmlformats.org/officeDocument/2006/relationships/hyperlink" Target="https://podminky.urs.cz/item/CS_URS_2023_01/612321191" TargetMode="External" /><Relationship Id="rId7" Type="http://schemas.openxmlformats.org/officeDocument/2006/relationships/hyperlink" Target="https://podminky.urs.cz/item/CS_URS_2023_01/612325301" TargetMode="External" /><Relationship Id="rId8" Type="http://schemas.openxmlformats.org/officeDocument/2006/relationships/hyperlink" Target="https://podminky.urs.cz/item/CS_URS_2023_01/612325302" TargetMode="External" /><Relationship Id="rId9" Type="http://schemas.openxmlformats.org/officeDocument/2006/relationships/hyperlink" Target="https://podminky.urs.cz/item/CS_URS_2023_01/622321121" TargetMode="External" /><Relationship Id="rId10" Type="http://schemas.openxmlformats.org/officeDocument/2006/relationships/hyperlink" Target="https://podminky.urs.cz/item/CS_URS_2023_01/622321191" TargetMode="External" /><Relationship Id="rId11" Type="http://schemas.openxmlformats.org/officeDocument/2006/relationships/hyperlink" Target="https://podminky.urs.cz/item/CS_URS_2023_01/629991011" TargetMode="External" /><Relationship Id="rId12" Type="http://schemas.openxmlformats.org/officeDocument/2006/relationships/hyperlink" Target="https://podminky.urs.cz/item/CS_URS_2023_01/949101111" TargetMode="External" /><Relationship Id="rId13" Type="http://schemas.openxmlformats.org/officeDocument/2006/relationships/hyperlink" Target="https://podminky.urs.cz/item/CS_URS_2023_01/962023390" TargetMode="External" /><Relationship Id="rId14" Type="http://schemas.openxmlformats.org/officeDocument/2006/relationships/hyperlink" Target="https://podminky.urs.cz/item/CS_URS_2023_01/968062375" TargetMode="External" /><Relationship Id="rId15" Type="http://schemas.openxmlformats.org/officeDocument/2006/relationships/hyperlink" Target="https://podminky.urs.cz/item/CS_URS_2023_01/968062376" TargetMode="External" /><Relationship Id="rId16" Type="http://schemas.openxmlformats.org/officeDocument/2006/relationships/hyperlink" Target="https://podminky.urs.cz/item/CS_URS_2023_01/973031825" TargetMode="External" /><Relationship Id="rId17" Type="http://schemas.openxmlformats.org/officeDocument/2006/relationships/hyperlink" Target="https://podminky.urs.cz/item/CS_URS_2023_01/974031264" TargetMode="External" /><Relationship Id="rId18" Type="http://schemas.openxmlformats.org/officeDocument/2006/relationships/hyperlink" Target="https://podminky.urs.cz/item/CS_URS_2023_01/974031269" TargetMode="External" /><Relationship Id="rId19" Type="http://schemas.openxmlformats.org/officeDocument/2006/relationships/hyperlink" Target="https://podminky.urs.cz/item/CS_URS_2023_01/978013191" TargetMode="External" /><Relationship Id="rId20" Type="http://schemas.openxmlformats.org/officeDocument/2006/relationships/hyperlink" Target="https://podminky.urs.cz/item/CS_URS_2023_01/978015391" TargetMode="External" /><Relationship Id="rId21" Type="http://schemas.openxmlformats.org/officeDocument/2006/relationships/hyperlink" Target="https://podminky.urs.cz/item/CS_URS_2023_01/997013115" TargetMode="External" /><Relationship Id="rId22" Type="http://schemas.openxmlformats.org/officeDocument/2006/relationships/hyperlink" Target="https://podminky.urs.cz/item/CS_URS_2023_01/997013501" TargetMode="External" /><Relationship Id="rId23" Type="http://schemas.openxmlformats.org/officeDocument/2006/relationships/hyperlink" Target="https://podminky.urs.cz/item/CS_URS_2023_01/997013509" TargetMode="External" /><Relationship Id="rId24" Type="http://schemas.openxmlformats.org/officeDocument/2006/relationships/hyperlink" Target="https://podminky.urs.cz/item/CS_URS_2023_01/997013863" TargetMode="External" /><Relationship Id="rId25" Type="http://schemas.openxmlformats.org/officeDocument/2006/relationships/hyperlink" Target="https://podminky.urs.cz/item/CS_URS_2023_01/997013871" TargetMode="External" /><Relationship Id="rId26" Type="http://schemas.openxmlformats.org/officeDocument/2006/relationships/hyperlink" Target="https://podminky.urs.cz/item/CS_URS_2023_01/998011003" TargetMode="External" /><Relationship Id="rId27" Type="http://schemas.openxmlformats.org/officeDocument/2006/relationships/hyperlink" Target="https://podminky.urs.cz/item/CS_URS_2023_01/764001911" TargetMode="External" /><Relationship Id="rId28" Type="http://schemas.openxmlformats.org/officeDocument/2006/relationships/hyperlink" Target="https://podminky.urs.cz/item/CS_URS_2023_01/764002851" TargetMode="External" /><Relationship Id="rId29" Type="http://schemas.openxmlformats.org/officeDocument/2006/relationships/hyperlink" Target="https://podminky.urs.cz/item/CS_URS_2023_01/764216401" TargetMode="External" /><Relationship Id="rId30" Type="http://schemas.openxmlformats.org/officeDocument/2006/relationships/hyperlink" Target="https://podminky.urs.cz/item/CS_URS_2023_01/998764203" TargetMode="External" /><Relationship Id="rId31" Type="http://schemas.openxmlformats.org/officeDocument/2006/relationships/hyperlink" Target="https://podminky.urs.cz/item/CS_URS_2023_01/766622132" TargetMode="External" /><Relationship Id="rId32" Type="http://schemas.openxmlformats.org/officeDocument/2006/relationships/hyperlink" Target="https://podminky.urs.cz/item/CS_URS_2023_01/767627310" TargetMode="External" /><Relationship Id="rId33" Type="http://schemas.openxmlformats.org/officeDocument/2006/relationships/hyperlink" Target="https://podminky.urs.cz/item/CS_URS_2023_01/766694126" TargetMode="External" /><Relationship Id="rId34" Type="http://schemas.openxmlformats.org/officeDocument/2006/relationships/hyperlink" Target="https://podminky.urs.cz/item/CS_URS_2023_01/998766203" TargetMode="External" /><Relationship Id="rId35" Type="http://schemas.openxmlformats.org/officeDocument/2006/relationships/hyperlink" Target="https://podminky.urs.cz/item/CS_URS_2023_01/767620314" TargetMode="External" /><Relationship Id="rId36" Type="http://schemas.openxmlformats.org/officeDocument/2006/relationships/hyperlink" Target="https://podminky.urs.cz/item/CS_URS_2023_01/767627310" TargetMode="External" /><Relationship Id="rId37" Type="http://schemas.openxmlformats.org/officeDocument/2006/relationships/hyperlink" Target="https://podminky.urs.cz/item/CS_URS_2023_01/998767203" TargetMode="External" /><Relationship Id="rId38" Type="http://schemas.openxmlformats.org/officeDocument/2006/relationships/hyperlink" Target="https://podminky.urs.cz/item/CS_URS_2021_01/030001000" TargetMode="External" /><Relationship Id="rId39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712115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5301" TargetMode="External" /><Relationship Id="rId5" Type="http://schemas.openxmlformats.org/officeDocument/2006/relationships/hyperlink" Target="https://podminky.urs.cz/item/CS_URS_2023_01/612325302" TargetMode="External" /><Relationship Id="rId6" Type="http://schemas.openxmlformats.org/officeDocument/2006/relationships/hyperlink" Target="https://podminky.urs.cz/item/CS_URS_2023_01/629991011" TargetMode="External" /><Relationship Id="rId7" Type="http://schemas.openxmlformats.org/officeDocument/2006/relationships/hyperlink" Target="https://podminky.urs.cz/item/CS_URS_2023_01/949101111" TargetMode="External" /><Relationship Id="rId8" Type="http://schemas.openxmlformats.org/officeDocument/2006/relationships/hyperlink" Target="https://podminky.urs.cz/item/CS_URS_2023_01/962023390" TargetMode="External" /><Relationship Id="rId9" Type="http://schemas.openxmlformats.org/officeDocument/2006/relationships/hyperlink" Target="https://podminky.urs.cz/item/CS_URS_2023_01/968062375" TargetMode="External" /><Relationship Id="rId10" Type="http://schemas.openxmlformats.org/officeDocument/2006/relationships/hyperlink" Target="https://podminky.urs.cz/item/CS_URS_2023_01/974031264" TargetMode="External" /><Relationship Id="rId11" Type="http://schemas.openxmlformats.org/officeDocument/2006/relationships/hyperlink" Target="https://podminky.urs.cz/item/CS_URS_2023_01/974031269" TargetMode="External" /><Relationship Id="rId12" Type="http://schemas.openxmlformats.org/officeDocument/2006/relationships/hyperlink" Target="https://podminky.urs.cz/item/CS_URS_2023_01/978013191" TargetMode="External" /><Relationship Id="rId13" Type="http://schemas.openxmlformats.org/officeDocument/2006/relationships/hyperlink" Target="https://podminky.urs.cz/item/CS_URS_2023_01/978015391" TargetMode="External" /><Relationship Id="rId14" Type="http://schemas.openxmlformats.org/officeDocument/2006/relationships/hyperlink" Target="https://podminky.urs.cz/item/CS_URS_2023_01/997013115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863" TargetMode="External" /><Relationship Id="rId18" Type="http://schemas.openxmlformats.org/officeDocument/2006/relationships/hyperlink" Target="https://podminky.urs.cz/item/CS_URS_2023_01/997013871" TargetMode="External" /><Relationship Id="rId19" Type="http://schemas.openxmlformats.org/officeDocument/2006/relationships/hyperlink" Target="https://podminky.urs.cz/item/CS_URS_2023_01/998011003" TargetMode="External" /><Relationship Id="rId20" Type="http://schemas.openxmlformats.org/officeDocument/2006/relationships/hyperlink" Target="https://podminky.urs.cz/item/CS_URS_2023_01/764001911" TargetMode="External" /><Relationship Id="rId21" Type="http://schemas.openxmlformats.org/officeDocument/2006/relationships/hyperlink" Target="https://podminky.urs.cz/item/CS_URS_2023_01/764002851" TargetMode="External" /><Relationship Id="rId22" Type="http://schemas.openxmlformats.org/officeDocument/2006/relationships/hyperlink" Target="https://podminky.urs.cz/item/CS_URS_2023_01/998764203" TargetMode="External" /><Relationship Id="rId23" Type="http://schemas.openxmlformats.org/officeDocument/2006/relationships/hyperlink" Target="https://podminky.urs.cz/item/CS_URS_2023_01/766622132" TargetMode="External" /><Relationship Id="rId24" Type="http://schemas.openxmlformats.org/officeDocument/2006/relationships/hyperlink" Target="https://podminky.urs.cz/item/CS_URS_2023_01/767627310" TargetMode="External" /><Relationship Id="rId25" Type="http://schemas.openxmlformats.org/officeDocument/2006/relationships/hyperlink" Target="https://podminky.urs.cz/item/CS_URS_2023_01/766694126" TargetMode="External" /><Relationship Id="rId26" Type="http://schemas.openxmlformats.org/officeDocument/2006/relationships/hyperlink" Target="https://podminky.urs.cz/item/CS_URS_2023_01/998766203" TargetMode="External" /><Relationship Id="rId27" Type="http://schemas.openxmlformats.org/officeDocument/2006/relationships/hyperlink" Target="https://podminky.urs.cz/item/CS_URS_2021_01/030001000" TargetMode="External" /><Relationship Id="rId28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221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612321141" TargetMode="External" /><Relationship Id="rId5" Type="http://schemas.openxmlformats.org/officeDocument/2006/relationships/hyperlink" Target="https://podminky.urs.cz/item/CS_URS_2023_01/612321191" TargetMode="External" /><Relationship Id="rId6" Type="http://schemas.openxmlformats.org/officeDocument/2006/relationships/hyperlink" Target="https://podminky.urs.cz/item/CS_URS_2023_01/612325302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22321191" TargetMode="External" /><Relationship Id="rId9" Type="http://schemas.openxmlformats.org/officeDocument/2006/relationships/hyperlink" Target="https://podminky.urs.cz/item/CS_URS_2023_01/623324111" TargetMode="External" /><Relationship Id="rId10" Type="http://schemas.openxmlformats.org/officeDocument/2006/relationships/hyperlink" Target="https://podminky.urs.cz/item/CS_URS_2023_01/629135101" TargetMode="External" /><Relationship Id="rId11" Type="http://schemas.openxmlformats.org/officeDocument/2006/relationships/hyperlink" Target="https://podminky.urs.cz/item/CS_URS_2023_01/629135102" TargetMode="External" /><Relationship Id="rId12" Type="http://schemas.openxmlformats.org/officeDocument/2006/relationships/hyperlink" Target="https://podminky.urs.cz/item/CS_URS_2023_01/629991011" TargetMode="External" /><Relationship Id="rId13" Type="http://schemas.openxmlformats.org/officeDocument/2006/relationships/hyperlink" Target="https://podminky.urs.cz/item/CS_URS_2023_01/9491011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62032230" TargetMode="External" /><Relationship Id="rId16" Type="http://schemas.openxmlformats.org/officeDocument/2006/relationships/hyperlink" Target="https://podminky.urs.cz/item/CS_URS_2023_01/962081131" TargetMode="External" /><Relationship Id="rId17" Type="http://schemas.openxmlformats.org/officeDocument/2006/relationships/hyperlink" Target="https://podminky.urs.cz/item/CS_URS_2023_01/968062374" TargetMode="External" /><Relationship Id="rId18" Type="http://schemas.openxmlformats.org/officeDocument/2006/relationships/hyperlink" Target="https://podminky.urs.cz/item/CS_URS_2023_01/968062375" TargetMode="External" /><Relationship Id="rId19" Type="http://schemas.openxmlformats.org/officeDocument/2006/relationships/hyperlink" Target="https://podminky.urs.cz/item/CS_URS_2023_01/968062376" TargetMode="External" /><Relationship Id="rId20" Type="http://schemas.openxmlformats.org/officeDocument/2006/relationships/hyperlink" Target="https://podminky.urs.cz/item/CS_URS_2023_01/968062377" TargetMode="External" /><Relationship Id="rId21" Type="http://schemas.openxmlformats.org/officeDocument/2006/relationships/hyperlink" Target="https://podminky.urs.cz/item/CS_URS_2023_01/978013191" TargetMode="External" /><Relationship Id="rId22" Type="http://schemas.openxmlformats.org/officeDocument/2006/relationships/hyperlink" Target="https://podminky.urs.cz/item/CS_URS_2023_01/978015391" TargetMode="External" /><Relationship Id="rId23" Type="http://schemas.openxmlformats.org/officeDocument/2006/relationships/hyperlink" Target="https://podminky.urs.cz/item/CS_URS_2023_01/997013115" TargetMode="External" /><Relationship Id="rId24" Type="http://schemas.openxmlformats.org/officeDocument/2006/relationships/hyperlink" Target="https://podminky.urs.cz/item/CS_URS_2023_01/997013501" TargetMode="External" /><Relationship Id="rId25" Type="http://schemas.openxmlformats.org/officeDocument/2006/relationships/hyperlink" Target="https://podminky.urs.cz/item/CS_URS_2023_01/997013509" TargetMode="External" /><Relationship Id="rId26" Type="http://schemas.openxmlformats.org/officeDocument/2006/relationships/hyperlink" Target="https://podminky.urs.cz/item/CS_URS_2023_01/997013863" TargetMode="External" /><Relationship Id="rId27" Type="http://schemas.openxmlformats.org/officeDocument/2006/relationships/hyperlink" Target="https://podminky.urs.cz/item/CS_URS_2023_01/997013871" TargetMode="External" /><Relationship Id="rId28" Type="http://schemas.openxmlformats.org/officeDocument/2006/relationships/hyperlink" Target="https://podminky.urs.cz/item/CS_URS_2023_01/998011003" TargetMode="External" /><Relationship Id="rId29" Type="http://schemas.openxmlformats.org/officeDocument/2006/relationships/hyperlink" Target="https://podminky.urs.cz/item/CS_URS_2023_01/764001911" TargetMode="External" /><Relationship Id="rId30" Type="http://schemas.openxmlformats.org/officeDocument/2006/relationships/hyperlink" Target="https://podminky.urs.cz/item/CS_URS_2023_01/764002851" TargetMode="External" /><Relationship Id="rId31" Type="http://schemas.openxmlformats.org/officeDocument/2006/relationships/hyperlink" Target="https://podminky.urs.cz/item/CS_URS_2023_01/764216643" TargetMode="External" /><Relationship Id="rId32" Type="http://schemas.openxmlformats.org/officeDocument/2006/relationships/hyperlink" Target="https://podminky.urs.cz/item/CS_URS_2023_01/764216645" TargetMode="External" /><Relationship Id="rId33" Type="http://schemas.openxmlformats.org/officeDocument/2006/relationships/hyperlink" Target="https://podminky.urs.cz/item/CS_URS_2023_01/764216665" TargetMode="External" /><Relationship Id="rId34" Type="http://schemas.openxmlformats.org/officeDocument/2006/relationships/hyperlink" Target="https://podminky.urs.cz/item/CS_URS_2023_01/998764202" TargetMode="External" /><Relationship Id="rId35" Type="http://schemas.openxmlformats.org/officeDocument/2006/relationships/hyperlink" Target="https://podminky.urs.cz/item/CS_URS_2023_01/766622131" TargetMode="External" /><Relationship Id="rId36" Type="http://schemas.openxmlformats.org/officeDocument/2006/relationships/hyperlink" Target="https://podminky.urs.cz/item/CS_URS_2023_01/767627310" TargetMode="External" /><Relationship Id="rId37" Type="http://schemas.openxmlformats.org/officeDocument/2006/relationships/hyperlink" Target="https://podminky.urs.cz/item/CS_URS_2023_01/766694126" TargetMode="External" /><Relationship Id="rId38" Type="http://schemas.openxmlformats.org/officeDocument/2006/relationships/hyperlink" Target="https://podminky.urs.cz/item/CS_URS_2023_01/766694116" TargetMode="External" /><Relationship Id="rId39" Type="http://schemas.openxmlformats.org/officeDocument/2006/relationships/hyperlink" Target="https://podminky.urs.cz/item/CS_URS_2023_01/998766203" TargetMode="External" /><Relationship Id="rId40" Type="http://schemas.openxmlformats.org/officeDocument/2006/relationships/hyperlink" Target="https://podminky.urs.cz/item/CS_URS_2023_01/767620354" TargetMode="External" /><Relationship Id="rId41" Type="http://schemas.openxmlformats.org/officeDocument/2006/relationships/hyperlink" Target="https://podminky.urs.cz/item/CS_URS_2021_01/767620128" TargetMode="External" /><Relationship Id="rId42" Type="http://schemas.openxmlformats.org/officeDocument/2006/relationships/hyperlink" Target="https://podminky.urs.cz/item/CS_URS_2023_01/767627310" TargetMode="External" /><Relationship Id="rId43" Type="http://schemas.openxmlformats.org/officeDocument/2006/relationships/hyperlink" Target="https://podminky.urs.cz/item/CS_URS_2023_01/998767203" TargetMode="External" /><Relationship Id="rId44" Type="http://schemas.openxmlformats.org/officeDocument/2006/relationships/hyperlink" Target="https://podminky.urs.cz/item/CS_URS_2021_01/030001000" TargetMode="External" /><Relationship Id="rId45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3_01/764001833" TargetMode="External" /><Relationship Id="rId5" Type="http://schemas.openxmlformats.org/officeDocument/2006/relationships/hyperlink" Target="https://podminky.urs.cz/item/CS_URS_2023_01/764101141" TargetMode="External" /><Relationship Id="rId6" Type="http://schemas.openxmlformats.org/officeDocument/2006/relationships/hyperlink" Target="https://podminky.urs.cz/item/CS_URS_2023_01/998764201" TargetMode="External" /><Relationship Id="rId7" Type="http://schemas.openxmlformats.org/officeDocument/2006/relationships/hyperlink" Target="https://podminky.urs.cz/item/CS_URS_2021_01/030001000" TargetMode="External" /><Relationship Id="rId8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11" TargetMode="External" /><Relationship Id="rId2" Type="http://schemas.openxmlformats.org/officeDocument/2006/relationships/hyperlink" Target="https://podminky.urs.cz/item/CS_URS_2023_01/317121351" TargetMode="External" /><Relationship Id="rId3" Type="http://schemas.openxmlformats.org/officeDocument/2006/relationships/hyperlink" Target="https://podminky.urs.cz/item/CS_URS_2023_01/317998120" TargetMode="External" /><Relationship Id="rId4" Type="http://schemas.openxmlformats.org/officeDocument/2006/relationships/hyperlink" Target="https://podminky.urs.cz/item/CS_URS_2023_01/317998122" TargetMode="External" /><Relationship Id="rId5" Type="http://schemas.openxmlformats.org/officeDocument/2006/relationships/hyperlink" Target="https://podminky.urs.cz/item/CS_URS_2023_01/317998123" TargetMode="External" /><Relationship Id="rId6" Type="http://schemas.openxmlformats.org/officeDocument/2006/relationships/hyperlink" Target="https://podminky.urs.cz/item/CS_URS_2023_01/319201321" TargetMode="External" /><Relationship Id="rId7" Type="http://schemas.openxmlformats.org/officeDocument/2006/relationships/hyperlink" Target="https://podminky.urs.cz/item/CS_URS_2023_01/349234841" TargetMode="External" /><Relationship Id="rId8" Type="http://schemas.openxmlformats.org/officeDocument/2006/relationships/hyperlink" Target="https://podminky.urs.cz/item/CS_URS_2023_01/612321141" TargetMode="External" /><Relationship Id="rId9" Type="http://schemas.openxmlformats.org/officeDocument/2006/relationships/hyperlink" Target="https://podminky.urs.cz/item/CS_URS_2023_01/612321191" TargetMode="External" /><Relationship Id="rId10" Type="http://schemas.openxmlformats.org/officeDocument/2006/relationships/hyperlink" Target="https://podminky.urs.cz/item/CS_URS_2023_01/612325302" TargetMode="External" /><Relationship Id="rId11" Type="http://schemas.openxmlformats.org/officeDocument/2006/relationships/hyperlink" Target="https://podminky.urs.cz/item/CS_URS_2023_01/622321141" TargetMode="External" /><Relationship Id="rId12" Type="http://schemas.openxmlformats.org/officeDocument/2006/relationships/hyperlink" Target="https://podminky.urs.cz/item/CS_URS_2023_01/622321191" TargetMode="External" /><Relationship Id="rId13" Type="http://schemas.openxmlformats.org/officeDocument/2006/relationships/hyperlink" Target="https://podminky.urs.cz/item/CS_URS_2023_01/629135101" TargetMode="External" /><Relationship Id="rId14" Type="http://schemas.openxmlformats.org/officeDocument/2006/relationships/hyperlink" Target="https://podminky.urs.cz/item/CS_URS_2023_01/629135102" TargetMode="External" /><Relationship Id="rId15" Type="http://schemas.openxmlformats.org/officeDocument/2006/relationships/hyperlink" Target="https://podminky.urs.cz/item/CS_URS_2023_01/629991011" TargetMode="External" /><Relationship Id="rId16" Type="http://schemas.openxmlformats.org/officeDocument/2006/relationships/hyperlink" Target="https://podminky.urs.cz/item/CS_URS_2023_01/949101112" TargetMode="External" /><Relationship Id="rId17" Type="http://schemas.openxmlformats.org/officeDocument/2006/relationships/hyperlink" Target="https://podminky.urs.cz/item/CS_URS_2023_01/962032231" TargetMode="External" /><Relationship Id="rId18" Type="http://schemas.openxmlformats.org/officeDocument/2006/relationships/hyperlink" Target="https://podminky.urs.cz/item/CS_URS_2023_01/968062377" TargetMode="External" /><Relationship Id="rId19" Type="http://schemas.openxmlformats.org/officeDocument/2006/relationships/hyperlink" Target="https://podminky.urs.cz/item/CS_URS_2023_01/974031164" TargetMode="External" /><Relationship Id="rId20" Type="http://schemas.openxmlformats.org/officeDocument/2006/relationships/hyperlink" Target="https://podminky.urs.cz/item/CS_URS_2023_01/974031264" TargetMode="External" /><Relationship Id="rId21" Type="http://schemas.openxmlformats.org/officeDocument/2006/relationships/hyperlink" Target="https://podminky.urs.cz/item/CS_URS_2023_01/974031269" TargetMode="External" /><Relationship Id="rId22" Type="http://schemas.openxmlformats.org/officeDocument/2006/relationships/hyperlink" Target="https://podminky.urs.cz/item/CS_URS_2023_01/974031287" TargetMode="External" /><Relationship Id="rId23" Type="http://schemas.openxmlformats.org/officeDocument/2006/relationships/hyperlink" Target="https://podminky.urs.cz/item/CS_URS_2023_01/974031289" TargetMode="External" /><Relationship Id="rId24" Type="http://schemas.openxmlformats.org/officeDocument/2006/relationships/hyperlink" Target="https://podminky.urs.cz/item/CS_URS_2023_01/978013191" TargetMode="External" /><Relationship Id="rId25" Type="http://schemas.openxmlformats.org/officeDocument/2006/relationships/hyperlink" Target="https://podminky.urs.cz/item/CS_URS_2023_01/978015391" TargetMode="External" /><Relationship Id="rId26" Type="http://schemas.openxmlformats.org/officeDocument/2006/relationships/hyperlink" Target="https://podminky.urs.cz/item/CS_URS_2023_01/997013115" TargetMode="External" /><Relationship Id="rId27" Type="http://schemas.openxmlformats.org/officeDocument/2006/relationships/hyperlink" Target="https://podminky.urs.cz/item/CS_URS_2023_01/997013501" TargetMode="External" /><Relationship Id="rId28" Type="http://schemas.openxmlformats.org/officeDocument/2006/relationships/hyperlink" Target="https://podminky.urs.cz/item/CS_URS_2023_01/997013509" TargetMode="External" /><Relationship Id="rId29" Type="http://schemas.openxmlformats.org/officeDocument/2006/relationships/hyperlink" Target="https://podminky.urs.cz/item/CS_URS_2023_01/997013863" TargetMode="External" /><Relationship Id="rId30" Type="http://schemas.openxmlformats.org/officeDocument/2006/relationships/hyperlink" Target="https://podminky.urs.cz/item/CS_URS_2023_01/997013871" TargetMode="External" /><Relationship Id="rId31" Type="http://schemas.openxmlformats.org/officeDocument/2006/relationships/hyperlink" Target="https://podminky.urs.cz/item/CS_URS_2023_01/998011003" TargetMode="External" /><Relationship Id="rId32" Type="http://schemas.openxmlformats.org/officeDocument/2006/relationships/hyperlink" Target="https://podminky.urs.cz/item/CS_URS_2023_01/764001911" TargetMode="External" /><Relationship Id="rId33" Type="http://schemas.openxmlformats.org/officeDocument/2006/relationships/hyperlink" Target="https://podminky.urs.cz/item/CS_URS_2023_01/764002851" TargetMode="External" /><Relationship Id="rId34" Type="http://schemas.openxmlformats.org/officeDocument/2006/relationships/hyperlink" Target="https://podminky.urs.cz/item/CS_URS_2023_01/764216643" TargetMode="External" /><Relationship Id="rId35" Type="http://schemas.openxmlformats.org/officeDocument/2006/relationships/hyperlink" Target="https://podminky.urs.cz/item/CS_URS_2023_01/764216645" TargetMode="External" /><Relationship Id="rId36" Type="http://schemas.openxmlformats.org/officeDocument/2006/relationships/hyperlink" Target="https://podminky.urs.cz/item/CS_URS_2023_01/764216665" TargetMode="External" /><Relationship Id="rId37" Type="http://schemas.openxmlformats.org/officeDocument/2006/relationships/hyperlink" Target="https://podminky.urs.cz/item/CS_URS_2023_01/998764202" TargetMode="External" /><Relationship Id="rId38" Type="http://schemas.openxmlformats.org/officeDocument/2006/relationships/hyperlink" Target="https://podminky.urs.cz/item/CS_URS_2023_01/766622132" TargetMode="External" /><Relationship Id="rId39" Type="http://schemas.openxmlformats.org/officeDocument/2006/relationships/hyperlink" Target="https://podminky.urs.cz/item/CS_URS_2023_01/766622133" TargetMode="External" /><Relationship Id="rId40" Type="http://schemas.openxmlformats.org/officeDocument/2006/relationships/hyperlink" Target="https://podminky.urs.cz/item/CS_URS_2023_01/767627310" TargetMode="External" /><Relationship Id="rId41" Type="http://schemas.openxmlformats.org/officeDocument/2006/relationships/hyperlink" Target="https://podminky.urs.cz/item/CS_URS_2023_01/766694116" TargetMode="External" /><Relationship Id="rId42" Type="http://schemas.openxmlformats.org/officeDocument/2006/relationships/hyperlink" Target="https://podminky.urs.cz/item/CS_URS_2023_01/766694126" TargetMode="External" /><Relationship Id="rId43" Type="http://schemas.openxmlformats.org/officeDocument/2006/relationships/hyperlink" Target="https://podminky.urs.cz/item/CS_URS_2023_01/998766201" TargetMode="External" /><Relationship Id="rId44" Type="http://schemas.openxmlformats.org/officeDocument/2006/relationships/hyperlink" Target="https://podminky.urs.cz/item/CS_URS_2021_01/030001000" TargetMode="External" /><Relationship Id="rId45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3111" TargetMode="External" /><Relationship Id="rId2" Type="http://schemas.openxmlformats.org/officeDocument/2006/relationships/hyperlink" Target="https://podminky.urs.cz/item/CS_URS_2023_01/319201321" TargetMode="External" /><Relationship Id="rId3" Type="http://schemas.openxmlformats.org/officeDocument/2006/relationships/hyperlink" Target="https://podminky.urs.cz/item/CS_URS_2023_01/346272246" TargetMode="External" /><Relationship Id="rId4" Type="http://schemas.openxmlformats.org/officeDocument/2006/relationships/hyperlink" Target="https://podminky.urs.cz/item/CS_URS_2023_01/612325302" TargetMode="External" /><Relationship Id="rId5" Type="http://schemas.openxmlformats.org/officeDocument/2006/relationships/hyperlink" Target="https://podminky.urs.cz/item/CS_URS_2023_01/623324111" TargetMode="External" /><Relationship Id="rId6" Type="http://schemas.openxmlformats.org/officeDocument/2006/relationships/hyperlink" Target="https://podminky.urs.cz/item/CS_URS_2023_01/629135101" TargetMode="External" /><Relationship Id="rId7" Type="http://schemas.openxmlformats.org/officeDocument/2006/relationships/hyperlink" Target="https://podminky.urs.cz/item/CS_URS_2023_01/629991011" TargetMode="External" /><Relationship Id="rId8" Type="http://schemas.openxmlformats.org/officeDocument/2006/relationships/hyperlink" Target="https://podminky.urs.cz/item/CS_URS_2023_01/949101112" TargetMode="External" /><Relationship Id="rId9" Type="http://schemas.openxmlformats.org/officeDocument/2006/relationships/hyperlink" Target="https://podminky.urs.cz/item/CS_URS_2023_01/962023391" TargetMode="External" /><Relationship Id="rId10" Type="http://schemas.openxmlformats.org/officeDocument/2006/relationships/hyperlink" Target="https://podminky.urs.cz/item/CS_URS_2023_01/968062377" TargetMode="External" /><Relationship Id="rId11" Type="http://schemas.openxmlformats.org/officeDocument/2006/relationships/hyperlink" Target="https://podminky.urs.cz/item/CS_URS_2023_01/973031826" TargetMode="External" /><Relationship Id="rId12" Type="http://schemas.openxmlformats.org/officeDocument/2006/relationships/hyperlink" Target="https://podminky.urs.cz/item/CS_URS_2023_01/978013191" TargetMode="External" /><Relationship Id="rId13" Type="http://schemas.openxmlformats.org/officeDocument/2006/relationships/hyperlink" Target="https://podminky.urs.cz/item/CS_URS_2023_01/978015391" TargetMode="External" /><Relationship Id="rId14" Type="http://schemas.openxmlformats.org/officeDocument/2006/relationships/hyperlink" Target="https://podminky.urs.cz/item/CS_URS_2023_01/997013113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863" TargetMode="External" /><Relationship Id="rId18" Type="http://schemas.openxmlformats.org/officeDocument/2006/relationships/hyperlink" Target="https://podminky.urs.cz/item/CS_URS_2023_01/997013871" TargetMode="External" /><Relationship Id="rId19" Type="http://schemas.openxmlformats.org/officeDocument/2006/relationships/hyperlink" Target="https://podminky.urs.cz/item/CS_URS_2023_01/998011002" TargetMode="External" /><Relationship Id="rId20" Type="http://schemas.openxmlformats.org/officeDocument/2006/relationships/hyperlink" Target="https://podminky.urs.cz/item/CS_URS_2023_01/764001911" TargetMode="External" /><Relationship Id="rId21" Type="http://schemas.openxmlformats.org/officeDocument/2006/relationships/hyperlink" Target="https://podminky.urs.cz/item/CS_URS_2023_01/764002851" TargetMode="External" /><Relationship Id="rId22" Type="http://schemas.openxmlformats.org/officeDocument/2006/relationships/hyperlink" Target="https://podminky.urs.cz/item/CS_URS_2023_01/764216643" TargetMode="External" /><Relationship Id="rId23" Type="http://schemas.openxmlformats.org/officeDocument/2006/relationships/hyperlink" Target="https://podminky.urs.cz/item/CS_URS_2023_01/998764202" TargetMode="External" /><Relationship Id="rId24" Type="http://schemas.openxmlformats.org/officeDocument/2006/relationships/hyperlink" Target="https://podminky.urs.cz/item/CS_URS_2023_01/766622133" TargetMode="External" /><Relationship Id="rId25" Type="http://schemas.openxmlformats.org/officeDocument/2006/relationships/hyperlink" Target="https://podminky.urs.cz/item/CS_URS_2023_01/767627310" TargetMode="External" /><Relationship Id="rId26" Type="http://schemas.openxmlformats.org/officeDocument/2006/relationships/hyperlink" Target="https://podminky.urs.cz/item/CS_URS_2023_01/766694116" TargetMode="External" /><Relationship Id="rId27" Type="http://schemas.openxmlformats.org/officeDocument/2006/relationships/hyperlink" Target="https://podminky.urs.cz/item/CS_URS_2023_01/766694126" TargetMode="External" /><Relationship Id="rId28" Type="http://schemas.openxmlformats.org/officeDocument/2006/relationships/hyperlink" Target="https://podminky.urs.cz/item/CS_URS_2023_01/998766202" TargetMode="External" /><Relationship Id="rId29" Type="http://schemas.openxmlformats.org/officeDocument/2006/relationships/hyperlink" Target="https://podminky.urs.cz/item/CS_URS_2021_01/030001000" TargetMode="External" /><Relationship Id="rId30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111" TargetMode="External" /><Relationship Id="rId2" Type="http://schemas.openxmlformats.org/officeDocument/2006/relationships/hyperlink" Target="https://podminky.urs.cz/item/CS_URS_2023_01/317142446" TargetMode="External" /><Relationship Id="rId3" Type="http://schemas.openxmlformats.org/officeDocument/2006/relationships/hyperlink" Target="https://podminky.urs.cz/item/CS_URS_2023_01/340271045" TargetMode="External" /><Relationship Id="rId4" Type="http://schemas.openxmlformats.org/officeDocument/2006/relationships/hyperlink" Target="https://podminky.urs.cz/item/CS_URS_2023_01/612321141" TargetMode="External" /><Relationship Id="rId5" Type="http://schemas.openxmlformats.org/officeDocument/2006/relationships/hyperlink" Target="https://podminky.urs.cz/item/CS_URS_2023_01/612321191" TargetMode="External" /><Relationship Id="rId6" Type="http://schemas.openxmlformats.org/officeDocument/2006/relationships/hyperlink" Target="https://podminky.urs.cz/item/CS_URS_2023_01/612325302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22321191" TargetMode="External" /><Relationship Id="rId9" Type="http://schemas.openxmlformats.org/officeDocument/2006/relationships/hyperlink" Target="https://podminky.urs.cz/item/CS_URS_2023_01/623324111" TargetMode="External" /><Relationship Id="rId10" Type="http://schemas.openxmlformats.org/officeDocument/2006/relationships/hyperlink" Target="https://podminky.urs.cz/item/CS_URS_2023_01/629135101" TargetMode="External" /><Relationship Id="rId11" Type="http://schemas.openxmlformats.org/officeDocument/2006/relationships/hyperlink" Target="https://podminky.urs.cz/item/CS_URS_2023_01/629135102" TargetMode="External" /><Relationship Id="rId12" Type="http://schemas.openxmlformats.org/officeDocument/2006/relationships/hyperlink" Target="https://podminky.urs.cz/item/CS_URS_2023_01/629991011" TargetMode="External" /><Relationship Id="rId13" Type="http://schemas.openxmlformats.org/officeDocument/2006/relationships/hyperlink" Target="https://podminky.urs.cz/item/CS_URS_2023_01/9491011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62081131" TargetMode="External" /><Relationship Id="rId16" Type="http://schemas.openxmlformats.org/officeDocument/2006/relationships/hyperlink" Target="https://podminky.urs.cz/item/CS_URS_2023_01/967031132" TargetMode="External" /><Relationship Id="rId17" Type="http://schemas.openxmlformats.org/officeDocument/2006/relationships/hyperlink" Target="https://podminky.urs.cz/item/CS_URS_2023_01/967031733" TargetMode="External" /><Relationship Id="rId18" Type="http://schemas.openxmlformats.org/officeDocument/2006/relationships/hyperlink" Target="https://podminky.urs.cz/item/CS_URS_2023_01/968062377" TargetMode="External" /><Relationship Id="rId19" Type="http://schemas.openxmlformats.org/officeDocument/2006/relationships/hyperlink" Target="https://podminky.urs.cz/item/CS_URS_2023_01/968072558" TargetMode="External" /><Relationship Id="rId20" Type="http://schemas.openxmlformats.org/officeDocument/2006/relationships/hyperlink" Target="https://podminky.urs.cz/item/CS_URS_2023_01/978013191" TargetMode="External" /><Relationship Id="rId21" Type="http://schemas.openxmlformats.org/officeDocument/2006/relationships/hyperlink" Target="https://podminky.urs.cz/item/CS_URS_2023_01/978015391" TargetMode="External" /><Relationship Id="rId22" Type="http://schemas.openxmlformats.org/officeDocument/2006/relationships/hyperlink" Target="https://podminky.urs.cz/item/CS_URS_2023_01/997013115" TargetMode="External" /><Relationship Id="rId23" Type="http://schemas.openxmlformats.org/officeDocument/2006/relationships/hyperlink" Target="https://podminky.urs.cz/item/CS_URS_2023_01/997013501" TargetMode="External" /><Relationship Id="rId24" Type="http://schemas.openxmlformats.org/officeDocument/2006/relationships/hyperlink" Target="https://podminky.urs.cz/item/CS_URS_2023_01/997013509" TargetMode="External" /><Relationship Id="rId25" Type="http://schemas.openxmlformats.org/officeDocument/2006/relationships/hyperlink" Target="https://podminky.urs.cz/item/CS_URS_2023_01/997013863" TargetMode="External" /><Relationship Id="rId26" Type="http://schemas.openxmlformats.org/officeDocument/2006/relationships/hyperlink" Target="https://podminky.urs.cz/item/CS_URS_2023_01/997013871" TargetMode="External" /><Relationship Id="rId27" Type="http://schemas.openxmlformats.org/officeDocument/2006/relationships/hyperlink" Target="https://podminky.urs.cz/item/CS_URS_2023_01/998011003" TargetMode="External" /><Relationship Id="rId28" Type="http://schemas.openxmlformats.org/officeDocument/2006/relationships/hyperlink" Target="https://podminky.urs.cz/item/CS_URS_2023_01/764001911" TargetMode="External" /><Relationship Id="rId29" Type="http://schemas.openxmlformats.org/officeDocument/2006/relationships/hyperlink" Target="https://podminky.urs.cz/item/CS_URS_2023_01/764002851" TargetMode="External" /><Relationship Id="rId30" Type="http://schemas.openxmlformats.org/officeDocument/2006/relationships/hyperlink" Target="https://podminky.urs.cz/item/CS_URS_2023_01/764216643" TargetMode="External" /><Relationship Id="rId31" Type="http://schemas.openxmlformats.org/officeDocument/2006/relationships/hyperlink" Target="https://podminky.urs.cz/item/CS_URS_2023_01/764216645" TargetMode="External" /><Relationship Id="rId32" Type="http://schemas.openxmlformats.org/officeDocument/2006/relationships/hyperlink" Target="https://podminky.urs.cz/item/CS_URS_2023_01/764216665" TargetMode="External" /><Relationship Id="rId33" Type="http://schemas.openxmlformats.org/officeDocument/2006/relationships/hyperlink" Target="https://podminky.urs.cz/item/CS_URS_2023_01/998764202" TargetMode="External" /><Relationship Id="rId34" Type="http://schemas.openxmlformats.org/officeDocument/2006/relationships/hyperlink" Target="https://podminky.urs.cz/item/CS_URS_2023_01/767620354" TargetMode="External" /><Relationship Id="rId35" Type="http://schemas.openxmlformats.org/officeDocument/2006/relationships/hyperlink" Target="https://podminky.urs.cz/item/CS_URS_2023_01/767627310" TargetMode="External" /><Relationship Id="rId36" Type="http://schemas.openxmlformats.org/officeDocument/2006/relationships/hyperlink" Target="https://podminky.urs.cz/item/CS_URS_2023_01/998767201" TargetMode="External" /><Relationship Id="rId37" Type="http://schemas.openxmlformats.org/officeDocument/2006/relationships/hyperlink" Target="https://podminky.urs.cz/item/CS_URS_2021_01/030001000" TargetMode="External" /><Relationship Id="rId38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3_01/764001833" TargetMode="External" /><Relationship Id="rId5" Type="http://schemas.openxmlformats.org/officeDocument/2006/relationships/hyperlink" Target="https://podminky.urs.cz/item/CS_URS_2023_01/764101141" TargetMode="External" /><Relationship Id="rId6" Type="http://schemas.openxmlformats.org/officeDocument/2006/relationships/hyperlink" Target="https://podminky.urs.cz/item/CS_URS_2023_01/998764201" TargetMode="External" /><Relationship Id="rId7" Type="http://schemas.openxmlformats.org/officeDocument/2006/relationships/hyperlink" Target="https://podminky.urs.cz/item/CS_URS_2021_01/030001000" TargetMode="External" /><Relationship Id="rId8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9003227" TargetMode="External" /><Relationship Id="rId2" Type="http://schemas.openxmlformats.org/officeDocument/2006/relationships/hyperlink" Target="https://podminky.urs.cz/item/CS_URS_2023_01/119003228" TargetMode="External" /><Relationship Id="rId3" Type="http://schemas.openxmlformats.org/officeDocument/2006/relationships/hyperlink" Target="https://podminky.urs.cz/item/CS_URS_2023_01/619991011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30001000" TargetMode="External" /><Relationship Id="rId2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3111" TargetMode="External" /><Relationship Id="rId2" Type="http://schemas.openxmlformats.org/officeDocument/2006/relationships/hyperlink" Target="https://podminky.urs.cz/item/CS_URS_2023_01/319201321" TargetMode="External" /><Relationship Id="rId3" Type="http://schemas.openxmlformats.org/officeDocument/2006/relationships/hyperlink" Target="https://podminky.urs.cz/item/CS_URS_2023_01/346272246" TargetMode="External" /><Relationship Id="rId4" Type="http://schemas.openxmlformats.org/officeDocument/2006/relationships/hyperlink" Target="https://podminky.urs.cz/item/CS_URS_2023_01/612325302" TargetMode="External" /><Relationship Id="rId5" Type="http://schemas.openxmlformats.org/officeDocument/2006/relationships/hyperlink" Target="https://podminky.urs.cz/item/CS_URS_2023_01/623324111" TargetMode="External" /><Relationship Id="rId6" Type="http://schemas.openxmlformats.org/officeDocument/2006/relationships/hyperlink" Target="https://podminky.urs.cz/item/CS_URS_2023_01/629135101" TargetMode="External" /><Relationship Id="rId7" Type="http://schemas.openxmlformats.org/officeDocument/2006/relationships/hyperlink" Target="https://podminky.urs.cz/item/CS_URS_2023_01/629135102" TargetMode="External" /><Relationship Id="rId8" Type="http://schemas.openxmlformats.org/officeDocument/2006/relationships/hyperlink" Target="https://podminky.urs.cz/item/CS_URS_2023_01/629991011" TargetMode="External" /><Relationship Id="rId9" Type="http://schemas.openxmlformats.org/officeDocument/2006/relationships/hyperlink" Target="https://podminky.urs.cz/item/CS_URS_2023_01/968062377" TargetMode="External" /><Relationship Id="rId10" Type="http://schemas.openxmlformats.org/officeDocument/2006/relationships/hyperlink" Target="https://podminky.urs.cz/item/CS_URS_2023_01/973031826" TargetMode="External" /><Relationship Id="rId11" Type="http://schemas.openxmlformats.org/officeDocument/2006/relationships/hyperlink" Target="https://podminky.urs.cz/item/CS_URS_2023_01/978013191" TargetMode="External" /><Relationship Id="rId12" Type="http://schemas.openxmlformats.org/officeDocument/2006/relationships/hyperlink" Target="https://podminky.urs.cz/item/CS_URS_2023_01/978015391" TargetMode="External" /><Relationship Id="rId13" Type="http://schemas.openxmlformats.org/officeDocument/2006/relationships/hyperlink" Target="https://podminky.urs.cz/item/CS_URS_2023_01/997013114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" TargetMode="External" /><Relationship Id="rId16" Type="http://schemas.openxmlformats.org/officeDocument/2006/relationships/hyperlink" Target="https://podminky.urs.cz/item/CS_URS_2023_01/997013863" TargetMode="External" /><Relationship Id="rId17" Type="http://schemas.openxmlformats.org/officeDocument/2006/relationships/hyperlink" Target="https://podminky.urs.cz/item/CS_URS_2023_01/997013871" TargetMode="External" /><Relationship Id="rId18" Type="http://schemas.openxmlformats.org/officeDocument/2006/relationships/hyperlink" Target="https://podminky.urs.cz/item/CS_URS_2023_01/998011003" TargetMode="External" /><Relationship Id="rId19" Type="http://schemas.openxmlformats.org/officeDocument/2006/relationships/hyperlink" Target="https://podminky.urs.cz/item/CS_URS_2023_01/764002851" TargetMode="External" /><Relationship Id="rId20" Type="http://schemas.openxmlformats.org/officeDocument/2006/relationships/hyperlink" Target="https://podminky.urs.cz/item/CS_URS_2023_01/764216643" TargetMode="External" /><Relationship Id="rId21" Type="http://schemas.openxmlformats.org/officeDocument/2006/relationships/hyperlink" Target="https://podminky.urs.cz/item/CS_URS_2023_01/764216645" TargetMode="External" /><Relationship Id="rId22" Type="http://schemas.openxmlformats.org/officeDocument/2006/relationships/hyperlink" Target="https://podminky.urs.cz/item/CS_URS_2023_01/764216665" TargetMode="External" /><Relationship Id="rId23" Type="http://schemas.openxmlformats.org/officeDocument/2006/relationships/hyperlink" Target="https://podminky.urs.cz/item/CS_URS_2023_01/998764202" TargetMode="External" /><Relationship Id="rId24" Type="http://schemas.openxmlformats.org/officeDocument/2006/relationships/hyperlink" Target="https://podminky.urs.cz/item/CS_URS_2023_01/766622133" TargetMode="External" /><Relationship Id="rId25" Type="http://schemas.openxmlformats.org/officeDocument/2006/relationships/hyperlink" Target="https://podminky.urs.cz/item/CS_URS_2023_01/767627310" TargetMode="External" /><Relationship Id="rId26" Type="http://schemas.openxmlformats.org/officeDocument/2006/relationships/hyperlink" Target="https://podminky.urs.cz/item/CS_URS_2023_01/766694116" TargetMode="External" /><Relationship Id="rId27" Type="http://schemas.openxmlformats.org/officeDocument/2006/relationships/hyperlink" Target="https://podminky.urs.cz/item/CS_URS_2023_01/998766203" TargetMode="External" /><Relationship Id="rId28" Type="http://schemas.openxmlformats.org/officeDocument/2006/relationships/hyperlink" Target="https://podminky.urs.cz/item/CS_URS_2021_01/030001000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3121" TargetMode="External" /><Relationship Id="rId2" Type="http://schemas.openxmlformats.org/officeDocument/2006/relationships/hyperlink" Target="https://podminky.urs.cz/item/CS_URS_2023_01/319201321" TargetMode="External" /><Relationship Id="rId3" Type="http://schemas.openxmlformats.org/officeDocument/2006/relationships/hyperlink" Target="https://podminky.urs.cz/item/CS_URS_2023_01/612325302" TargetMode="External" /><Relationship Id="rId4" Type="http://schemas.openxmlformats.org/officeDocument/2006/relationships/hyperlink" Target="https://podminky.urs.cz/item/CS_URS_2023_01/623324111" TargetMode="External" /><Relationship Id="rId5" Type="http://schemas.openxmlformats.org/officeDocument/2006/relationships/hyperlink" Target="https://podminky.urs.cz/item/CS_URS_2023_01/629991011" TargetMode="External" /><Relationship Id="rId6" Type="http://schemas.openxmlformats.org/officeDocument/2006/relationships/hyperlink" Target="https://podminky.urs.cz/item/CS_URS_2023_01/968062377" TargetMode="External" /><Relationship Id="rId7" Type="http://schemas.openxmlformats.org/officeDocument/2006/relationships/hyperlink" Target="https://podminky.urs.cz/item/CS_URS_2023_01/973031826" TargetMode="External" /><Relationship Id="rId8" Type="http://schemas.openxmlformats.org/officeDocument/2006/relationships/hyperlink" Target="https://podminky.urs.cz/item/CS_URS_2023_01/978013191" TargetMode="External" /><Relationship Id="rId9" Type="http://schemas.openxmlformats.org/officeDocument/2006/relationships/hyperlink" Target="https://podminky.urs.cz/item/CS_URS_2023_01/978015391" TargetMode="External" /><Relationship Id="rId10" Type="http://schemas.openxmlformats.org/officeDocument/2006/relationships/hyperlink" Target="https://podminky.urs.cz/item/CS_URS_2023_01/997013115" TargetMode="External" /><Relationship Id="rId11" Type="http://schemas.openxmlformats.org/officeDocument/2006/relationships/hyperlink" Target="https://podminky.urs.cz/item/CS_URS_2023_01/997013501" TargetMode="External" /><Relationship Id="rId12" Type="http://schemas.openxmlformats.org/officeDocument/2006/relationships/hyperlink" Target="https://podminky.urs.cz/item/CS_URS_2023_01/997013509" TargetMode="External" /><Relationship Id="rId13" Type="http://schemas.openxmlformats.org/officeDocument/2006/relationships/hyperlink" Target="https://podminky.urs.cz/item/CS_URS_2023_01/997013863" TargetMode="External" /><Relationship Id="rId14" Type="http://schemas.openxmlformats.org/officeDocument/2006/relationships/hyperlink" Target="https://podminky.urs.cz/item/CS_URS_2023_01/997013871" TargetMode="External" /><Relationship Id="rId15" Type="http://schemas.openxmlformats.org/officeDocument/2006/relationships/hyperlink" Target="https://podminky.urs.cz/item/CS_URS_2023_01/998011003" TargetMode="External" /><Relationship Id="rId16" Type="http://schemas.openxmlformats.org/officeDocument/2006/relationships/hyperlink" Target="https://podminky.urs.cz/item/CS_URS_2023_01/764001911" TargetMode="External" /><Relationship Id="rId17" Type="http://schemas.openxmlformats.org/officeDocument/2006/relationships/hyperlink" Target="https://podminky.urs.cz/item/CS_URS_2023_01/764002851" TargetMode="External" /><Relationship Id="rId18" Type="http://schemas.openxmlformats.org/officeDocument/2006/relationships/hyperlink" Target="https://podminky.urs.cz/item/CS_URS_2023_01/764216643" TargetMode="External" /><Relationship Id="rId19" Type="http://schemas.openxmlformats.org/officeDocument/2006/relationships/hyperlink" Target="https://podminky.urs.cz/item/CS_URS_2023_01/998764202" TargetMode="External" /><Relationship Id="rId20" Type="http://schemas.openxmlformats.org/officeDocument/2006/relationships/hyperlink" Target="https://podminky.urs.cz/item/CS_URS_2023_01/766622132" TargetMode="External" /><Relationship Id="rId21" Type="http://schemas.openxmlformats.org/officeDocument/2006/relationships/hyperlink" Target="https://podminky.urs.cz/item/CS_URS_2023_01/767627310" TargetMode="External" /><Relationship Id="rId22" Type="http://schemas.openxmlformats.org/officeDocument/2006/relationships/hyperlink" Target="https://podminky.urs.cz/item/CS_URS_2023_01/766694116" TargetMode="External" /><Relationship Id="rId23" Type="http://schemas.openxmlformats.org/officeDocument/2006/relationships/hyperlink" Target="https://podminky.urs.cz/item/CS_URS_2023_01/998766203" TargetMode="External" /><Relationship Id="rId24" Type="http://schemas.openxmlformats.org/officeDocument/2006/relationships/hyperlink" Target="https://podminky.urs.cz/item/CS_URS_2021_01/030001000" TargetMode="External" /><Relationship Id="rId2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211112" TargetMode="External" /><Relationship Id="rId2" Type="http://schemas.openxmlformats.org/officeDocument/2006/relationships/hyperlink" Target="https://podminky.urs.cz/item/CS_URS_2023_01/941211211" TargetMode="External" /><Relationship Id="rId3" Type="http://schemas.openxmlformats.org/officeDocument/2006/relationships/hyperlink" Target="https://podminky.urs.cz/item/CS_URS_2023_01/941211812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221" TargetMode="External" /><Relationship Id="rId2" Type="http://schemas.openxmlformats.org/officeDocument/2006/relationships/hyperlink" Target="https://podminky.urs.cz/item/CS_URS_2023_01/311273121" TargetMode="External" /><Relationship Id="rId3" Type="http://schemas.openxmlformats.org/officeDocument/2006/relationships/hyperlink" Target="https://podminky.urs.cz/item/CS_URS_2023_01/319201321" TargetMode="External" /><Relationship Id="rId4" Type="http://schemas.openxmlformats.org/officeDocument/2006/relationships/hyperlink" Target="https://podminky.urs.cz/item/CS_URS_2023_01/346272256" TargetMode="External" /><Relationship Id="rId5" Type="http://schemas.openxmlformats.org/officeDocument/2006/relationships/hyperlink" Target="https://podminky.urs.cz/item/CS_URS_2023_01/612321141" TargetMode="External" /><Relationship Id="rId6" Type="http://schemas.openxmlformats.org/officeDocument/2006/relationships/hyperlink" Target="https://podminky.urs.cz/item/CS_URS_2023_01/612321191" TargetMode="External" /><Relationship Id="rId7" Type="http://schemas.openxmlformats.org/officeDocument/2006/relationships/hyperlink" Target="https://podminky.urs.cz/item/CS_URS_2023_01/612325302" TargetMode="External" /><Relationship Id="rId8" Type="http://schemas.openxmlformats.org/officeDocument/2006/relationships/hyperlink" Target="https://podminky.urs.cz/item/CS_URS_2023_01/622321141" TargetMode="External" /><Relationship Id="rId9" Type="http://schemas.openxmlformats.org/officeDocument/2006/relationships/hyperlink" Target="https://podminky.urs.cz/item/CS_URS_2023_01/622321191" TargetMode="External" /><Relationship Id="rId10" Type="http://schemas.openxmlformats.org/officeDocument/2006/relationships/hyperlink" Target="https://podminky.urs.cz/item/CS_URS_2023_01/623324111" TargetMode="External" /><Relationship Id="rId11" Type="http://schemas.openxmlformats.org/officeDocument/2006/relationships/hyperlink" Target="https://podminky.urs.cz/item/CS_URS_2023_01/629135101" TargetMode="External" /><Relationship Id="rId12" Type="http://schemas.openxmlformats.org/officeDocument/2006/relationships/hyperlink" Target="https://podminky.urs.cz/item/CS_URS_2023_01/629135102" TargetMode="External" /><Relationship Id="rId13" Type="http://schemas.openxmlformats.org/officeDocument/2006/relationships/hyperlink" Target="https://podminky.urs.cz/item/CS_URS_2023_01/629991011" TargetMode="External" /><Relationship Id="rId14" Type="http://schemas.openxmlformats.org/officeDocument/2006/relationships/hyperlink" Target="https://podminky.urs.cz/item/CS_URS_2023_01/949101112" TargetMode="External" /><Relationship Id="rId15" Type="http://schemas.openxmlformats.org/officeDocument/2006/relationships/hyperlink" Target="https://podminky.urs.cz/item/CS_URS_2023_01/968062377" TargetMode="External" /><Relationship Id="rId16" Type="http://schemas.openxmlformats.org/officeDocument/2006/relationships/hyperlink" Target="https://podminky.urs.cz/item/CS_URS_2023_01/973031826" TargetMode="External" /><Relationship Id="rId17" Type="http://schemas.openxmlformats.org/officeDocument/2006/relationships/hyperlink" Target="https://podminky.urs.cz/item/CS_URS_2023_01/997013111" TargetMode="External" /><Relationship Id="rId18" Type="http://schemas.openxmlformats.org/officeDocument/2006/relationships/hyperlink" Target="https://podminky.urs.cz/item/CS_URS_2023_01/997013501" TargetMode="External" /><Relationship Id="rId19" Type="http://schemas.openxmlformats.org/officeDocument/2006/relationships/hyperlink" Target="https://podminky.urs.cz/item/CS_URS_2023_01/997013509" TargetMode="External" /><Relationship Id="rId20" Type="http://schemas.openxmlformats.org/officeDocument/2006/relationships/hyperlink" Target="https://podminky.urs.cz/item/CS_URS_2023_01/997013863" TargetMode="External" /><Relationship Id="rId21" Type="http://schemas.openxmlformats.org/officeDocument/2006/relationships/hyperlink" Target="https://podminky.urs.cz/item/CS_URS_2023_01/997013871" TargetMode="External" /><Relationship Id="rId22" Type="http://schemas.openxmlformats.org/officeDocument/2006/relationships/hyperlink" Target="https://podminky.urs.cz/item/CS_URS_2023_01/998011001" TargetMode="External" /><Relationship Id="rId23" Type="http://schemas.openxmlformats.org/officeDocument/2006/relationships/hyperlink" Target="https://podminky.urs.cz/item/CS_URS_2023_01/764002851" TargetMode="External" /><Relationship Id="rId24" Type="http://schemas.openxmlformats.org/officeDocument/2006/relationships/hyperlink" Target="https://podminky.urs.cz/item/CS_URS_2023_01/764216643" TargetMode="External" /><Relationship Id="rId25" Type="http://schemas.openxmlformats.org/officeDocument/2006/relationships/hyperlink" Target="https://podminky.urs.cz/item/CS_URS_2023_01/764216645" TargetMode="External" /><Relationship Id="rId26" Type="http://schemas.openxmlformats.org/officeDocument/2006/relationships/hyperlink" Target="https://podminky.urs.cz/item/CS_URS_2023_01/764216665" TargetMode="External" /><Relationship Id="rId27" Type="http://schemas.openxmlformats.org/officeDocument/2006/relationships/hyperlink" Target="https://podminky.urs.cz/item/CS_URS_2023_01/998764201" TargetMode="External" /><Relationship Id="rId28" Type="http://schemas.openxmlformats.org/officeDocument/2006/relationships/hyperlink" Target="https://podminky.urs.cz/item/CS_URS_2023_01/766622133" TargetMode="External" /><Relationship Id="rId29" Type="http://schemas.openxmlformats.org/officeDocument/2006/relationships/hyperlink" Target="https://podminky.urs.cz/item/CS_URS_2023_01/767627310" TargetMode="External" /><Relationship Id="rId30" Type="http://schemas.openxmlformats.org/officeDocument/2006/relationships/hyperlink" Target="https://podminky.urs.cz/item/CS_URS_2023_01/766694116" TargetMode="External" /><Relationship Id="rId31" Type="http://schemas.openxmlformats.org/officeDocument/2006/relationships/hyperlink" Target="https://podminky.urs.cz/item/CS_URS_2023_01/998766201" TargetMode="External" /><Relationship Id="rId32" Type="http://schemas.openxmlformats.org/officeDocument/2006/relationships/hyperlink" Target="https://podminky.urs.cz/item/CS_URS_2021_01/030001000" TargetMode="External" /><Relationship Id="rId3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2221" TargetMode="External" /><Relationship Id="rId3" Type="http://schemas.openxmlformats.org/officeDocument/2006/relationships/hyperlink" Target="https://podminky.urs.cz/item/CS_URS_2023_01/311273121" TargetMode="External" /><Relationship Id="rId4" Type="http://schemas.openxmlformats.org/officeDocument/2006/relationships/hyperlink" Target="https://podminky.urs.cz/item/CS_URS_2023_01/317121351" TargetMode="External" /><Relationship Id="rId5" Type="http://schemas.openxmlformats.org/officeDocument/2006/relationships/hyperlink" Target="https://podminky.urs.cz/item/CS_URS_2023_01/317998121" TargetMode="External" /><Relationship Id="rId6" Type="http://schemas.openxmlformats.org/officeDocument/2006/relationships/hyperlink" Target="https://podminky.urs.cz/item/CS_URS_2023_01/317998123" TargetMode="External" /><Relationship Id="rId7" Type="http://schemas.openxmlformats.org/officeDocument/2006/relationships/hyperlink" Target="https://podminky.urs.cz/item/CS_URS_2023_01/319201321" TargetMode="External" /><Relationship Id="rId8" Type="http://schemas.openxmlformats.org/officeDocument/2006/relationships/hyperlink" Target="https://podminky.urs.cz/item/CS_URS_2023_01/346272256" TargetMode="External" /><Relationship Id="rId9" Type="http://schemas.openxmlformats.org/officeDocument/2006/relationships/hyperlink" Target="https://podminky.urs.cz/item/CS_URS_2023_01/612321141" TargetMode="External" /><Relationship Id="rId10" Type="http://schemas.openxmlformats.org/officeDocument/2006/relationships/hyperlink" Target="https://podminky.urs.cz/item/CS_URS_2023_01/612321191" TargetMode="External" /><Relationship Id="rId11" Type="http://schemas.openxmlformats.org/officeDocument/2006/relationships/hyperlink" Target="https://podminky.urs.cz/item/CS_URS_2023_01/612325302" TargetMode="External" /><Relationship Id="rId12" Type="http://schemas.openxmlformats.org/officeDocument/2006/relationships/hyperlink" Target="https://podminky.urs.cz/item/CS_URS_2023_01/622321141" TargetMode="External" /><Relationship Id="rId13" Type="http://schemas.openxmlformats.org/officeDocument/2006/relationships/hyperlink" Target="https://podminky.urs.cz/item/CS_URS_2023_01/622321191" TargetMode="External" /><Relationship Id="rId14" Type="http://schemas.openxmlformats.org/officeDocument/2006/relationships/hyperlink" Target="https://podminky.urs.cz/item/CS_URS_2023_01/623324111" TargetMode="External" /><Relationship Id="rId15" Type="http://schemas.openxmlformats.org/officeDocument/2006/relationships/hyperlink" Target="https://podminky.urs.cz/item/CS_URS_2023_01/629135101" TargetMode="External" /><Relationship Id="rId16" Type="http://schemas.openxmlformats.org/officeDocument/2006/relationships/hyperlink" Target="https://podminky.urs.cz/item/CS_URS_2023_01/629991011" TargetMode="External" /><Relationship Id="rId17" Type="http://schemas.openxmlformats.org/officeDocument/2006/relationships/hyperlink" Target="https://podminky.urs.cz/item/CS_URS_2023_01/949101112" TargetMode="External" /><Relationship Id="rId18" Type="http://schemas.openxmlformats.org/officeDocument/2006/relationships/hyperlink" Target="https://podminky.urs.cz/item/CS_URS_2023_01/962023391" TargetMode="External" /><Relationship Id="rId19" Type="http://schemas.openxmlformats.org/officeDocument/2006/relationships/hyperlink" Target="https://podminky.urs.cz/item/CS_URS_2023_01/968062377" TargetMode="External" /><Relationship Id="rId20" Type="http://schemas.openxmlformats.org/officeDocument/2006/relationships/hyperlink" Target="https://podminky.urs.cz/item/CS_URS_2023_01/968072456" TargetMode="External" /><Relationship Id="rId21" Type="http://schemas.openxmlformats.org/officeDocument/2006/relationships/hyperlink" Target="https://podminky.urs.cz/item/CS_URS_2023_01/973031826" TargetMode="External" /><Relationship Id="rId22" Type="http://schemas.openxmlformats.org/officeDocument/2006/relationships/hyperlink" Target="https://podminky.urs.cz/item/CS_URS_2023_01/974031285" TargetMode="External" /><Relationship Id="rId23" Type="http://schemas.openxmlformats.org/officeDocument/2006/relationships/hyperlink" Target="https://podminky.urs.cz/item/CS_URS_2023_01/978013191" TargetMode="External" /><Relationship Id="rId24" Type="http://schemas.openxmlformats.org/officeDocument/2006/relationships/hyperlink" Target="https://podminky.urs.cz/item/CS_URS_2023_01/978015391" TargetMode="External" /><Relationship Id="rId25" Type="http://schemas.openxmlformats.org/officeDocument/2006/relationships/hyperlink" Target="https://podminky.urs.cz/item/CS_URS_2023_01/997013113" TargetMode="External" /><Relationship Id="rId26" Type="http://schemas.openxmlformats.org/officeDocument/2006/relationships/hyperlink" Target="https://podminky.urs.cz/item/CS_URS_2023_01/997013501" TargetMode="External" /><Relationship Id="rId27" Type="http://schemas.openxmlformats.org/officeDocument/2006/relationships/hyperlink" Target="https://podminky.urs.cz/item/CS_URS_2023_01/997013509" TargetMode="External" /><Relationship Id="rId28" Type="http://schemas.openxmlformats.org/officeDocument/2006/relationships/hyperlink" Target="https://podminky.urs.cz/item/CS_URS_2023_01/997013863" TargetMode="External" /><Relationship Id="rId29" Type="http://schemas.openxmlformats.org/officeDocument/2006/relationships/hyperlink" Target="https://podminky.urs.cz/item/CS_URS_2023_01/997013871" TargetMode="External" /><Relationship Id="rId30" Type="http://schemas.openxmlformats.org/officeDocument/2006/relationships/hyperlink" Target="https://podminky.urs.cz/item/CS_URS_2023_01/998011002" TargetMode="External" /><Relationship Id="rId31" Type="http://schemas.openxmlformats.org/officeDocument/2006/relationships/hyperlink" Target="https://podminky.urs.cz/item/CS_URS_2023_01/764001911" TargetMode="External" /><Relationship Id="rId32" Type="http://schemas.openxmlformats.org/officeDocument/2006/relationships/hyperlink" Target="https://podminky.urs.cz/item/CS_URS_2023_01/764002851" TargetMode="External" /><Relationship Id="rId33" Type="http://schemas.openxmlformats.org/officeDocument/2006/relationships/hyperlink" Target="https://podminky.urs.cz/item/CS_URS_2023_01/764216643" TargetMode="External" /><Relationship Id="rId34" Type="http://schemas.openxmlformats.org/officeDocument/2006/relationships/hyperlink" Target="https://podminky.urs.cz/item/CS_URS_2023_01/998764202" TargetMode="External" /><Relationship Id="rId35" Type="http://schemas.openxmlformats.org/officeDocument/2006/relationships/hyperlink" Target="https://podminky.urs.cz/item/CS_URS_2023_01/766622133" TargetMode="External" /><Relationship Id="rId36" Type="http://schemas.openxmlformats.org/officeDocument/2006/relationships/hyperlink" Target="https://podminky.urs.cz/item/CS_URS_2023_01/767627310" TargetMode="External" /><Relationship Id="rId37" Type="http://schemas.openxmlformats.org/officeDocument/2006/relationships/hyperlink" Target="https://podminky.urs.cz/item/CS_URS_2023_01/766694116" TargetMode="External" /><Relationship Id="rId38" Type="http://schemas.openxmlformats.org/officeDocument/2006/relationships/hyperlink" Target="https://podminky.urs.cz/item/CS_URS_2023_01/998766202" TargetMode="External" /><Relationship Id="rId39" Type="http://schemas.openxmlformats.org/officeDocument/2006/relationships/hyperlink" Target="https://podminky.urs.cz/item/CS_URS_2021_01/030001000" TargetMode="External" /><Relationship Id="rId4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8211" TargetMode="External" /><Relationship Id="rId2" Type="http://schemas.openxmlformats.org/officeDocument/2006/relationships/hyperlink" Target="https://podminky.urs.cz/item/CS_URS_2023_01/311272221" TargetMode="External" /><Relationship Id="rId3" Type="http://schemas.openxmlformats.org/officeDocument/2006/relationships/hyperlink" Target="https://podminky.urs.cz/item/CS_URS_2023_01/311273121" TargetMode="External" /><Relationship Id="rId4" Type="http://schemas.openxmlformats.org/officeDocument/2006/relationships/hyperlink" Target="https://podminky.urs.cz/item/CS_URS_2023_01/317121351" TargetMode="External" /><Relationship Id="rId5" Type="http://schemas.openxmlformats.org/officeDocument/2006/relationships/hyperlink" Target="https://podminky.urs.cz/item/CS_URS_2023_01/317998121" TargetMode="External" /><Relationship Id="rId6" Type="http://schemas.openxmlformats.org/officeDocument/2006/relationships/hyperlink" Target="https://podminky.urs.cz/item/CS_URS_2023_01/317998123" TargetMode="External" /><Relationship Id="rId7" Type="http://schemas.openxmlformats.org/officeDocument/2006/relationships/hyperlink" Target="https://podminky.urs.cz/item/CS_URS_2023_01/319201321" TargetMode="External" /><Relationship Id="rId8" Type="http://schemas.openxmlformats.org/officeDocument/2006/relationships/hyperlink" Target="https://podminky.urs.cz/item/CS_URS_2023_01/346272256" TargetMode="External" /><Relationship Id="rId9" Type="http://schemas.openxmlformats.org/officeDocument/2006/relationships/hyperlink" Target="https://podminky.urs.cz/item/CS_URS_2023_01/612321141" TargetMode="External" /><Relationship Id="rId10" Type="http://schemas.openxmlformats.org/officeDocument/2006/relationships/hyperlink" Target="https://podminky.urs.cz/item/CS_URS_2023_01/612321191" TargetMode="External" /><Relationship Id="rId11" Type="http://schemas.openxmlformats.org/officeDocument/2006/relationships/hyperlink" Target="https://podminky.urs.cz/item/CS_URS_2023_01/612325302" TargetMode="External" /><Relationship Id="rId12" Type="http://schemas.openxmlformats.org/officeDocument/2006/relationships/hyperlink" Target="https://podminky.urs.cz/item/CS_URS_2023_01/622321141" TargetMode="External" /><Relationship Id="rId13" Type="http://schemas.openxmlformats.org/officeDocument/2006/relationships/hyperlink" Target="https://podminky.urs.cz/item/CS_URS_2023_01/622321191" TargetMode="External" /><Relationship Id="rId14" Type="http://schemas.openxmlformats.org/officeDocument/2006/relationships/hyperlink" Target="https://podminky.urs.cz/item/CS_URS_2023_01/623324111" TargetMode="External" /><Relationship Id="rId15" Type="http://schemas.openxmlformats.org/officeDocument/2006/relationships/hyperlink" Target="https://podminky.urs.cz/item/CS_URS_2023_01/629135101" TargetMode="External" /><Relationship Id="rId16" Type="http://schemas.openxmlformats.org/officeDocument/2006/relationships/hyperlink" Target="https://podminky.urs.cz/item/CS_URS_2023_01/629991011" TargetMode="External" /><Relationship Id="rId17" Type="http://schemas.openxmlformats.org/officeDocument/2006/relationships/hyperlink" Target="https://podminky.urs.cz/item/CS_URS_2023_01/949101112" TargetMode="External" /><Relationship Id="rId18" Type="http://schemas.openxmlformats.org/officeDocument/2006/relationships/hyperlink" Target="https://podminky.urs.cz/item/CS_URS_2023_01/962023391" TargetMode="External" /><Relationship Id="rId19" Type="http://schemas.openxmlformats.org/officeDocument/2006/relationships/hyperlink" Target="https://podminky.urs.cz/item/CS_URS_2023_01/968062377" TargetMode="External" /><Relationship Id="rId20" Type="http://schemas.openxmlformats.org/officeDocument/2006/relationships/hyperlink" Target="https://podminky.urs.cz/item/CS_URS_2023_01/968072456" TargetMode="External" /><Relationship Id="rId21" Type="http://schemas.openxmlformats.org/officeDocument/2006/relationships/hyperlink" Target="https://podminky.urs.cz/item/CS_URS_2023_01/973031826" TargetMode="External" /><Relationship Id="rId22" Type="http://schemas.openxmlformats.org/officeDocument/2006/relationships/hyperlink" Target="https://podminky.urs.cz/item/CS_URS_2023_01/974031285" TargetMode="External" /><Relationship Id="rId23" Type="http://schemas.openxmlformats.org/officeDocument/2006/relationships/hyperlink" Target="https://podminky.urs.cz/item/CS_URS_2023_01/978013191" TargetMode="External" /><Relationship Id="rId24" Type="http://schemas.openxmlformats.org/officeDocument/2006/relationships/hyperlink" Target="https://podminky.urs.cz/item/CS_URS_2023_01/978015391" TargetMode="External" /><Relationship Id="rId25" Type="http://schemas.openxmlformats.org/officeDocument/2006/relationships/hyperlink" Target="https://podminky.urs.cz/item/CS_URS_2023_01/997013114" TargetMode="External" /><Relationship Id="rId26" Type="http://schemas.openxmlformats.org/officeDocument/2006/relationships/hyperlink" Target="https://podminky.urs.cz/item/CS_URS_2023_01/997013501" TargetMode="External" /><Relationship Id="rId27" Type="http://schemas.openxmlformats.org/officeDocument/2006/relationships/hyperlink" Target="https://podminky.urs.cz/item/CS_URS_2023_01/997013509" TargetMode="External" /><Relationship Id="rId28" Type="http://schemas.openxmlformats.org/officeDocument/2006/relationships/hyperlink" Target="https://podminky.urs.cz/item/CS_URS_2023_01/997013863" TargetMode="External" /><Relationship Id="rId29" Type="http://schemas.openxmlformats.org/officeDocument/2006/relationships/hyperlink" Target="https://podminky.urs.cz/item/CS_URS_2023_01/997013871" TargetMode="External" /><Relationship Id="rId30" Type="http://schemas.openxmlformats.org/officeDocument/2006/relationships/hyperlink" Target="https://podminky.urs.cz/item/CS_URS_2023_01/998011003" TargetMode="External" /><Relationship Id="rId31" Type="http://schemas.openxmlformats.org/officeDocument/2006/relationships/hyperlink" Target="https://podminky.urs.cz/item/CS_URS_2023_01/764002851" TargetMode="External" /><Relationship Id="rId32" Type="http://schemas.openxmlformats.org/officeDocument/2006/relationships/hyperlink" Target="https://podminky.urs.cz/item/CS_URS_2023_01/764216643" TargetMode="External" /><Relationship Id="rId33" Type="http://schemas.openxmlformats.org/officeDocument/2006/relationships/hyperlink" Target="https://podminky.urs.cz/item/CS_URS_2023_01/998764203" TargetMode="External" /><Relationship Id="rId34" Type="http://schemas.openxmlformats.org/officeDocument/2006/relationships/hyperlink" Target="https://podminky.urs.cz/item/CS_URS_2023_01/766622133" TargetMode="External" /><Relationship Id="rId35" Type="http://schemas.openxmlformats.org/officeDocument/2006/relationships/hyperlink" Target="https://podminky.urs.cz/item/CS_URS_2023_01/767627310" TargetMode="External" /><Relationship Id="rId36" Type="http://schemas.openxmlformats.org/officeDocument/2006/relationships/hyperlink" Target="https://podminky.urs.cz/item/CS_URS_2023_01/766694116" TargetMode="External" /><Relationship Id="rId37" Type="http://schemas.openxmlformats.org/officeDocument/2006/relationships/hyperlink" Target="https://podminky.urs.cz/item/CS_URS_2023_01/998766203" TargetMode="External" /><Relationship Id="rId38" Type="http://schemas.openxmlformats.org/officeDocument/2006/relationships/hyperlink" Target="https://podminky.urs.cz/item/CS_URS_2021_01/030001000" TargetMode="External" /><Relationship Id="rId3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8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R5" s="21"/>
      <c r="BE5" s="278" t="s">
        <v>15</v>
      </c>
      <c r="BS5" s="18" t="s">
        <v>6</v>
      </c>
    </row>
    <row r="6" spans="2:71" ht="36.95" customHeight="1">
      <c r="B6" s="21"/>
      <c r="D6" s="27" t="s">
        <v>16</v>
      </c>
      <c r="K6" s="282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R6" s="21"/>
      <c r="BE6" s="27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79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9"/>
      <c r="BS8" s="18" t="s">
        <v>6</v>
      </c>
    </row>
    <row r="9" spans="2:71" ht="14.45" customHeight="1">
      <c r="B9" s="21"/>
      <c r="AR9" s="21"/>
      <c r="BE9" s="279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279"/>
      <c r="BS10" s="18" t="s">
        <v>6</v>
      </c>
    </row>
    <row r="11" spans="2:71" ht="18.4" customHeight="1">
      <c r="B11" s="21"/>
      <c r="E11" s="26" t="s">
        <v>28</v>
      </c>
      <c r="AK11" s="28" t="s">
        <v>29</v>
      </c>
      <c r="AN11" s="26" t="s">
        <v>30</v>
      </c>
      <c r="AR11" s="21"/>
      <c r="BE11" s="279"/>
      <c r="BS11" s="18" t="s">
        <v>6</v>
      </c>
    </row>
    <row r="12" spans="2:71" ht="6.95" customHeight="1">
      <c r="B12" s="21"/>
      <c r="AR12" s="21"/>
      <c r="BE12" s="279"/>
      <c r="BS12" s="18" t="s">
        <v>6</v>
      </c>
    </row>
    <row r="13" spans="2:7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279"/>
      <c r="BS13" s="18" t="s">
        <v>6</v>
      </c>
    </row>
    <row r="14" spans="2:71" ht="12.75">
      <c r="B14" s="21"/>
      <c r="E14" s="283" t="s">
        <v>32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29</v>
      </c>
      <c r="AN14" s="30" t="s">
        <v>32</v>
      </c>
      <c r="AR14" s="21"/>
      <c r="BE14" s="279"/>
      <c r="BS14" s="18" t="s">
        <v>6</v>
      </c>
    </row>
    <row r="15" spans="2:71" ht="6.95" customHeight="1">
      <c r="B15" s="21"/>
      <c r="AR15" s="21"/>
      <c r="BE15" s="279"/>
      <c r="BS15" s="18" t="s">
        <v>4</v>
      </c>
    </row>
    <row r="16" spans="2:7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279"/>
      <c r="BS16" s="18" t="s">
        <v>4</v>
      </c>
    </row>
    <row r="17" spans="2:71" ht="18.4" customHeight="1">
      <c r="B17" s="21"/>
      <c r="E17" s="26" t="s">
        <v>35</v>
      </c>
      <c r="AK17" s="28" t="s">
        <v>29</v>
      </c>
      <c r="AN17" s="26" t="s">
        <v>36</v>
      </c>
      <c r="AR17" s="21"/>
      <c r="BE17" s="279"/>
      <c r="BS17" s="18" t="s">
        <v>37</v>
      </c>
    </row>
    <row r="18" spans="2:71" ht="6.95" customHeight="1">
      <c r="B18" s="21"/>
      <c r="AR18" s="21"/>
      <c r="BE18" s="279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39</v>
      </c>
      <c r="AR19" s="21"/>
      <c r="BE19" s="279"/>
      <c r="BS19" s="18" t="s">
        <v>6</v>
      </c>
    </row>
    <row r="20" spans="2:71" ht="18.4" customHeight="1">
      <c r="B20" s="21"/>
      <c r="E20" s="26" t="s">
        <v>40</v>
      </c>
      <c r="AK20" s="28" t="s">
        <v>29</v>
      </c>
      <c r="AN20" s="26" t="s">
        <v>30</v>
      </c>
      <c r="AR20" s="21"/>
      <c r="BE20" s="279"/>
      <c r="BS20" s="18" t="s">
        <v>4</v>
      </c>
    </row>
    <row r="21" spans="2:57" ht="6.95" customHeight="1">
      <c r="B21" s="21"/>
      <c r="AR21" s="21"/>
      <c r="BE21" s="279"/>
    </row>
    <row r="22" spans="2:57" ht="12" customHeight="1">
      <c r="B22" s="21"/>
      <c r="D22" s="28" t="s">
        <v>41</v>
      </c>
      <c r="AR22" s="21"/>
      <c r="BE22" s="279"/>
    </row>
    <row r="23" spans="2:57" ht="95.25" customHeight="1">
      <c r="B23" s="21"/>
      <c r="E23" s="285" t="s">
        <v>42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21"/>
      <c r="BE23" s="279"/>
    </row>
    <row r="24" spans="2:57" ht="6.95" customHeight="1">
      <c r="B24" s="21"/>
      <c r="AR24" s="21"/>
      <c r="BE24" s="279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9"/>
    </row>
    <row r="26" spans="2:57" s="1" customFormat="1" ht="25.9" customHeight="1">
      <c r="B26" s="33"/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6">
        <f>ROUND(AG54,2)</f>
        <v>0</v>
      </c>
      <c r="AL26" s="287"/>
      <c r="AM26" s="287"/>
      <c r="AN26" s="287"/>
      <c r="AO26" s="287"/>
      <c r="AR26" s="33"/>
      <c r="BE26" s="279"/>
    </row>
    <row r="27" spans="2:57" s="1" customFormat="1" ht="6.95" customHeight="1">
      <c r="B27" s="33"/>
      <c r="AR27" s="33"/>
      <c r="BE27" s="279"/>
    </row>
    <row r="28" spans="2:57" s="1" customFormat="1" ht="12.75">
      <c r="B28" s="33"/>
      <c r="L28" s="288" t="s">
        <v>44</v>
      </c>
      <c r="M28" s="288"/>
      <c r="N28" s="288"/>
      <c r="O28" s="288"/>
      <c r="P28" s="288"/>
      <c r="W28" s="288" t="s">
        <v>45</v>
      </c>
      <c r="X28" s="288"/>
      <c r="Y28" s="288"/>
      <c r="Z28" s="288"/>
      <c r="AA28" s="288"/>
      <c r="AB28" s="288"/>
      <c r="AC28" s="288"/>
      <c r="AD28" s="288"/>
      <c r="AE28" s="288"/>
      <c r="AK28" s="288" t="s">
        <v>46</v>
      </c>
      <c r="AL28" s="288"/>
      <c r="AM28" s="288"/>
      <c r="AN28" s="288"/>
      <c r="AO28" s="288"/>
      <c r="AR28" s="33"/>
      <c r="BE28" s="279"/>
    </row>
    <row r="29" spans="2:57" s="2" customFormat="1" ht="14.45" customHeight="1">
      <c r="B29" s="36"/>
      <c r="D29" s="28" t="s">
        <v>47</v>
      </c>
      <c r="F29" s="28" t="s">
        <v>48</v>
      </c>
      <c r="L29" s="289">
        <v>0.21</v>
      </c>
      <c r="M29" s="271"/>
      <c r="N29" s="271"/>
      <c r="O29" s="271"/>
      <c r="P29" s="271"/>
      <c r="W29" s="270">
        <f>ROUND(AZ54,2)</f>
        <v>0</v>
      </c>
      <c r="X29" s="271"/>
      <c r="Y29" s="271"/>
      <c r="Z29" s="271"/>
      <c r="AA29" s="271"/>
      <c r="AB29" s="271"/>
      <c r="AC29" s="271"/>
      <c r="AD29" s="271"/>
      <c r="AE29" s="271"/>
      <c r="AK29" s="270">
        <f>ROUND(AV54,2)</f>
        <v>0</v>
      </c>
      <c r="AL29" s="271"/>
      <c r="AM29" s="271"/>
      <c r="AN29" s="271"/>
      <c r="AO29" s="271"/>
      <c r="AR29" s="36"/>
      <c r="BE29" s="280"/>
    </row>
    <row r="30" spans="2:57" s="2" customFormat="1" ht="14.45" customHeight="1">
      <c r="B30" s="36"/>
      <c r="F30" s="28" t="s">
        <v>49</v>
      </c>
      <c r="L30" s="289">
        <v>0.15</v>
      </c>
      <c r="M30" s="271"/>
      <c r="N30" s="271"/>
      <c r="O30" s="271"/>
      <c r="P30" s="271"/>
      <c r="W30" s="270">
        <f>ROUND(BA54,2)</f>
        <v>0</v>
      </c>
      <c r="X30" s="271"/>
      <c r="Y30" s="271"/>
      <c r="Z30" s="271"/>
      <c r="AA30" s="271"/>
      <c r="AB30" s="271"/>
      <c r="AC30" s="271"/>
      <c r="AD30" s="271"/>
      <c r="AE30" s="271"/>
      <c r="AK30" s="270">
        <f>ROUND(AW54,2)</f>
        <v>0</v>
      </c>
      <c r="AL30" s="271"/>
      <c r="AM30" s="271"/>
      <c r="AN30" s="271"/>
      <c r="AO30" s="271"/>
      <c r="AR30" s="36"/>
      <c r="BE30" s="280"/>
    </row>
    <row r="31" spans="2:57" s="2" customFormat="1" ht="14.45" customHeight="1" hidden="1">
      <c r="B31" s="36"/>
      <c r="F31" s="28" t="s">
        <v>50</v>
      </c>
      <c r="L31" s="289">
        <v>0.21</v>
      </c>
      <c r="M31" s="271"/>
      <c r="N31" s="271"/>
      <c r="O31" s="271"/>
      <c r="P31" s="271"/>
      <c r="W31" s="270">
        <f>ROUND(BB54,2)</f>
        <v>0</v>
      </c>
      <c r="X31" s="271"/>
      <c r="Y31" s="271"/>
      <c r="Z31" s="271"/>
      <c r="AA31" s="271"/>
      <c r="AB31" s="271"/>
      <c r="AC31" s="271"/>
      <c r="AD31" s="271"/>
      <c r="AE31" s="271"/>
      <c r="AK31" s="270">
        <v>0</v>
      </c>
      <c r="AL31" s="271"/>
      <c r="AM31" s="271"/>
      <c r="AN31" s="271"/>
      <c r="AO31" s="271"/>
      <c r="AR31" s="36"/>
      <c r="BE31" s="280"/>
    </row>
    <row r="32" spans="2:57" s="2" customFormat="1" ht="14.45" customHeight="1" hidden="1">
      <c r="B32" s="36"/>
      <c r="F32" s="28" t="s">
        <v>51</v>
      </c>
      <c r="L32" s="289">
        <v>0.15</v>
      </c>
      <c r="M32" s="271"/>
      <c r="N32" s="271"/>
      <c r="O32" s="271"/>
      <c r="P32" s="271"/>
      <c r="W32" s="270">
        <f>ROUND(BC54,2)</f>
        <v>0</v>
      </c>
      <c r="X32" s="271"/>
      <c r="Y32" s="271"/>
      <c r="Z32" s="271"/>
      <c r="AA32" s="271"/>
      <c r="AB32" s="271"/>
      <c r="AC32" s="271"/>
      <c r="AD32" s="271"/>
      <c r="AE32" s="271"/>
      <c r="AK32" s="270">
        <v>0</v>
      </c>
      <c r="AL32" s="271"/>
      <c r="AM32" s="271"/>
      <c r="AN32" s="271"/>
      <c r="AO32" s="271"/>
      <c r="AR32" s="36"/>
      <c r="BE32" s="280"/>
    </row>
    <row r="33" spans="2:44" s="2" customFormat="1" ht="14.45" customHeight="1" hidden="1">
      <c r="B33" s="36"/>
      <c r="F33" s="28" t="s">
        <v>52</v>
      </c>
      <c r="L33" s="289">
        <v>0</v>
      </c>
      <c r="M33" s="271"/>
      <c r="N33" s="271"/>
      <c r="O33" s="271"/>
      <c r="P33" s="271"/>
      <c r="W33" s="270">
        <f>ROUND(BD54,2)</f>
        <v>0</v>
      </c>
      <c r="X33" s="271"/>
      <c r="Y33" s="271"/>
      <c r="Z33" s="271"/>
      <c r="AA33" s="271"/>
      <c r="AB33" s="271"/>
      <c r="AC33" s="271"/>
      <c r="AD33" s="271"/>
      <c r="AE33" s="271"/>
      <c r="AK33" s="270">
        <v>0</v>
      </c>
      <c r="AL33" s="271"/>
      <c r="AM33" s="271"/>
      <c r="AN33" s="271"/>
      <c r="AO33" s="271"/>
      <c r="AR33" s="36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7"/>
      <c r="D35" s="38" t="s">
        <v>53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54</v>
      </c>
      <c r="U35" s="39"/>
      <c r="V35" s="39"/>
      <c r="W35" s="39"/>
      <c r="X35" s="293" t="s">
        <v>55</v>
      </c>
      <c r="Y35" s="291"/>
      <c r="Z35" s="291"/>
      <c r="AA35" s="291"/>
      <c r="AB35" s="291"/>
      <c r="AC35" s="39"/>
      <c r="AD35" s="39"/>
      <c r="AE35" s="39"/>
      <c r="AF35" s="39"/>
      <c r="AG35" s="39"/>
      <c r="AH35" s="39"/>
      <c r="AI35" s="39"/>
      <c r="AJ35" s="39"/>
      <c r="AK35" s="290">
        <f>SUM(AK26:AK33)</f>
        <v>0</v>
      </c>
      <c r="AL35" s="291"/>
      <c r="AM35" s="291"/>
      <c r="AN35" s="291"/>
      <c r="AO35" s="292"/>
      <c r="AP35" s="37"/>
      <c r="AQ35" s="37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33"/>
      <c r="C42" s="22" t="s">
        <v>56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5"/>
      <c r="C44" s="28" t="s">
        <v>13</v>
      </c>
      <c r="L44" s="3" t="str">
        <f>K5</f>
        <v>0143-15-2023</v>
      </c>
      <c r="AR44" s="45"/>
    </row>
    <row r="45" spans="2:44" s="4" customFormat="1" ht="36.95" customHeight="1">
      <c r="B45" s="46"/>
      <c r="C45" s="47" t="s">
        <v>16</v>
      </c>
      <c r="L45" s="294" t="str">
        <f>K6</f>
        <v>Revitalizace přádelny, Broumov</v>
      </c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R45" s="46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8" t="str">
        <f>IF(K8="","",K8)</f>
        <v>st.p.č. 115/3, čp. 158, k.ú. Velká Ves u Broumova</v>
      </c>
      <c r="AI47" s="28" t="s">
        <v>23</v>
      </c>
      <c r="AM47" s="301" t="str">
        <f>IF(AN8="","",AN8)</f>
        <v>10. 3. 2023</v>
      </c>
      <c r="AN47" s="301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Z-Trade</v>
      </c>
      <c r="AI49" s="28" t="s">
        <v>33</v>
      </c>
      <c r="AM49" s="302" t="str">
        <f>IF(E17="","",E17)</f>
        <v>JOSTA s.r.o.</v>
      </c>
      <c r="AN49" s="303"/>
      <c r="AO49" s="303"/>
      <c r="AP49" s="303"/>
      <c r="AR49" s="33"/>
      <c r="AS49" s="304" t="s">
        <v>57</v>
      </c>
      <c r="AT49" s="305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302" t="str">
        <f>IF(E20="","",E20)</f>
        <v>Tomáš Valenta</v>
      </c>
      <c r="AN50" s="303"/>
      <c r="AO50" s="303"/>
      <c r="AP50" s="303"/>
      <c r="AR50" s="33"/>
      <c r="AS50" s="306"/>
      <c r="AT50" s="307"/>
      <c r="BD50" s="52"/>
    </row>
    <row r="51" spans="2:56" s="1" customFormat="1" ht="10.9" customHeight="1">
      <c r="B51" s="33"/>
      <c r="AR51" s="33"/>
      <c r="AS51" s="306"/>
      <c r="AT51" s="307"/>
      <c r="BD51" s="52"/>
    </row>
    <row r="52" spans="2:56" s="1" customFormat="1" ht="29.25" customHeight="1">
      <c r="B52" s="33"/>
      <c r="C52" s="298" t="s">
        <v>58</v>
      </c>
      <c r="D52" s="297"/>
      <c r="E52" s="297"/>
      <c r="F52" s="297"/>
      <c r="G52" s="297"/>
      <c r="H52" s="53"/>
      <c r="I52" s="296" t="s">
        <v>59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308" t="s">
        <v>60</v>
      </c>
      <c r="AH52" s="297"/>
      <c r="AI52" s="297"/>
      <c r="AJ52" s="297"/>
      <c r="AK52" s="297"/>
      <c r="AL52" s="297"/>
      <c r="AM52" s="297"/>
      <c r="AN52" s="296" t="s">
        <v>61</v>
      </c>
      <c r="AO52" s="297"/>
      <c r="AP52" s="297"/>
      <c r="AQ52" s="54" t="s">
        <v>62</v>
      </c>
      <c r="AR52" s="33"/>
      <c r="AS52" s="55" t="s">
        <v>63</v>
      </c>
      <c r="AT52" s="56" t="s">
        <v>64</v>
      </c>
      <c r="AU52" s="56" t="s">
        <v>65</v>
      </c>
      <c r="AV52" s="56" t="s">
        <v>66</v>
      </c>
      <c r="AW52" s="56" t="s">
        <v>67</v>
      </c>
      <c r="AX52" s="56" t="s">
        <v>68</v>
      </c>
      <c r="AY52" s="56" t="s">
        <v>69</v>
      </c>
      <c r="AZ52" s="56" t="s">
        <v>70</v>
      </c>
      <c r="BA52" s="56" t="s">
        <v>71</v>
      </c>
      <c r="BB52" s="56" t="s">
        <v>72</v>
      </c>
      <c r="BC52" s="56" t="s">
        <v>73</v>
      </c>
      <c r="BD52" s="57" t="s">
        <v>74</v>
      </c>
    </row>
    <row r="53" spans="2:56" s="1" customFormat="1" ht="10.9" customHeight="1">
      <c r="B53" s="33"/>
      <c r="AR53" s="33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75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09">
        <f>ROUND(AG55+AG61+AG67+AG73+AG79+AG84+AG87+AG90+AG93+AG94,2)</f>
        <v>0</v>
      </c>
      <c r="AH54" s="309"/>
      <c r="AI54" s="309"/>
      <c r="AJ54" s="309"/>
      <c r="AK54" s="309"/>
      <c r="AL54" s="309"/>
      <c r="AM54" s="309"/>
      <c r="AN54" s="310">
        <f aca="true" t="shared" si="0" ref="AN54:AN94">SUM(AG54,AT54)</f>
        <v>0</v>
      </c>
      <c r="AO54" s="310"/>
      <c r="AP54" s="310"/>
      <c r="AQ54" s="63" t="s">
        <v>19</v>
      </c>
      <c r="AR54" s="59"/>
      <c r="AS54" s="64">
        <f>ROUND(AS55+AS61+AS67+AS73+AS79+AS84+AS87+AS90+AS93+AS94,2)</f>
        <v>0</v>
      </c>
      <c r="AT54" s="65">
        <f aca="true" t="shared" si="1" ref="AT54:AT94">ROUND(SUM(AV54:AW54),2)</f>
        <v>0</v>
      </c>
      <c r="AU54" s="66">
        <f>ROUND(AU55+AU61+AU67+AU73+AU79+AU84+AU87+AU90+AU93+AU94,5)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ROUND(AZ55+AZ61+AZ67+AZ73+AZ79+AZ84+AZ87+AZ90+AZ93+AZ94,2)</f>
        <v>0</v>
      </c>
      <c r="BA54" s="65">
        <f>ROUND(BA55+BA61+BA67+BA73+BA79+BA84+BA87+BA90+BA93+BA94,2)</f>
        <v>0</v>
      </c>
      <c r="BB54" s="65">
        <f>ROUND(BB55+BB61+BB67+BB73+BB79+BB84+BB87+BB90+BB93+BB94,2)</f>
        <v>0</v>
      </c>
      <c r="BC54" s="65">
        <f>ROUND(BC55+BC61+BC67+BC73+BC79+BC84+BC87+BC90+BC93+BC94,2)</f>
        <v>0</v>
      </c>
      <c r="BD54" s="67">
        <f>ROUND(BD55+BD61+BD67+BD73+BD79+BD84+BD87+BD90+BD93+BD94,2)</f>
        <v>0</v>
      </c>
      <c r="BS54" s="68" t="s">
        <v>76</v>
      </c>
      <c r="BT54" s="68" t="s">
        <v>77</v>
      </c>
      <c r="BU54" s="69" t="s">
        <v>78</v>
      </c>
      <c r="BV54" s="68" t="s">
        <v>79</v>
      </c>
      <c r="BW54" s="68" t="s">
        <v>5</v>
      </c>
      <c r="BX54" s="68" t="s">
        <v>80</v>
      </c>
      <c r="CL54" s="68" t="s">
        <v>19</v>
      </c>
    </row>
    <row r="55" spans="2:91" s="6" customFormat="1" ht="16.5" customHeight="1">
      <c r="B55" s="70"/>
      <c r="C55" s="71"/>
      <c r="D55" s="299" t="s">
        <v>81</v>
      </c>
      <c r="E55" s="299"/>
      <c r="F55" s="299"/>
      <c r="G55" s="299"/>
      <c r="H55" s="299"/>
      <c r="I55" s="72"/>
      <c r="J55" s="299" t="s">
        <v>82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73">
        <f>ROUND(SUM(AG56:AG60),2)</f>
        <v>0</v>
      </c>
      <c r="AH55" s="274"/>
      <c r="AI55" s="274"/>
      <c r="AJ55" s="274"/>
      <c r="AK55" s="274"/>
      <c r="AL55" s="274"/>
      <c r="AM55" s="274"/>
      <c r="AN55" s="275">
        <f t="shared" si="0"/>
        <v>0</v>
      </c>
      <c r="AO55" s="274"/>
      <c r="AP55" s="274"/>
      <c r="AQ55" s="73" t="s">
        <v>83</v>
      </c>
      <c r="AR55" s="70"/>
      <c r="AS55" s="74">
        <f>ROUND(SUM(AS56:AS60),2)</f>
        <v>0</v>
      </c>
      <c r="AT55" s="75">
        <f t="shared" si="1"/>
        <v>0</v>
      </c>
      <c r="AU55" s="76">
        <f>ROUND(SUM(AU56:AU60),5)</f>
        <v>0</v>
      </c>
      <c r="AV55" s="75">
        <f>ROUND(AZ55*L29,2)</f>
        <v>0</v>
      </c>
      <c r="AW55" s="75">
        <f>ROUND(BA55*L30,2)</f>
        <v>0</v>
      </c>
      <c r="AX55" s="75">
        <f>ROUND(BB55*L29,2)</f>
        <v>0</v>
      </c>
      <c r="AY55" s="75">
        <f>ROUND(BC55*L30,2)</f>
        <v>0</v>
      </c>
      <c r="AZ55" s="75">
        <f>ROUND(SUM(AZ56:AZ60),2)</f>
        <v>0</v>
      </c>
      <c r="BA55" s="75">
        <f>ROUND(SUM(BA56:BA60),2)</f>
        <v>0</v>
      </c>
      <c r="BB55" s="75">
        <f>ROUND(SUM(BB56:BB60),2)</f>
        <v>0</v>
      </c>
      <c r="BC55" s="75">
        <f>ROUND(SUM(BC56:BC60),2)</f>
        <v>0</v>
      </c>
      <c r="BD55" s="77">
        <f>ROUND(SUM(BD56:BD60),2)</f>
        <v>0</v>
      </c>
      <c r="BS55" s="78" t="s">
        <v>76</v>
      </c>
      <c r="BT55" s="78" t="s">
        <v>84</v>
      </c>
      <c r="BU55" s="78" t="s">
        <v>78</v>
      </c>
      <c r="BV55" s="78" t="s">
        <v>79</v>
      </c>
      <c r="BW55" s="78" t="s">
        <v>85</v>
      </c>
      <c r="BX55" s="78" t="s">
        <v>5</v>
      </c>
      <c r="CL55" s="78" t="s">
        <v>19</v>
      </c>
      <c r="CM55" s="78" t="s">
        <v>86</v>
      </c>
    </row>
    <row r="56" spans="1:90" s="3" customFormat="1" ht="16.5" customHeight="1">
      <c r="A56" s="79" t="s">
        <v>87</v>
      </c>
      <c r="B56" s="45"/>
      <c r="C56" s="9"/>
      <c r="D56" s="9"/>
      <c r="E56" s="300" t="s">
        <v>88</v>
      </c>
      <c r="F56" s="300"/>
      <c r="G56" s="300"/>
      <c r="H56" s="300"/>
      <c r="I56" s="300"/>
      <c r="J56" s="9"/>
      <c r="K56" s="300" t="s">
        <v>89</v>
      </c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276">
        <f>'S1 - I.NP'!J32</f>
        <v>0</v>
      </c>
      <c r="AH56" s="277"/>
      <c r="AI56" s="277"/>
      <c r="AJ56" s="277"/>
      <c r="AK56" s="277"/>
      <c r="AL56" s="277"/>
      <c r="AM56" s="277"/>
      <c r="AN56" s="276">
        <f t="shared" si="0"/>
        <v>0</v>
      </c>
      <c r="AO56" s="277"/>
      <c r="AP56" s="277"/>
      <c r="AQ56" s="80" t="s">
        <v>90</v>
      </c>
      <c r="AR56" s="45"/>
      <c r="AS56" s="81">
        <v>0</v>
      </c>
      <c r="AT56" s="82">
        <f t="shared" si="1"/>
        <v>0</v>
      </c>
      <c r="AU56" s="83">
        <f>'S1 - I.NP'!P96</f>
        <v>0</v>
      </c>
      <c r="AV56" s="82">
        <f>'S1 - I.NP'!J35</f>
        <v>0</v>
      </c>
      <c r="AW56" s="82">
        <f>'S1 - I.NP'!J36</f>
        <v>0</v>
      </c>
      <c r="AX56" s="82">
        <f>'S1 - I.NP'!J37</f>
        <v>0</v>
      </c>
      <c r="AY56" s="82">
        <f>'S1 - I.NP'!J38</f>
        <v>0</v>
      </c>
      <c r="AZ56" s="82">
        <f>'S1 - I.NP'!F35</f>
        <v>0</v>
      </c>
      <c r="BA56" s="82">
        <f>'S1 - I.NP'!F36</f>
        <v>0</v>
      </c>
      <c r="BB56" s="82">
        <f>'S1 - I.NP'!F37</f>
        <v>0</v>
      </c>
      <c r="BC56" s="82">
        <f>'S1 - I.NP'!F38</f>
        <v>0</v>
      </c>
      <c r="BD56" s="84">
        <f>'S1 - I.NP'!F39</f>
        <v>0</v>
      </c>
      <c r="BT56" s="26" t="s">
        <v>86</v>
      </c>
      <c r="BV56" s="26" t="s">
        <v>79</v>
      </c>
      <c r="BW56" s="26" t="s">
        <v>91</v>
      </c>
      <c r="BX56" s="26" t="s">
        <v>85</v>
      </c>
      <c r="CL56" s="26" t="s">
        <v>19</v>
      </c>
    </row>
    <row r="57" spans="1:90" s="3" customFormat="1" ht="16.5" customHeight="1">
      <c r="A57" s="79" t="s">
        <v>87</v>
      </c>
      <c r="B57" s="45"/>
      <c r="C57" s="9"/>
      <c r="D57" s="9"/>
      <c r="E57" s="300" t="s">
        <v>92</v>
      </c>
      <c r="F57" s="300"/>
      <c r="G57" s="300"/>
      <c r="H57" s="300"/>
      <c r="I57" s="300"/>
      <c r="J57" s="9"/>
      <c r="K57" s="300" t="s">
        <v>93</v>
      </c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276">
        <f>'S2 - II.NP'!J32</f>
        <v>0</v>
      </c>
      <c r="AH57" s="277"/>
      <c r="AI57" s="277"/>
      <c r="AJ57" s="277"/>
      <c r="AK57" s="277"/>
      <c r="AL57" s="277"/>
      <c r="AM57" s="277"/>
      <c r="AN57" s="276">
        <f t="shared" si="0"/>
        <v>0</v>
      </c>
      <c r="AO57" s="277"/>
      <c r="AP57" s="277"/>
      <c r="AQ57" s="80" t="s">
        <v>90</v>
      </c>
      <c r="AR57" s="45"/>
      <c r="AS57" s="81">
        <v>0</v>
      </c>
      <c r="AT57" s="82">
        <f t="shared" si="1"/>
        <v>0</v>
      </c>
      <c r="AU57" s="83">
        <f>'S2 - II.NP'!P96</f>
        <v>0</v>
      </c>
      <c r="AV57" s="82">
        <f>'S2 - II.NP'!J35</f>
        <v>0</v>
      </c>
      <c r="AW57" s="82">
        <f>'S2 - II.NP'!J36</f>
        <v>0</v>
      </c>
      <c r="AX57" s="82">
        <f>'S2 - II.NP'!J37</f>
        <v>0</v>
      </c>
      <c r="AY57" s="82">
        <f>'S2 - II.NP'!J38</f>
        <v>0</v>
      </c>
      <c r="AZ57" s="82">
        <f>'S2 - II.NP'!F35</f>
        <v>0</v>
      </c>
      <c r="BA57" s="82">
        <f>'S2 - II.NP'!F36</f>
        <v>0</v>
      </c>
      <c r="BB57" s="82">
        <f>'S2 - II.NP'!F37</f>
        <v>0</v>
      </c>
      <c r="BC57" s="82">
        <f>'S2 - II.NP'!F38</f>
        <v>0</v>
      </c>
      <c r="BD57" s="84">
        <f>'S2 - II.NP'!F39</f>
        <v>0</v>
      </c>
      <c r="BT57" s="26" t="s">
        <v>86</v>
      </c>
      <c r="BV57" s="26" t="s">
        <v>79</v>
      </c>
      <c r="BW57" s="26" t="s">
        <v>94</v>
      </c>
      <c r="BX57" s="26" t="s">
        <v>85</v>
      </c>
      <c r="CL57" s="26" t="s">
        <v>19</v>
      </c>
    </row>
    <row r="58" spans="1:90" s="3" customFormat="1" ht="16.5" customHeight="1">
      <c r="A58" s="79" t="s">
        <v>87</v>
      </c>
      <c r="B58" s="45"/>
      <c r="C58" s="9"/>
      <c r="D58" s="9"/>
      <c r="E58" s="300" t="s">
        <v>95</v>
      </c>
      <c r="F58" s="300"/>
      <c r="G58" s="300"/>
      <c r="H58" s="300"/>
      <c r="I58" s="300"/>
      <c r="J58" s="9"/>
      <c r="K58" s="300" t="s">
        <v>96</v>
      </c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276">
        <f>'S3 - III.NP'!J32</f>
        <v>0</v>
      </c>
      <c r="AH58" s="277"/>
      <c r="AI58" s="277"/>
      <c r="AJ58" s="277"/>
      <c r="AK58" s="277"/>
      <c r="AL58" s="277"/>
      <c r="AM58" s="277"/>
      <c r="AN58" s="276">
        <f t="shared" si="0"/>
        <v>0</v>
      </c>
      <c r="AO58" s="277"/>
      <c r="AP58" s="277"/>
      <c r="AQ58" s="80" t="s">
        <v>90</v>
      </c>
      <c r="AR58" s="45"/>
      <c r="AS58" s="81">
        <v>0</v>
      </c>
      <c r="AT58" s="82">
        <f t="shared" si="1"/>
        <v>0</v>
      </c>
      <c r="AU58" s="83">
        <f>'S3 - III.NP'!P96</f>
        <v>0</v>
      </c>
      <c r="AV58" s="82">
        <f>'S3 - III.NP'!J35</f>
        <v>0</v>
      </c>
      <c r="AW58" s="82">
        <f>'S3 - III.NP'!J36</f>
        <v>0</v>
      </c>
      <c r="AX58" s="82">
        <f>'S3 - III.NP'!J37</f>
        <v>0</v>
      </c>
      <c r="AY58" s="82">
        <f>'S3 - III.NP'!J38</f>
        <v>0</v>
      </c>
      <c r="AZ58" s="82">
        <f>'S3 - III.NP'!F35</f>
        <v>0</v>
      </c>
      <c r="BA58" s="82">
        <f>'S3 - III.NP'!F36</f>
        <v>0</v>
      </c>
      <c r="BB58" s="82">
        <f>'S3 - III.NP'!F37</f>
        <v>0</v>
      </c>
      <c r="BC58" s="82">
        <f>'S3 - III.NP'!F38</f>
        <v>0</v>
      </c>
      <c r="BD58" s="84">
        <f>'S3 - III.NP'!F39</f>
        <v>0</v>
      </c>
      <c r="BT58" s="26" t="s">
        <v>86</v>
      </c>
      <c r="BV58" s="26" t="s">
        <v>79</v>
      </c>
      <c r="BW58" s="26" t="s">
        <v>97</v>
      </c>
      <c r="BX58" s="26" t="s">
        <v>85</v>
      </c>
      <c r="CL58" s="26" t="s">
        <v>19</v>
      </c>
    </row>
    <row r="59" spans="1:90" s="3" customFormat="1" ht="16.5" customHeight="1">
      <c r="A59" s="79" t="s">
        <v>87</v>
      </c>
      <c r="B59" s="45"/>
      <c r="C59" s="9"/>
      <c r="D59" s="9"/>
      <c r="E59" s="300" t="s">
        <v>98</v>
      </c>
      <c r="F59" s="300"/>
      <c r="G59" s="300"/>
      <c r="H59" s="300"/>
      <c r="I59" s="300"/>
      <c r="J59" s="9"/>
      <c r="K59" s="300" t="s">
        <v>99</v>
      </c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276">
        <f>'S4 - IV.NP'!J32</f>
        <v>0</v>
      </c>
      <c r="AH59" s="277"/>
      <c r="AI59" s="277"/>
      <c r="AJ59" s="277"/>
      <c r="AK59" s="277"/>
      <c r="AL59" s="277"/>
      <c r="AM59" s="277"/>
      <c r="AN59" s="276">
        <f t="shared" si="0"/>
        <v>0</v>
      </c>
      <c r="AO59" s="277"/>
      <c r="AP59" s="277"/>
      <c r="AQ59" s="80" t="s">
        <v>90</v>
      </c>
      <c r="AR59" s="45"/>
      <c r="AS59" s="81">
        <v>0</v>
      </c>
      <c r="AT59" s="82">
        <f t="shared" si="1"/>
        <v>0</v>
      </c>
      <c r="AU59" s="83">
        <f>'S4 - IV.NP'!P96</f>
        <v>0</v>
      </c>
      <c r="AV59" s="82">
        <f>'S4 - IV.NP'!J35</f>
        <v>0</v>
      </c>
      <c r="AW59" s="82">
        <f>'S4 - IV.NP'!J36</f>
        <v>0</v>
      </c>
      <c r="AX59" s="82">
        <f>'S4 - IV.NP'!J37</f>
        <v>0</v>
      </c>
      <c r="AY59" s="82">
        <f>'S4 - IV.NP'!J38</f>
        <v>0</v>
      </c>
      <c r="AZ59" s="82">
        <f>'S4 - IV.NP'!F35</f>
        <v>0</v>
      </c>
      <c r="BA59" s="82">
        <f>'S4 - IV.NP'!F36</f>
        <v>0</v>
      </c>
      <c r="BB59" s="82">
        <f>'S4 - IV.NP'!F37</f>
        <v>0</v>
      </c>
      <c r="BC59" s="82">
        <f>'S4 - IV.NP'!F38</f>
        <v>0</v>
      </c>
      <c r="BD59" s="84">
        <f>'S4 - IV.NP'!F39</f>
        <v>0</v>
      </c>
      <c r="BT59" s="26" t="s">
        <v>86</v>
      </c>
      <c r="BV59" s="26" t="s">
        <v>79</v>
      </c>
      <c r="BW59" s="26" t="s">
        <v>100</v>
      </c>
      <c r="BX59" s="26" t="s">
        <v>85</v>
      </c>
      <c r="CL59" s="26" t="s">
        <v>19</v>
      </c>
    </row>
    <row r="60" spans="1:90" s="3" customFormat="1" ht="16.5" customHeight="1">
      <c r="A60" s="79" t="s">
        <v>87</v>
      </c>
      <c r="B60" s="45"/>
      <c r="C60" s="9"/>
      <c r="D60" s="9"/>
      <c r="E60" s="300" t="s">
        <v>101</v>
      </c>
      <c r="F60" s="300"/>
      <c r="G60" s="300"/>
      <c r="H60" s="300"/>
      <c r="I60" s="300"/>
      <c r="J60" s="9"/>
      <c r="K60" s="300" t="s">
        <v>102</v>
      </c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276">
        <f>'S5 - Lešení'!J32</f>
        <v>0</v>
      </c>
      <c r="AH60" s="277"/>
      <c r="AI60" s="277"/>
      <c r="AJ60" s="277"/>
      <c r="AK60" s="277"/>
      <c r="AL60" s="277"/>
      <c r="AM60" s="277"/>
      <c r="AN60" s="276">
        <f t="shared" si="0"/>
        <v>0</v>
      </c>
      <c r="AO60" s="277"/>
      <c r="AP60" s="277"/>
      <c r="AQ60" s="80" t="s">
        <v>90</v>
      </c>
      <c r="AR60" s="45"/>
      <c r="AS60" s="81">
        <v>0</v>
      </c>
      <c r="AT60" s="82">
        <f t="shared" si="1"/>
        <v>0</v>
      </c>
      <c r="AU60" s="83">
        <f>'S5 - Lešení'!P89</f>
        <v>0</v>
      </c>
      <c r="AV60" s="82">
        <f>'S5 - Lešení'!J35</f>
        <v>0</v>
      </c>
      <c r="AW60" s="82">
        <f>'S5 - Lešení'!J36</f>
        <v>0</v>
      </c>
      <c r="AX60" s="82">
        <f>'S5 - Lešení'!J37</f>
        <v>0</v>
      </c>
      <c r="AY60" s="82">
        <f>'S5 - Lešení'!J38</f>
        <v>0</v>
      </c>
      <c r="AZ60" s="82">
        <f>'S5 - Lešení'!F35</f>
        <v>0</v>
      </c>
      <c r="BA60" s="82">
        <f>'S5 - Lešení'!F36</f>
        <v>0</v>
      </c>
      <c r="BB60" s="82">
        <f>'S5 - Lešení'!F37</f>
        <v>0</v>
      </c>
      <c r="BC60" s="82">
        <f>'S5 - Lešení'!F38</f>
        <v>0</v>
      </c>
      <c r="BD60" s="84">
        <f>'S5 - Lešení'!F39</f>
        <v>0</v>
      </c>
      <c r="BT60" s="26" t="s">
        <v>86</v>
      </c>
      <c r="BV60" s="26" t="s">
        <v>79</v>
      </c>
      <c r="BW60" s="26" t="s">
        <v>103</v>
      </c>
      <c r="BX60" s="26" t="s">
        <v>85</v>
      </c>
      <c r="CL60" s="26" t="s">
        <v>19</v>
      </c>
    </row>
    <row r="61" spans="2:91" s="6" customFormat="1" ht="16.5" customHeight="1">
      <c r="B61" s="70"/>
      <c r="C61" s="71"/>
      <c r="D61" s="299" t="s">
        <v>104</v>
      </c>
      <c r="E61" s="299"/>
      <c r="F61" s="299"/>
      <c r="G61" s="299"/>
      <c r="H61" s="299"/>
      <c r="I61" s="72"/>
      <c r="J61" s="299" t="s">
        <v>105</v>
      </c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73">
        <f>ROUND(SUM(AG62:AG66),2)</f>
        <v>0</v>
      </c>
      <c r="AH61" s="274"/>
      <c r="AI61" s="274"/>
      <c r="AJ61" s="274"/>
      <c r="AK61" s="274"/>
      <c r="AL61" s="274"/>
      <c r="AM61" s="274"/>
      <c r="AN61" s="275">
        <f t="shared" si="0"/>
        <v>0</v>
      </c>
      <c r="AO61" s="274"/>
      <c r="AP61" s="274"/>
      <c r="AQ61" s="73" t="s">
        <v>83</v>
      </c>
      <c r="AR61" s="70"/>
      <c r="AS61" s="74">
        <f>ROUND(SUM(AS62:AS66),2)</f>
        <v>0</v>
      </c>
      <c r="AT61" s="75">
        <f t="shared" si="1"/>
        <v>0</v>
      </c>
      <c r="AU61" s="76">
        <f>ROUND(SUM(AU62:AU66),5)</f>
        <v>0</v>
      </c>
      <c r="AV61" s="75">
        <f>ROUND(AZ61*L29,2)</f>
        <v>0</v>
      </c>
      <c r="AW61" s="75">
        <f>ROUND(BA61*L30,2)</f>
        <v>0</v>
      </c>
      <c r="AX61" s="75">
        <f>ROUND(BB61*L29,2)</f>
        <v>0</v>
      </c>
      <c r="AY61" s="75">
        <f>ROUND(BC61*L30,2)</f>
        <v>0</v>
      </c>
      <c r="AZ61" s="75">
        <f>ROUND(SUM(AZ62:AZ66),2)</f>
        <v>0</v>
      </c>
      <c r="BA61" s="75">
        <f>ROUND(SUM(BA62:BA66),2)</f>
        <v>0</v>
      </c>
      <c r="BB61" s="75">
        <f>ROUND(SUM(BB62:BB66),2)</f>
        <v>0</v>
      </c>
      <c r="BC61" s="75">
        <f>ROUND(SUM(BC62:BC66),2)</f>
        <v>0</v>
      </c>
      <c r="BD61" s="77">
        <f>ROUND(SUM(BD62:BD66),2)</f>
        <v>0</v>
      </c>
      <c r="BS61" s="78" t="s">
        <v>76</v>
      </c>
      <c r="BT61" s="78" t="s">
        <v>84</v>
      </c>
      <c r="BU61" s="78" t="s">
        <v>78</v>
      </c>
      <c r="BV61" s="78" t="s">
        <v>79</v>
      </c>
      <c r="BW61" s="78" t="s">
        <v>106</v>
      </c>
      <c r="BX61" s="78" t="s">
        <v>5</v>
      </c>
      <c r="CL61" s="78" t="s">
        <v>19</v>
      </c>
      <c r="CM61" s="78" t="s">
        <v>86</v>
      </c>
    </row>
    <row r="62" spans="1:90" s="3" customFormat="1" ht="16.5" customHeight="1">
      <c r="A62" s="79" t="s">
        <v>87</v>
      </c>
      <c r="B62" s="45"/>
      <c r="C62" s="9"/>
      <c r="D62" s="9"/>
      <c r="E62" s="300" t="s">
        <v>107</v>
      </c>
      <c r="F62" s="300"/>
      <c r="G62" s="300"/>
      <c r="H62" s="300"/>
      <c r="I62" s="300"/>
      <c r="J62" s="9"/>
      <c r="K62" s="300" t="s">
        <v>89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276">
        <f>'J1 - I.NP'!J32</f>
        <v>0</v>
      </c>
      <c r="AH62" s="277"/>
      <c r="AI62" s="277"/>
      <c r="AJ62" s="277"/>
      <c r="AK62" s="277"/>
      <c r="AL62" s="277"/>
      <c r="AM62" s="277"/>
      <c r="AN62" s="276">
        <f t="shared" si="0"/>
        <v>0</v>
      </c>
      <c r="AO62" s="277"/>
      <c r="AP62" s="277"/>
      <c r="AQ62" s="80" t="s">
        <v>90</v>
      </c>
      <c r="AR62" s="45"/>
      <c r="AS62" s="81">
        <v>0</v>
      </c>
      <c r="AT62" s="82">
        <f t="shared" si="1"/>
        <v>0</v>
      </c>
      <c r="AU62" s="83">
        <f>'J1 - I.NP'!P96</f>
        <v>0</v>
      </c>
      <c r="AV62" s="82">
        <f>'J1 - I.NP'!J35</f>
        <v>0</v>
      </c>
      <c r="AW62" s="82">
        <f>'J1 - I.NP'!J36</f>
        <v>0</v>
      </c>
      <c r="AX62" s="82">
        <f>'J1 - I.NP'!J37</f>
        <v>0</v>
      </c>
      <c r="AY62" s="82">
        <f>'J1 - I.NP'!J38</f>
        <v>0</v>
      </c>
      <c r="AZ62" s="82">
        <f>'J1 - I.NP'!F35</f>
        <v>0</v>
      </c>
      <c r="BA62" s="82">
        <f>'J1 - I.NP'!F36</f>
        <v>0</v>
      </c>
      <c r="BB62" s="82">
        <f>'J1 - I.NP'!F37</f>
        <v>0</v>
      </c>
      <c r="BC62" s="82">
        <f>'J1 - I.NP'!F38</f>
        <v>0</v>
      </c>
      <c r="BD62" s="84">
        <f>'J1 - I.NP'!F39</f>
        <v>0</v>
      </c>
      <c r="BT62" s="26" t="s">
        <v>86</v>
      </c>
      <c r="BV62" s="26" t="s">
        <v>79</v>
      </c>
      <c r="BW62" s="26" t="s">
        <v>108</v>
      </c>
      <c r="BX62" s="26" t="s">
        <v>106</v>
      </c>
      <c r="CL62" s="26" t="s">
        <v>19</v>
      </c>
    </row>
    <row r="63" spans="1:90" s="3" customFormat="1" ht="16.5" customHeight="1">
      <c r="A63" s="79" t="s">
        <v>87</v>
      </c>
      <c r="B63" s="45"/>
      <c r="C63" s="9"/>
      <c r="D63" s="9"/>
      <c r="E63" s="300" t="s">
        <v>109</v>
      </c>
      <c r="F63" s="300"/>
      <c r="G63" s="300"/>
      <c r="H63" s="300"/>
      <c r="I63" s="300"/>
      <c r="J63" s="9"/>
      <c r="K63" s="300" t="s">
        <v>93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276">
        <f>'J2 - II.NP'!J32</f>
        <v>0</v>
      </c>
      <c r="AH63" s="277"/>
      <c r="AI63" s="277"/>
      <c r="AJ63" s="277"/>
      <c r="AK63" s="277"/>
      <c r="AL63" s="277"/>
      <c r="AM63" s="277"/>
      <c r="AN63" s="276">
        <f t="shared" si="0"/>
        <v>0</v>
      </c>
      <c r="AO63" s="277"/>
      <c r="AP63" s="277"/>
      <c r="AQ63" s="80" t="s">
        <v>90</v>
      </c>
      <c r="AR63" s="45"/>
      <c r="AS63" s="81">
        <v>0</v>
      </c>
      <c r="AT63" s="82">
        <f t="shared" si="1"/>
        <v>0</v>
      </c>
      <c r="AU63" s="83">
        <f>'J2 - II.NP'!P96</f>
        <v>0</v>
      </c>
      <c r="AV63" s="82">
        <f>'J2 - II.NP'!J35</f>
        <v>0</v>
      </c>
      <c r="AW63" s="82">
        <f>'J2 - II.NP'!J36</f>
        <v>0</v>
      </c>
      <c r="AX63" s="82">
        <f>'J2 - II.NP'!J37</f>
        <v>0</v>
      </c>
      <c r="AY63" s="82">
        <f>'J2 - II.NP'!J38</f>
        <v>0</v>
      </c>
      <c r="AZ63" s="82">
        <f>'J2 - II.NP'!F35</f>
        <v>0</v>
      </c>
      <c r="BA63" s="82">
        <f>'J2 - II.NP'!F36</f>
        <v>0</v>
      </c>
      <c r="BB63" s="82">
        <f>'J2 - II.NP'!F37</f>
        <v>0</v>
      </c>
      <c r="BC63" s="82">
        <f>'J2 - II.NP'!F38</f>
        <v>0</v>
      </c>
      <c r="BD63" s="84">
        <f>'J2 - II.NP'!F39</f>
        <v>0</v>
      </c>
      <c r="BT63" s="26" t="s">
        <v>86</v>
      </c>
      <c r="BV63" s="26" t="s">
        <v>79</v>
      </c>
      <c r="BW63" s="26" t="s">
        <v>110</v>
      </c>
      <c r="BX63" s="26" t="s">
        <v>106</v>
      </c>
      <c r="CL63" s="26" t="s">
        <v>19</v>
      </c>
    </row>
    <row r="64" spans="1:90" s="3" customFormat="1" ht="16.5" customHeight="1">
      <c r="A64" s="79" t="s">
        <v>87</v>
      </c>
      <c r="B64" s="45"/>
      <c r="C64" s="9"/>
      <c r="D64" s="9"/>
      <c r="E64" s="300" t="s">
        <v>111</v>
      </c>
      <c r="F64" s="300"/>
      <c r="G64" s="300"/>
      <c r="H64" s="300"/>
      <c r="I64" s="300"/>
      <c r="J64" s="9"/>
      <c r="K64" s="300" t="s">
        <v>96</v>
      </c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276">
        <f>'J3 - III.NP'!J32</f>
        <v>0</v>
      </c>
      <c r="AH64" s="277"/>
      <c r="AI64" s="277"/>
      <c r="AJ64" s="277"/>
      <c r="AK64" s="277"/>
      <c r="AL64" s="277"/>
      <c r="AM64" s="277"/>
      <c r="AN64" s="276">
        <f t="shared" si="0"/>
        <v>0</v>
      </c>
      <c r="AO64" s="277"/>
      <c r="AP64" s="277"/>
      <c r="AQ64" s="80" t="s">
        <v>90</v>
      </c>
      <c r="AR64" s="45"/>
      <c r="AS64" s="81">
        <v>0</v>
      </c>
      <c r="AT64" s="82">
        <f t="shared" si="1"/>
        <v>0</v>
      </c>
      <c r="AU64" s="83">
        <f>'J3 - III.NP'!P96</f>
        <v>0</v>
      </c>
      <c r="AV64" s="82">
        <f>'J3 - III.NP'!J35</f>
        <v>0</v>
      </c>
      <c r="AW64" s="82">
        <f>'J3 - III.NP'!J36</f>
        <v>0</v>
      </c>
      <c r="AX64" s="82">
        <f>'J3 - III.NP'!J37</f>
        <v>0</v>
      </c>
      <c r="AY64" s="82">
        <f>'J3 - III.NP'!J38</f>
        <v>0</v>
      </c>
      <c r="AZ64" s="82">
        <f>'J3 - III.NP'!F35</f>
        <v>0</v>
      </c>
      <c r="BA64" s="82">
        <f>'J3 - III.NP'!F36</f>
        <v>0</v>
      </c>
      <c r="BB64" s="82">
        <f>'J3 - III.NP'!F37</f>
        <v>0</v>
      </c>
      <c r="BC64" s="82">
        <f>'J3 - III.NP'!F38</f>
        <v>0</v>
      </c>
      <c r="BD64" s="84">
        <f>'J3 - III.NP'!F39</f>
        <v>0</v>
      </c>
      <c r="BT64" s="26" t="s">
        <v>86</v>
      </c>
      <c r="BV64" s="26" t="s">
        <v>79</v>
      </c>
      <c r="BW64" s="26" t="s">
        <v>112</v>
      </c>
      <c r="BX64" s="26" t="s">
        <v>106</v>
      </c>
      <c r="CL64" s="26" t="s">
        <v>19</v>
      </c>
    </row>
    <row r="65" spans="1:90" s="3" customFormat="1" ht="16.5" customHeight="1">
      <c r="A65" s="79" t="s">
        <v>87</v>
      </c>
      <c r="B65" s="45"/>
      <c r="C65" s="9"/>
      <c r="D65" s="9"/>
      <c r="E65" s="300" t="s">
        <v>113</v>
      </c>
      <c r="F65" s="300"/>
      <c r="G65" s="300"/>
      <c r="H65" s="300"/>
      <c r="I65" s="300"/>
      <c r="J65" s="9"/>
      <c r="K65" s="300" t="s">
        <v>99</v>
      </c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276">
        <f>'J4 - IV.NP'!J32</f>
        <v>0</v>
      </c>
      <c r="AH65" s="277"/>
      <c r="AI65" s="277"/>
      <c r="AJ65" s="277"/>
      <c r="AK65" s="277"/>
      <c r="AL65" s="277"/>
      <c r="AM65" s="277"/>
      <c r="AN65" s="276">
        <f t="shared" si="0"/>
        <v>0</v>
      </c>
      <c r="AO65" s="277"/>
      <c r="AP65" s="277"/>
      <c r="AQ65" s="80" t="s">
        <v>90</v>
      </c>
      <c r="AR65" s="45"/>
      <c r="AS65" s="81">
        <v>0</v>
      </c>
      <c r="AT65" s="82">
        <f t="shared" si="1"/>
        <v>0</v>
      </c>
      <c r="AU65" s="83">
        <f>'J4 - IV.NP'!P96</f>
        <v>0</v>
      </c>
      <c r="AV65" s="82">
        <f>'J4 - IV.NP'!J35</f>
        <v>0</v>
      </c>
      <c r="AW65" s="82">
        <f>'J4 - IV.NP'!J36</f>
        <v>0</v>
      </c>
      <c r="AX65" s="82">
        <f>'J4 - IV.NP'!J37</f>
        <v>0</v>
      </c>
      <c r="AY65" s="82">
        <f>'J4 - IV.NP'!J38</f>
        <v>0</v>
      </c>
      <c r="AZ65" s="82">
        <f>'J4 - IV.NP'!F35</f>
        <v>0</v>
      </c>
      <c r="BA65" s="82">
        <f>'J4 - IV.NP'!F36</f>
        <v>0</v>
      </c>
      <c r="BB65" s="82">
        <f>'J4 - IV.NP'!F37</f>
        <v>0</v>
      </c>
      <c r="BC65" s="82">
        <f>'J4 - IV.NP'!F38</f>
        <v>0</v>
      </c>
      <c r="BD65" s="84">
        <f>'J4 - IV.NP'!F39</f>
        <v>0</v>
      </c>
      <c r="BT65" s="26" t="s">
        <v>86</v>
      </c>
      <c r="BV65" s="26" t="s">
        <v>79</v>
      </c>
      <c r="BW65" s="26" t="s">
        <v>114</v>
      </c>
      <c r="BX65" s="26" t="s">
        <v>106</v>
      </c>
      <c r="CL65" s="26" t="s">
        <v>19</v>
      </c>
    </row>
    <row r="66" spans="1:90" s="3" customFormat="1" ht="16.5" customHeight="1">
      <c r="A66" s="79" t="s">
        <v>87</v>
      </c>
      <c r="B66" s="45"/>
      <c r="C66" s="9"/>
      <c r="D66" s="9"/>
      <c r="E66" s="300" t="s">
        <v>115</v>
      </c>
      <c r="F66" s="300"/>
      <c r="G66" s="300"/>
      <c r="H66" s="300"/>
      <c r="I66" s="300"/>
      <c r="J66" s="9"/>
      <c r="K66" s="300" t="s">
        <v>102</v>
      </c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276">
        <f>'J5 - Lešení'!J32</f>
        <v>0</v>
      </c>
      <c r="AH66" s="277"/>
      <c r="AI66" s="277"/>
      <c r="AJ66" s="277"/>
      <c r="AK66" s="277"/>
      <c r="AL66" s="277"/>
      <c r="AM66" s="277"/>
      <c r="AN66" s="276">
        <f t="shared" si="0"/>
        <v>0</v>
      </c>
      <c r="AO66" s="277"/>
      <c r="AP66" s="277"/>
      <c r="AQ66" s="80" t="s">
        <v>90</v>
      </c>
      <c r="AR66" s="45"/>
      <c r="AS66" s="81">
        <v>0</v>
      </c>
      <c r="AT66" s="82">
        <f t="shared" si="1"/>
        <v>0</v>
      </c>
      <c r="AU66" s="83">
        <f>'J5 - Lešení'!P89</f>
        <v>0</v>
      </c>
      <c r="AV66" s="82">
        <f>'J5 - Lešení'!J35</f>
        <v>0</v>
      </c>
      <c r="AW66" s="82">
        <f>'J5 - Lešení'!J36</f>
        <v>0</v>
      </c>
      <c r="AX66" s="82">
        <f>'J5 - Lešení'!J37</f>
        <v>0</v>
      </c>
      <c r="AY66" s="82">
        <f>'J5 - Lešení'!J38</f>
        <v>0</v>
      </c>
      <c r="AZ66" s="82">
        <f>'J5 - Lešení'!F35</f>
        <v>0</v>
      </c>
      <c r="BA66" s="82">
        <f>'J5 - Lešení'!F36</f>
        <v>0</v>
      </c>
      <c r="BB66" s="82">
        <f>'J5 - Lešení'!F37</f>
        <v>0</v>
      </c>
      <c r="BC66" s="82">
        <f>'J5 - Lešení'!F38</f>
        <v>0</v>
      </c>
      <c r="BD66" s="84">
        <f>'J5 - Lešení'!F39</f>
        <v>0</v>
      </c>
      <c r="BT66" s="26" t="s">
        <v>86</v>
      </c>
      <c r="BV66" s="26" t="s">
        <v>79</v>
      </c>
      <c r="BW66" s="26" t="s">
        <v>116</v>
      </c>
      <c r="BX66" s="26" t="s">
        <v>106</v>
      </c>
      <c r="CL66" s="26" t="s">
        <v>19</v>
      </c>
    </row>
    <row r="67" spans="2:91" s="6" customFormat="1" ht="16.5" customHeight="1">
      <c r="B67" s="70"/>
      <c r="C67" s="71"/>
      <c r="D67" s="299" t="s">
        <v>117</v>
      </c>
      <c r="E67" s="299"/>
      <c r="F67" s="299"/>
      <c r="G67" s="299"/>
      <c r="H67" s="299"/>
      <c r="I67" s="72"/>
      <c r="J67" s="299" t="s">
        <v>118</v>
      </c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73">
        <f>ROUND(SUM(AG68:AG72),2)</f>
        <v>0</v>
      </c>
      <c r="AH67" s="274"/>
      <c r="AI67" s="274"/>
      <c r="AJ67" s="274"/>
      <c r="AK67" s="274"/>
      <c r="AL67" s="274"/>
      <c r="AM67" s="274"/>
      <c r="AN67" s="275">
        <f t="shared" si="0"/>
        <v>0</v>
      </c>
      <c r="AO67" s="274"/>
      <c r="AP67" s="274"/>
      <c r="AQ67" s="73" t="s">
        <v>83</v>
      </c>
      <c r="AR67" s="70"/>
      <c r="AS67" s="74">
        <f>ROUND(SUM(AS68:AS72),2)</f>
        <v>0</v>
      </c>
      <c r="AT67" s="75">
        <f t="shared" si="1"/>
        <v>0</v>
      </c>
      <c r="AU67" s="76">
        <f>ROUND(SUM(AU68:AU72),5)</f>
        <v>0</v>
      </c>
      <c r="AV67" s="75">
        <f>ROUND(AZ67*L29,2)</f>
        <v>0</v>
      </c>
      <c r="AW67" s="75">
        <f>ROUND(BA67*L30,2)</f>
        <v>0</v>
      </c>
      <c r="AX67" s="75">
        <f>ROUND(BB67*L29,2)</f>
        <v>0</v>
      </c>
      <c r="AY67" s="75">
        <f>ROUND(BC67*L30,2)</f>
        <v>0</v>
      </c>
      <c r="AZ67" s="75">
        <f>ROUND(SUM(AZ68:AZ72),2)</f>
        <v>0</v>
      </c>
      <c r="BA67" s="75">
        <f>ROUND(SUM(BA68:BA72),2)</f>
        <v>0</v>
      </c>
      <c r="BB67" s="75">
        <f>ROUND(SUM(BB68:BB72),2)</f>
        <v>0</v>
      </c>
      <c r="BC67" s="75">
        <f>ROUND(SUM(BC68:BC72),2)</f>
        <v>0</v>
      </c>
      <c r="BD67" s="77">
        <f>ROUND(SUM(BD68:BD72),2)</f>
        <v>0</v>
      </c>
      <c r="BS67" s="78" t="s">
        <v>76</v>
      </c>
      <c r="BT67" s="78" t="s">
        <v>84</v>
      </c>
      <c r="BU67" s="78" t="s">
        <v>78</v>
      </c>
      <c r="BV67" s="78" t="s">
        <v>79</v>
      </c>
      <c r="BW67" s="78" t="s">
        <v>119</v>
      </c>
      <c r="BX67" s="78" t="s">
        <v>5</v>
      </c>
      <c r="CL67" s="78" t="s">
        <v>19</v>
      </c>
      <c r="CM67" s="78" t="s">
        <v>86</v>
      </c>
    </row>
    <row r="68" spans="1:90" s="3" customFormat="1" ht="16.5" customHeight="1">
      <c r="A68" s="79" t="s">
        <v>87</v>
      </c>
      <c r="B68" s="45"/>
      <c r="C68" s="9"/>
      <c r="D68" s="9"/>
      <c r="E68" s="300" t="s">
        <v>120</v>
      </c>
      <c r="F68" s="300"/>
      <c r="G68" s="300"/>
      <c r="H68" s="300"/>
      <c r="I68" s="300"/>
      <c r="J68" s="9"/>
      <c r="K68" s="300" t="s">
        <v>89</v>
      </c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276">
        <f>'Z1 - I.NP'!J32</f>
        <v>0</v>
      </c>
      <c r="AH68" s="277"/>
      <c r="AI68" s="277"/>
      <c r="AJ68" s="277"/>
      <c r="AK68" s="277"/>
      <c r="AL68" s="277"/>
      <c r="AM68" s="277"/>
      <c r="AN68" s="276">
        <f t="shared" si="0"/>
        <v>0</v>
      </c>
      <c r="AO68" s="277"/>
      <c r="AP68" s="277"/>
      <c r="AQ68" s="80" t="s">
        <v>90</v>
      </c>
      <c r="AR68" s="45"/>
      <c r="AS68" s="81">
        <v>0</v>
      </c>
      <c r="AT68" s="82">
        <f t="shared" si="1"/>
        <v>0</v>
      </c>
      <c r="AU68" s="83">
        <f>'Z1 - I.NP'!P98</f>
        <v>0</v>
      </c>
      <c r="AV68" s="82">
        <f>'Z1 - I.NP'!J35</f>
        <v>0</v>
      </c>
      <c r="AW68" s="82">
        <f>'Z1 - I.NP'!J36</f>
        <v>0</v>
      </c>
      <c r="AX68" s="82">
        <f>'Z1 - I.NP'!J37</f>
        <v>0</v>
      </c>
      <c r="AY68" s="82">
        <f>'Z1 - I.NP'!J38</f>
        <v>0</v>
      </c>
      <c r="AZ68" s="82">
        <f>'Z1 - I.NP'!F35</f>
        <v>0</v>
      </c>
      <c r="BA68" s="82">
        <f>'Z1 - I.NP'!F36</f>
        <v>0</v>
      </c>
      <c r="BB68" s="82">
        <f>'Z1 - I.NP'!F37</f>
        <v>0</v>
      </c>
      <c r="BC68" s="82">
        <f>'Z1 - I.NP'!F38</f>
        <v>0</v>
      </c>
      <c r="BD68" s="84">
        <f>'Z1 - I.NP'!F39</f>
        <v>0</v>
      </c>
      <c r="BT68" s="26" t="s">
        <v>86</v>
      </c>
      <c r="BV68" s="26" t="s">
        <v>79</v>
      </c>
      <c r="BW68" s="26" t="s">
        <v>121</v>
      </c>
      <c r="BX68" s="26" t="s">
        <v>119</v>
      </c>
      <c r="CL68" s="26" t="s">
        <v>19</v>
      </c>
    </row>
    <row r="69" spans="1:90" s="3" customFormat="1" ht="16.5" customHeight="1">
      <c r="A69" s="79" t="s">
        <v>87</v>
      </c>
      <c r="B69" s="45"/>
      <c r="C69" s="9"/>
      <c r="D69" s="9"/>
      <c r="E69" s="300" t="s">
        <v>122</v>
      </c>
      <c r="F69" s="300"/>
      <c r="G69" s="300"/>
      <c r="H69" s="300"/>
      <c r="I69" s="300"/>
      <c r="J69" s="9"/>
      <c r="K69" s="300" t="s">
        <v>93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276">
        <f>'Z2 - II.NP'!J32</f>
        <v>0</v>
      </c>
      <c r="AH69" s="277"/>
      <c r="AI69" s="277"/>
      <c r="AJ69" s="277"/>
      <c r="AK69" s="277"/>
      <c r="AL69" s="277"/>
      <c r="AM69" s="277"/>
      <c r="AN69" s="276">
        <f t="shared" si="0"/>
        <v>0</v>
      </c>
      <c r="AO69" s="277"/>
      <c r="AP69" s="277"/>
      <c r="AQ69" s="80" t="s">
        <v>90</v>
      </c>
      <c r="AR69" s="45"/>
      <c r="AS69" s="81">
        <v>0</v>
      </c>
      <c r="AT69" s="82">
        <f t="shared" si="1"/>
        <v>0</v>
      </c>
      <c r="AU69" s="83">
        <f>'Z2 - II.NP'!P97</f>
        <v>0</v>
      </c>
      <c r="AV69" s="82">
        <f>'Z2 - II.NP'!J35</f>
        <v>0</v>
      </c>
      <c r="AW69" s="82">
        <f>'Z2 - II.NP'!J36</f>
        <v>0</v>
      </c>
      <c r="AX69" s="82">
        <f>'Z2 - II.NP'!J37</f>
        <v>0</v>
      </c>
      <c r="AY69" s="82">
        <f>'Z2 - II.NP'!J38</f>
        <v>0</v>
      </c>
      <c r="AZ69" s="82">
        <f>'Z2 - II.NP'!F35</f>
        <v>0</v>
      </c>
      <c r="BA69" s="82">
        <f>'Z2 - II.NP'!F36</f>
        <v>0</v>
      </c>
      <c r="BB69" s="82">
        <f>'Z2 - II.NP'!F37</f>
        <v>0</v>
      </c>
      <c r="BC69" s="82">
        <f>'Z2 - II.NP'!F38</f>
        <v>0</v>
      </c>
      <c r="BD69" s="84">
        <f>'Z2 - II.NP'!F39</f>
        <v>0</v>
      </c>
      <c r="BT69" s="26" t="s">
        <v>86</v>
      </c>
      <c r="BV69" s="26" t="s">
        <v>79</v>
      </c>
      <c r="BW69" s="26" t="s">
        <v>123</v>
      </c>
      <c r="BX69" s="26" t="s">
        <v>119</v>
      </c>
      <c r="CL69" s="26" t="s">
        <v>19</v>
      </c>
    </row>
    <row r="70" spans="1:90" s="3" customFormat="1" ht="16.5" customHeight="1">
      <c r="A70" s="79" t="s">
        <v>87</v>
      </c>
      <c r="B70" s="45"/>
      <c r="C70" s="9"/>
      <c r="D70" s="9"/>
      <c r="E70" s="300" t="s">
        <v>124</v>
      </c>
      <c r="F70" s="300"/>
      <c r="G70" s="300"/>
      <c r="H70" s="300"/>
      <c r="I70" s="300"/>
      <c r="J70" s="9"/>
      <c r="K70" s="300" t="s">
        <v>96</v>
      </c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276">
        <f>'Z3 - III.NP'!J32</f>
        <v>0</v>
      </c>
      <c r="AH70" s="277"/>
      <c r="AI70" s="277"/>
      <c r="AJ70" s="277"/>
      <c r="AK70" s="277"/>
      <c r="AL70" s="277"/>
      <c r="AM70" s="277"/>
      <c r="AN70" s="276">
        <f t="shared" si="0"/>
        <v>0</v>
      </c>
      <c r="AO70" s="277"/>
      <c r="AP70" s="277"/>
      <c r="AQ70" s="80" t="s">
        <v>90</v>
      </c>
      <c r="AR70" s="45"/>
      <c r="AS70" s="81">
        <v>0</v>
      </c>
      <c r="AT70" s="82">
        <f t="shared" si="1"/>
        <v>0</v>
      </c>
      <c r="AU70" s="83">
        <f>'Z3 - III.NP'!P97</f>
        <v>0</v>
      </c>
      <c r="AV70" s="82">
        <f>'Z3 - III.NP'!J35</f>
        <v>0</v>
      </c>
      <c r="AW70" s="82">
        <f>'Z3 - III.NP'!J36</f>
        <v>0</v>
      </c>
      <c r="AX70" s="82">
        <f>'Z3 - III.NP'!J37</f>
        <v>0</v>
      </c>
      <c r="AY70" s="82">
        <f>'Z3 - III.NP'!J38</f>
        <v>0</v>
      </c>
      <c r="AZ70" s="82">
        <f>'Z3 - III.NP'!F35</f>
        <v>0</v>
      </c>
      <c r="BA70" s="82">
        <f>'Z3 - III.NP'!F36</f>
        <v>0</v>
      </c>
      <c r="BB70" s="82">
        <f>'Z3 - III.NP'!F37</f>
        <v>0</v>
      </c>
      <c r="BC70" s="82">
        <f>'Z3 - III.NP'!F38</f>
        <v>0</v>
      </c>
      <c r="BD70" s="84">
        <f>'Z3 - III.NP'!F39</f>
        <v>0</v>
      </c>
      <c r="BT70" s="26" t="s">
        <v>86</v>
      </c>
      <c r="BV70" s="26" t="s">
        <v>79</v>
      </c>
      <c r="BW70" s="26" t="s">
        <v>125</v>
      </c>
      <c r="BX70" s="26" t="s">
        <v>119</v>
      </c>
      <c r="CL70" s="26" t="s">
        <v>19</v>
      </c>
    </row>
    <row r="71" spans="1:90" s="3" customFormat="1" ht="16.5" customHeight="1">
      <c r="A71" s="79" t="s">
        <v>87</v>
      </c>
      <c r="B71" s="45"/>
      <c r="C71" s="9"/>
      <c r="D71" s="9"/>
      <c r="E71" s="300" t="s">
        <v>126</v>
      </c>
      <c r="F71" s="300"/>
      <c r="G71" s="300"/>
      <c r="H71" s="300"/>
      <c r="I71" s="300"/>
      <c r="J71" s="9"/>
      <c r="K71" s="300" t="s">
        <v>99</v>
      </c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276">
        <f>'Z4 - IV.NP'!J32</f>
        <v>0</v>
      </c>
      <c r="AH71" s="277"/>
      <c r="AI71" s="277"/>
      <c r="AJ71" s="277"/>
      <c r="AK71" s="277"/>
      <c r="AL71" s="277"/>
      <c r="AM71" s="277"/>
      <c r="AN71" s="276">
        <f t="shared" si="0"/>
        <v>0</v>
      </c>
      <c r="AO71" s="277"/>
      <c r="AP71" s="277"/>
      <c r="AQ71" s="80" t="s">
        <v>90</v>
      </c>
      <c r="AR71" s="45"/>
      <c r="AS71" s="81">
        <v>0</v>
      </c>
      <c r="AT71" s="82">
        <f t="shared" si="1"/>
        <v>0</v>
      </c>
      <c r="AU71" s="83">
        <f>'Z4 - IV.NP'!P97</f>
        <v>0</v>
      </c>
      <c r="AV71" s="82">
        <f>'Z4 - IV.NP'!J35</f>
        <v>0</v>
      </c>
      <c r="AW71" s="82">
        <f>'Z4 - IV.NP'!J36</f>
        <v>0</v>
      </c>
      <c r="AX71" s="82">
        <f>'Z4 - IV.NP'!J37</f>
        <v>0</v>
      </c>
      <c r="AY71" s="82">
        <f>'Z4 - IV.NP'!J38</f>
        <v>0</v>
      </c>
      <c r="AZ71" s="82">
        <f>'Z4 - IV.NP'!F35</f>
        <v>0</v>
      </c>
      <c r="BA71" s="82">
        <f>'Z4 - IV.NP'!F36</f>
        <v>0</v>
      </c>
      <c r="BB71" s="82">
        <f>'Z4 - IV.NP'!F37</f>
        <v>0</v>
      </c>
      <c r="BC71" s="82">
        <f>'Z4 - IV.NP'!F38</f>
        <v>0</v>
      </c>
      <c r="BD71" s="84">
        <f>'Z4 - IV.NP'!F39</f>
        <v>0</v>
      </c>
      <c r="BT71" s="26" t="s">
        <v>86</v>
      </c>
      <c r="BV71" s="26" t="s">
        <v>79</v>
      </c>
      <c r="BW71" s="26" t="s">
        <v>127</v>
      </c>
      <c r="BX71" s="26" t="s">
        <v>119</v>
      </c>
      <c r="CL71" s="26" t="s">
        <v>19</v>
      </c>
    </row>
    <row r="72" spans="1:90" s="3" customFormat="1" ht="16.5" customHeight="1">
      <c r="A72" s="79" t="s">
        <v>87</v>
      </c>
      <c r="B72" s="45"/>
      <c r="C72" s="9"/>
      <c r="D72" s="9"/>
      <c r="E72" s="300" t="s">
        <v>128</v>
      </c>
      <c r="F72" s="300"/>
      <c r="G72" s="300"/>
      <c r="H72" s="300"/>
      <c r="I72" s="300"/>
      <c r="J72" s="9"/>
      <c r="K72" s="300" t="s">
        <v>102</v>
      </c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276">
        <f>'Z5 - Lešení'!J32</f>
        <v>0</v>
      </c>
      <c r="AH72" s="277"/>
      <c r="AI72" s="277"/>
      <c r="AJ72" s="277"/>
      <c r="AK72" s="277"/>
      <c r="AL72" s="277"/>
      <c r="AM72" s="277"/>
      <c r="AN72" s="276">
        <f t="shared" si="0"/>
        <v>0</v>
      </c>
      <c r="AO72" s="277"/>
      <c r="AP72" s="277"/>
      <c r="AQ72" s="80" t="s">
        <v>90</v>
      </c>
      <c r="AR72" s="45"/>
      <c r="AS72" s="81">
        <v>0</v>
      </c>
      <c r="AT72" s="82">
        <f t="shared" si="1"/>
        <v>0</v>
      </c>
      <c r="AU72" s="83">
        <f>'Z5 - Lešení'!P89</f>
        <v>0</v>
      </c>
      <c r="AV72" s="82">
        <f>'Z5 - Lešení'!J35</f>
        <v>0</v>
      </c>
      <c r="AW72" s="82">
        <f>'Z5 - Lešení'!J36</f>
        <v>0</v>
      </c>
      <c r="AX72" s="82">
        <f>'Z5 - Lešení'!J37</f>
        <v>0</v>
      </c>
      <c r="AY72" s="82">
        <f>'Z5 - Lešení'!J38</f>
        <v>0</v>
      </c>
      <c r="AZ72" s="82">
        <f>'Z5 - Lešení'!F35</f>
        <v>0</v>
      </c>
      <c r="BA72" s="82">
        <f>'Z5 - Lešení'!F36</f>
        <v>0</v>
      </c>
      <c r="BB72" s="82">
        <f>'Z5 - Lešení'!F37</f>
        <v>0</v>
      </c>
      <c r="BC72" s="82">
        <f>'Z5 - Lešení'!F38</f>
        <v>0</v>
      </c>
      <c r="BD72" s="84">
        <f>'Z5 - Lešení'!F39</f>
        <v>0</v>
      </c>
      <c r="BT72" s="26" t="s">
        <v>86</v>
      </c>
      <c r="BV72" s="26" t="s">
        <v>79</v>
      </c>
      <c r="BW72" s="26" t="s">
        <v>129</v>
      </c>
      <c r="BX72" s="26" t="s">
        <v>119</v>
      </c>
      <c r="CL72" s="26" t="s">
        <v>19</v>
      </c>
    </row>
    <row r="73" spans="2:91" s="6" customFormat="1" ht="16.5" customHeight="1">
      <c r="B73" s="70"/>
      <c r="C73" s="71"/>
      <c r="D73" s="299" t="s">
        <v>130</v>
      </c>
      <c r="E73" s="299"/>
      <c r="F73" s="299"/>
      <c r="G73" s="299"/>
      <c r="H73" s="299"/>
      <c r="I73" s="72"/>
      <c r="J73" s="299" t="s">
        <v>131</v>
      </c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73">
        <f>ROUND(SUM(AG74:AG78),2)</f>
        <v>0</v>
      </c>
      <c r="AH73" s="274"/>
      <c r="AI73" s="274"/>
      <c r="AJ73" s="274"/>
      <c r="AK73" s="274"/>
      <c r="AL73" s="274"/>
      <c r="AM73" s="274"/>
      <c r="AN73" s="275">
        <f t="shared" si="0"/>
        <v>0</v>
      </c>
      <c r="AO73" s="274"/>
      <c r="AP73" s="274"/>
      <c r="AQ73" s="73" t="s">
        <v>83</v>
      </c>
      <c r="AR73" s="70"/>
      <c r="AS73" s="74">
        <f>ROUND(SUM(AS74:AS78),2)</f>
        <v>0</v>
      </c>
      <c r="AT73" s="75">
        <f t="shared" si="1"/>
        <v>0</v>
      </c>
      <c r="AU73" s="76">
        <f>ROUND(SUM(AU74:AU78),5)</f>
        <v>0</v>
      </c>
      <c r="AV73" s="75">
        <f>ROUND(AZ73*L29,2)</f>
        <v>0</v>
      </c>
      <c r="AW73" s="75">
        <f>ROUND(BA73*L30,2)</f>
        <v>0</v>
      </c>
      <c r="AX73" s="75">
        <f>ROUND(BB73*L29,2)</f>
        <v>0</v>
      </c>
      <c r="AY73" s="75">
        <f>ROUND(BC73*L30,2)</f>
        <v>0</v>
      </c>
      <c r="AZ73" s="75">
        <f>ROUND(SUM(AZ74:AZ78),2)</f>
        <v>0</v>
      </c>
      <c r="BA73" s="75">
        <f>ROUND(SUM(BA74:BA78),2)</f>
        <v>0</v>
      </c>
      <c r="BB73" s="75">
        <f>ROUND(SUM(BB74:BB78),2)</f>
        <v>0</v>
      </c>
      <c r="BC73" s="75">
        <f>ROUND(SUM(BC74:BC78),2)</f>
        <v>0</v>
      </c>
      <c r="BD73" s="77">
        <f>ROUND(SUM(BD74:BD78),2)</f>
        <v>0</v>
      </c>
      <c r="BS73" s="78" t="s">
        <v>76</v>
      </c>
      <c r="BT73" s="78" t="s">
        <v>84</v>
      </c>
      <c r="BU73" s="78" t="s">
        <v>78</v>
      </c>
      <c r="BV73" s="78" t="s">
        <v>79</v>
      </c>
      <c r="BW73" s="78" t="s">
        <v>132</v>
      </c>
      <c r="BX73" s="78" t="s">
        <v>5</v>
      </c>
      <c r="CL73" s="78" t="s">
        <v>19</v>
      </c>
      <c r="CM73" s="78" t="s">
        <v>86</v>
      </c>
    </row>
    <row r="74" spans="1:90" s="3" customFormat="1" ht="16.5" customHeight="1">
      <c r="A74" s="79" t="s">
        <v>87</v>
      </c>
      <c r="B74" s="45"/>
      <c r="C74" s="9"/>
      <c r="D74" s="9"/>
      <c r="E74" s="300" t="s">
        <v>133</v>
      </c>
      <c r="F74" s="300"/>
      <c r="G74" s="300"/>
      <c r="H74" s="300"/>
      <c r="I74" s="300"/>
      <c r="J74" s="9"/>
      <c r="K74" s="300" t="s">
        <v>89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276">
        <f>'V1 - I.NP'!J32</f>
        <v>0</v>
      </c>
      <c r="AH74" s="277"/>
      <c r="AI74" s="277"/>
      <c r="AJ74" s="277"/>
      <c r="AK74" s="277"/>
      <c r="AL74" s="277"/>
      <c r="AM74" s="277"/>
      <c r="AN74" s="276">
        <f t="shared" si="0"/>
        <v>0</v>
      </c>
      <c r="AO74" s="277"/>
      <c r="AP74" s="277"/>
      <c r="AQ74" s="80" t="s">
        <v>90</v>
      </c>
      <c r="AR74" s="45"/>
      <c r="AS74" s="81">
        <v>0</v>
      </c>
      <c r="AT74" s="82">
        <f t="shared" si="1"/>
        <v>0</v>
      </c>
      <c r="AU74" s="83">
        <f>'V1 - I.NP'!P96</f>
        <v>0</v>
      </c>
      <c r="AV74" s="82">
        <f>'V1 - I.NP'!J35</f>
        <v>0</v>
      </c>
      <c r="AW74" s="82">
        <f>'V1 - I.NP'!J36</f>
        <v>0</v>
      </c>
      <c r="AX74" s="82">
        <f>'V1 - I.NP'!J37</f>
        <v>0</v>
      </c>
      <c r="AY74" s="82">
        <f>'V1 - I.NP'!J38</f>
        <v>0</v>
      </c>
      <c r="AZ74" s="82">
        <f>'V1 - I.NP'!F35</f>
        <v>0</v>
      </c>
      <c r="BA74" s="82">
        <f>'V1 - I.NP'!F36</f>
        <v>0</v>
      </c>
      <c r="BB74" s="82">
        <f>'V1 - I.NP'!F37</f>
        <v>0</v>
      </c>
      <c r="BC74" s="82">
        <f>'V1 - I.NP'!F38</f>
        <v>0</v>
      </c>
      <c r="BD74" s="84">
        <f>'V1 - I.NP'!F39</f>
        <v>0</v>
      </c>
      <c r="BT74" s="26" t="s">
        <v>86</v>
      </c>
      <c r="BV74" s="26" t="s">
        <v>79</v>
      </c>
      <c r="BW74" s="26" t="s">
        <v>134</v>
      </c>
      <c r="BX74" s="26" t="s">
        <v>132</v>
      </c>
      <c r="CL74" s="26" t="s">
        <v>19</v>
      </c>
    </row>
    <row r="75" spans="1:90" s="3" customFormat="1" ht="16.5" customHeight="1">
      <c r="A75" s="79" t="s">
        <v>87</v>
      </c>
      <c r="B75" s="45"/>
      <c r="C75" s="9"/>
      <c r="D75" s="9"/>
      <c r="E75" s="300" t="s">
        <v>135</v>
      </c>
      <c r="F75" s="300"/>
      <c r="G75" s="300"/>
      <c r="H75" s="300"/>
      <c r="I75" s="300"/>
      <c r="J75" s="9"/>
      <c r="K75" s="300" t="s">
        <v>93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276">
        <f>'V2 - II.NP'!J32</f>
        <v>0</v>
      </c>
      <c r="AH75" s="277"/>
      <c r="AI75" s="277"/>
      <c r="AJ75" s="277"/>
      <c r="AK75" s="277"/>
      <c r="AL75" s="277"/>
      <c r="AM75" s="277"/>
      <c r="AN75" s="276">
        <f t="shared" si="0"/>
        <v>0</v>
      </c>
      <c r="AO75" s="277"/>
      <c r="AP75" s="277"/>
      <c r="AQ75" s="80" t="s">
        <v>90</v>
      </c>
      <c r="AR75" s="45"/>
      <c r="AS75" s="81">
        <v>0</v>
      </c>
      <c r="AT75" s="82">
        <f t="shared" si="1"/>
        <v>0</v>
      </c>
      <c r="AU75" s="83">
        <f>'V2 - II.NP'!P96</f>
        <v>0</v>
      </c>
      <c r="AV75" s="82">
        <f>'V2 - II.NP'!J35</f>
        <v>0</v>
      </c>
      <c r="AW75" s="82">
        <f>'V2 - II.NP'!J36</f>
        <v>0</v>
      </c>
      <c r="AX75" s="82">
        <f>'V2 - II.NP'!J37</f>
        <v>0</v>
      </c>
      <c r="AY75" s="82">
        <f>'V2 - II.NP'!J38</f>
        <v>0</v>
      </c>
      <c r="AZ75" s="82">
        <f>'V2 - II.NP'!F35</f>
        <v>0</v>
      </c>
      <c r="BA75" s="82">
        <f>'V2 - II.NP'!F36</f>
        <v>0</v>
      </c>
      <c r="BB75" s="82">
        <f>'V2 - II.NP'!F37</f>
        <v>0</v>
      </c>
      <c r="BC75" s="82">
        <f>'V2 - II.NP'!F38</f>
        <v>0</v>
      </c>
      <c r="BD75" s="84">
        <f>'V2 - II.NP'!F39</f>
        <v>0</v>
      </c>
      <c r="BT75" s="26" t="s">
        <v>86</v>
      </c>
      <c r="BV75" s="26" t="s">
        <v>79</v>
      </c>
      <c r="BW75" s="26" t="s">
        <v>136</v>
      </c>
      <c r="BX75" s="26" t="s">
        <v>132</v>
      </c>
      <c r="CL75" s="26" t="s">
        <v>19</v>
      </c>
    </row>
    <row r="76" spans="1:90" s="3" customFormat="1" ht="16.5" customHeight="1">
      <c r="A76" s="79" t="s">
        <v>87</v>
      </c>
      <c r="B76" s="45"/>
      <c r="C76" s="9"/>
      <c r="D76" s="9"/>
      <c r="E76" s="300" t="s">
        <v>137</v>
      </c>
      <c r="F76" s="300"/>
      <c r="G76" s="300"/>
      <c r="H76" s="300"/>
      <c r="I76" s="300"/>
      <c r="J76" s="9"/>
      <c r="K76" s="300" t="s">
        <v>96</v>
      </c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276">
        <f>'V3 - III.NP'!J32</f>
        <v>0</v>
      </c>
      <c r="AH76" s="277"/>
      <c r="AI76" s="277"/>
      <c r="AJ76" s="277"/>
      <c r="AK76" s="277"/>
      <c r="AL76" s="277"/>
      <c r="AM76" s="277"/>
      <c r="AN76" s="276">
        <f t="shared" si="0"/>
        <v>0</v>
      </c>
      <c r="AO76" s="277"/>
      <c r="AP76" s="277"/>
      <c r="AQ76" s="80" t="s">
        <v>90</v>
      </c>
      <c r="AR76" s="45"/>
      <c r="AS76" s="81">
        <v>0</v>
      </c>
      <c r="AT76" s="82">
        <f t="shared" si="1"/>
        <v>0</v>
      </c>
      <c r="AU76" s="83">
        <f>'V3 - III.NP'!P96</f>
        <v>0</v>
      </c>
      <c r="AV76" s="82">
        <f>'V3 - III.NP'!J35</f>
        <v>0</v>
      </c>
      <c r="AW76" s="82">
        <f>'V3 - III.NP'!J36</f>
        <v>0</v>
      </c>
      <c r="AX76" s="82">
        <f>'V3 - III.NP'!J37</f>
        <v>0</v>
      </c>
      <c r="AY76" s="82">
        <f>'V3 - III.NP'!J38</f>
        <v>0</v>
      </c>
      <c r="AZ76" s="82">
        <f>'V3 - III.NP'!F35</f>
        <v>0</v>
      </c>
      <c r="BA76" s="82">
        <f>'V3 - III.NP'!F36</f>
        <v>0</v>
      </c>
      <c r="BB76" s="82">
        <f>'V3 - III.NP'!F37</f>
        <v>0</v>
      </c>
      <c r="BC76" s="82">
        <f>'V3 - III.NP'!F38</f>
        <v>0</v>
      </c>
      <c r="BD76" s="84">
        <f>'V3 - III.NP'!F39</f>
        <v>0</v>
      </c>
      <c r="BT76" s="26" t="s">
        <v>86</v>
      </c>
      <c r="BV76" s="26" t="s">
        <v>79</v>
      </c>
      <c r="BW76" s="26" t="s">
        <v>138</v>
      </c>
      <c r="BX76" s="26" t="s">
        <v>132</v>
      </c>
      <c r="CL76" s="26" t="s">
        <v>19</v>
      </c>
    </row>
    <row r="77" spans="1:90" s="3" customFormat="1" ht="16.5" customHeight="1">
      <c r="A77" s="79" t="s">
        <v>87</v>
      </c>
      <c r="B77" s="45"/>
      <c r="C77" s="9"/>
      <c r="D77" s="9"/>
      <c r="E77" s="300" t="s">
        <v>139</v>
      </c>
      <c r="F77" s="300"/>
      <c r="G77" s="300"/>
      <c r="H77" s="300"/>
      <c r="I77" s="300"/>
      <c r="J77" s="9"/>
      <c r="K77" s="300" t="s">
        <v>99</v>
      </c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276">
        <f>'V4 - IV.NP'!J32</f>
        <v>0</v>
      </c>
      <c r="AH77" s="277"/>
      <c r="AI77" s="277"/>
      <c r="AJ77" s="277"/>
      <c r="AK77" s="277"/>
      <c r="AL77" s="277"/>
      <c r="AM77" s="277"/>
      <c r="AN77" s="276">
        <f t="shared" si="0"/>
        <v>0</v>
      </c>
      <c r="AO77" s="277"/>
      <c r="AP77" s="277"/>
      <c r="AQ77" s="80" t="s">
        <v>90</v>
      </c>
      <c r="AR77" s="45"/>
      <c r="AS77" s="81">
        <v>0</v>
      </c>
      <c r="AT77" s="82">
        <f t="shared" si="1"/>
        <v>0</v>
      </c>
      <c r="AU77" s="83">
        <f>'V4 - IV.NP'!P96</f>
        <v>0</v>
      </c>
      <c r="AV77" s="82">
        <f>'V4 - IV.NP'!J35</f>
        <v>0</v>
      </c>
      <c r="AW77" s="82">
        <f>'V4 - IV.NP'!J36</f>
        <v>0</v>
      </c>
      <c r="AX77" s="82">
        <f>'V4 - IV.NP'!J37</f>
        <v>0</v>
      </c>
      <c r="AY77" s="82">
        <f>'V4 - IV.NP'!J38</f>
        <v>0</v>
      </c>
      <c r="AZ77" s="82">
        <f>'V4 - IV.NP'!F35</f>
        <v>0</v>
      </c>
      <c r="BA77" s="82">
        <f>'V4 - IV.NP'!F36</f>
        <v>0</v>
      </c>
      <c r="BB77" s="82">
        <f>'V4 - IV.NP'!F37</f>
        <v>0</v>
      </c>
      <c r="BC77" s="82">
        <f>'V4 - IV.NP'!F38</f>
        <v>0</v>
      </c>
      <c r="BD77" s="84">
        <f>'V4 - IV.NP'!F39</f>
        <v>0</v>
      </c>
      <c r="BT77" s="26" t="s">
        <v>86</v>
      </c>
      <c r="BV77" s="26" t="s">
        <v>79</v>
      </c>
      <c r="BW77" s="26" t="s">
        <v>140</v>
      </c>
      <c r="BX77" s="26" t="s">
        <v>132</v>
      </c>
      <c r="CL77" s="26" t="s">
        <v>19</v>
      </c>
    </row>
    <row r="78" spans="1:90" s="3" customFormat="1" ht="16.5" customHeight="1">
      <c r="A78" s="79" t="s">
        <v>87</v>
      </c>
      <c r="B78" s="45"/>
      <c r="C78" s="9"/>
      <c r="D78" s="9"/>
      <c r="E78" s="300" t="s">
        <v>141</v>
      </c>
      <c r="F78" s="300"/>
      <c r="G78" s="300"/>
      <c r="H78" s="300"/>
      <c r="I78" s="300"/>
      <c r="J78" s="9"/>
      <c r="K78" s="300" t="s">
        <v>102</v>
      </c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276">
        <f>'V5 - Lešení'!J32</f>
        <v>0</v>
      </c>
      <c r="AH78" s="277"/>
      <c r="AI78" s="277"/>
      <c r="AJ78" s="277"/>
      <c r="AK78" s="277"/>
      <c r="AL78" s="277"/>
      <c r="AM78" s="277"/>
      <c r="AN78" s="276">
        <f t="shared" si="0"/>
        <v>0</v>
      </c>
      <c r="AO78" s="277"/>
      <c r="AP78" s="277"/>
      <c r="AQ78" s="80" t="s">
        <v>90</v>
      </c>
      <c r="AR78" s="45"/>
      <c r="AS78" s="81">
        <v>0</v>
      </c>
      <c r="AT78" s="82">
        <f t="shared" si="1"/>
        <v>0</v>
      </c>
      <c r="AU78" s="83">
        <f>'V5 - Lešení'!P91</f>
        <v>0</v>
      </c>
      <c r="AV78" s="82">
        <f>'V5 - Lešení'!J35</f>
        <v>0</v>
      </c>
      <c r="AW78" s="82">
        <f>'V5 - Lešení'!J36</f>
        <v>0</v>
      </c>
      <c r="AX78" s="82">
        <f>'V5 - Lešení'!J37</f>
        <v>0</v>
      </c>
      <c r="AY78" s="82">
        <f>'V5 - Lešení'!J38</f>
        <v>0</v>
      </c>
      <c r="AZ78" s="82">
        <f>'V5 - Lešení'!F35</f>
        <v>0</v>
      </c>
      <c r="BA78" s="82">
        <f>'V5 - Lešení'!F36</f>
        <v>0</v>
      </c>
      <c r="BB78" s="82">
        <f>'V5 - Lešení'!F37</f>
        <v>0</v>
      </c>
      <c r="BC78" s="82">
        <f>'V5 - Lešení'!F38</f>
        <v>0</v>
      </c>
      <c r="BD78" s="84">
        <f>'V5 - Lešení'!F39</f>
        <v>0</v>
      </c>
      <c r="BT78" s="26" t="s">
        <v>86</v>
      </c>
      <c r="BV78" s="26" t="s">
        <v>79</v>
      </c>
      <c r="BW78" s="26" t="s">
        <v>142</v>
      </c>
      <c r="BX78" s="26" t="s">
        <v>132</v>
      </c>
      <c r="CL78" s="26" t="s">
        <v>19</v>
      </c>
    </row>
    <row r="79" spans="2:91" s="6" customFormat="1" ht="16.5" customHeight="1">
      <c r="B79" s="70"/>
      <c r="C79" s="71"/>
      <c r="D79" s="299" t="s">
        <v>143</v>
      </c>
      <c r="E79" s="299"/>
      <c r="F79" s="299"/>
      <c r="G79" s="299"/>
      <c r="H79" s="299"/>
      <c r="I79" s="72"/>
      <c r="J79" s="299" t="s">
        <v>144</v>
      </c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73">
        <f>ROUND(SUM(AG80:AG83),2)</f>
        <v>0</v>
      </c>
      <c r="AH79" s="274"/>
      <c r="AI79" s="274"/>
      <c r="AJ79" s="274"/>
      <c r="AK79" s="274"/>
      <c r="AL79" s="274"/>
      <c r="AM79" s="274"/>
      <c r="AN79" s="275">
        <f t="shared" si="0"/>
        <v>0</v>
      </c>
      <c r="AO79" s="274"/>
      <c r="AP79" s="274"/>
      <c r="AQ79" s="73" t="s">
        <v>83</v>
      </c>
      <c r="AR79" s="70"/>
      <c r="AS79" s="74">
        <f>ROUND(SUM(AS80:AS83),2)</f>
        <v>0</v>
      </c>
      <c r="AT79" s="75">
        <f t="shared" si="1"/>
        <v>0</v>
      </c>
      <c r="AU79" s="76">
        <f>ROUND(SUM(AU80:AU83),5)</f>
        <v>0</v>
      </c>
      <c r="AV79" s="75">
        <f>ROUND(AZ79*L29,2)</f>
        <v>0</v>
      </c>
      <c r="AW79" s="75">
        <f>ROUND(BA79*L30,2)</f>
        <v>0</v>
      </c>
      <c r="AX79" s="75">
        <f>ROUND(BB79*L29,2)</f>
        <v>0</v>
      </c>
      <c r="AY79" s="75">
        <f>ROUND(BC79*L30,2)</f>
        <v>0</v>
      </c>
      <c r="AZ79" s="75">
        <f>ROUND(SUM(AZ80:AZ83),2)</f>
        <v>0</v>
      </c>
      <c r="BA79" s="75">
        <f>ROUND(SUM(BA80:BA83),2)</f>
        <v>0</v>
      </c>
      <c r="BB79" s="75">
        <f>ROUND(SUM(BB80:BB83),2)</f>
        <v>0</v>
      </c>
      <c r="BC79" s="75">
        <f>ROUND(SUM(BC80:BC83),2)</f>
        <v>0</v>
      </c>
      <c r="BD79" s="77">
        <f>ROUND(SUM(BD80:BD83),2)</f>
        <v>0</v>
      </c>
      <c r="BS79" s="78" t="s">
        <v>76</v>
      </c>
      <c r="BT79" s="78" t="s">
        <v>84</v>
      </c>
      <c r="BU79" s="78" t="s">
        <v>78</v>
      </c>
      <c r="BV79" s="78" t="s">
        <v>79</v>
      </c>
      <c r="BW79" s="78" t="s">
        <v>145</v>
      </c>
      <c r="BX79" s="78" t="s">
        <v>5</v>
      </c>
      <c r="CL79" s="78" t="s">
        <v>19</v>
      </c>
      <c r="CM79" s="78" t="s">
        <v>86</v>
      </c>
    </row>
    <row r="80" spans="1:90" s="3" customFormat="1" ht="16.5" customHeight="1">
      <c r="A80" s="79" t="s">
        <v>87</v>
      </c>
      <c r="B80" s="45"/>
      <c r="C80" s="9"/>
      <c r="D80" s="9"/>
      <c r="E80" s="300" t="s">
        <v>81</v>
      </c>
      <c r="F80" s="300"/>
      <c r="G80" s="300"/>
      <c r="H80" s="300"/>
      <c r="I80" s="300"/>
      <c r="J80" s="9"/>
      <c r="K80" s="300" t="s">
        <v>131</v>
      </c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276">
        <f>'01 - Pohled z východu'!J32</f>
        <v>0</v>
      </c>
      <c r="AH80" s="277"/>
      <c r="AI80" s="277"/>
      <c r="AJ80" s="277"/>
      <c r="AK80" s="277"/>
      <c r="AL80" s="277"/>
      <c r="AM80" s="277"/>
      <c r="AN80" s="276">
        <f t="shared" si="0"/>
        <v>0</v>
      </c>
      <c r="AO80" s="277"/>
      <c r="AP80" s="277"/>
      <c r="AQ80" s="80" t="s">
        <v>90</v>
      </c>
      <c r="AR80" s="45"/>
      <c r="AS80" s="81">
        <v>0</v>
      </c>
      <c r="AT80" s="82">
        <f t="shared" si="1"/>
        <v>0</v>
      </c>
      <c r="AU80" s="83">
        <f>'01 - Pohled z východu'!P96</f>
        <v>0</v>
      </c>
      <c r="AV80" s="82">
        <f>'01 - Pohled z východu'!J35</f>
        <v>0</v>
      </c>
      <c r="AW80" s="82">
        <f>'01 - Pohled z východu'!J36</f>
        <v>0</v>
      </c>
      <c r="AX80" s="82">
        <f>'01 - Pohled z východu'!J37</f>
        <v>0</v>
      </c>
      <c r="AY80" s="82">
        <f>'01 - Pohled z východu'!J38</f>
        <v>0</v>
      </c>
      <c r="AZ80" s="82">
        <f>'01 - Pohled z východu'!F35</f>
        <v>0</v>
      </c>
      <c r="BA80" s="82">
        <f>'01 - Pohled z východu'!F36</f>
        <v>0</v>
      </c>
      <c r="BB80" s="82">
        <f>'01 - Pohled z východu'!F37</f>
        <v>0</v>
      </c>
      <c r="BC80" s="82">
        <f>'01 - Pohled z východu'!F38</f>
        <v>0</v>
      </c>
      <c r="BD80" s="84">
        <f>'01 - Pohled z východu'!F39</f>
        <v>0</v>
      </c>
      <c r="BT80" s="26" t="s">
        <v>86</v>
      </c>
      <c r="BV80" s="26" t="s">
        <v>79</v>
      </c>
      <c r="BW80" s="26" t="s">
        <v>146</v>
      </c>
      <c r="BX80" s="26" t="s">
        <v>145</v>
      </c>
      <c r="CL80" s="26" t="s">
        <v>19</v>
      </c>
    </row>
    <row r="81" spans="1:90" s="3" customFormat="1" ht="16.5" customHeight="1">
      <c r="A81" s="79" t="s">
        <v>87</v>
      </c>
      <c r="B81" s="45"/>
      <c r="C81" s="9"/>
      <c r="D81" s="9"/>
      <c r="E81" s="300" t="s">
        <v>104</v>
      </c>
      <c r="F81" s="300"/>
      <c r="G81" s="300"/>
      <c r="H81" s="300"/>
      <c r="I81" s="300"/>
      <c r="J81" s="9"/>
      <c r="K81" s="300" t="s">
        <v>82</v>
      </c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276">
        <f>'02 - Pohled ze severu'!J32</f>
        <v>0</v>
      </c>
      <c r="AH81" s="277"/>
      <c r="AI81" s="277"/>
      <c r="AJ81" s="277"/>
      <c r="AK81" s="277"/>
      <c r="AL81" s="277"/>
      <c r="AM81" s="277"/>
      <c r="AN81" s="276">
        <f t="shared" si="0"/>
        <v>0</v>
      </c>
      <c r="AO81" s="277"/>
      <c r="AP81" s="277"/>
      <c r="AQ81" s="80" t="s">
        <v>90</v>
      </c>
      <c r="AR81" s="45"/>
      <c r="AS81" s="81">
        <v>0</v>
      </c>
      <c r="AT81" s="82">
        <f t="shared" si="1"/>
        <v>0</v>
      </c>
      <c r="AU81" s="83">
        <f>'02 - Pohled ze severu'!P97</f>
        <v>0</v>
      </c>
      <c r="AV81" s="82">
        <f>'02 - Pohled ze severu'!J35</f>
        <v>0</v>
      </c>
      <c r="AW81" s="82">
        <f>'02 - Pohled ze severu'!J36</f>
        <v>0</v>
      </c>
      <c r="AX81" s="82">
        <f>'02 - Pohled ze severu'!J37</f>
        <v>0</v>
      </c>
      <c r="AY81" s="82">
        <f>'02 - Pohled ze severu'!J38</f>
        <v>0</v>
      </c>
      <c r="AZ81" s="82">
        <f>'02 - Pohled ze severu'!F35</f>
        <v>0</v>
      </c>
      <c r="BA81" s="82">
        <f>'02 - Pohled ze severu'!F36</f>
        <v>0</v>
      </c>
      <c r="BB81" s="82">
        <f>'02 - Pohled ze severu'!F37</f>
        <v>0</v>
      </c>
      <c r="BC81" s="82">
        <f>'02 - Pohled ze severu'!F38</f>
        <v>0</v>
      </c>
      <c r="BD81" s="84">
        <f>'02 - Pohled ze severu'!F39</f>
        <v>0</v>
      </c>
      <c r="BT81" s="26" t="s">
        <v>86</v>
      </c>
      <c r="BV81" s="26" t="s">
        <v>79</v>
      </c>
      <c r="BW81" s="26" t="s">
        <v>147</v>
      </c>
      <c r="BX81" s="26" t="s">
        <v>145</v>
      </c>
      <c r="CL81" s="26" t="s">
        <v>19</v>
      </c>
    </row>
    <row r="82" spans="1:90" s="3" customFormat="1" ht="16.5" customHeight="1">
      <c r="A82" s="79" t="s">
        <v>87</v>
      </c>
      <c r="B82" s="45"/>
      <c r="C82" s="9"/>
      <c r="D82" s="9"/>
      <c r="E82" s="300" t="s">
        <v>117</v>
      </c>
      <c r="F82" s="300"/>
      <c r="G82" s="300"/>
      <c r="H82" s="300"/>
      <c r="I82" s="300"/>
      <c r="J82" s="9"/>
      <c r="K82" s="300" t="s">
        <v>105</v>
      </c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276">
        <f>'03 - Pohled z jihu'!J32</f>
        <v>0</v>
      </c>
      <c r="AH82" s="277"/>
      <c r="AI82" s="277"/>
      <c r="AJ82" s="277"/>
      <c r="AK82" s="277"/>
      <c r="AL82" s="277"/>
      <c r="AM82" s="277"/>
      <c r="AN82" s="276">
        <f t="shared" si="0"/>
        <v>0</v>
      </c>
      <c r="AO82" s="277"/>
      <c r="AP82" s="277"/>
      <c r="AQ82" s="80" t="s">
        <v>90</v>
      </c>
      <c r="AR82" s="45"/>
      <c r="AS82" s="81">
        <v>0</v>
      </c>
      <c r="AT82" s="82">
        <f t="shared" si="1"/>
        <v>0</v>
      </c>
      <c r="AU82" s="83">
        <f>'03 - Pohled z jihu'!P96</f>
        <v>0</v>
      </c>
      <c r="AV82" s="82">
        <f>'03 - Pohled z jihu'!J35</f>
        <v>0</v>
      </c>
      <c r="AW82" s="82">
        <f>'03 - Pohled z jihu'!J36</f>
        <v>0</v>
      </c>
      <c r="AX82" s="82">
        <f>'03 - Pohled z jihu'!J37</f>
        <v>0</v>
      </c>
      <c r="AY82" s="82">
        <f>'03 - Pohled z jihu'!J38</f>
        <v>0</v>
      </c>
      <c r="AZ82" s="82">
        <f>'03 - Pohled z jihu'!F35</f>
        <v>0</v>
      </c>
      <c r="BA82" s="82">
        <f>'03 - Pohled z jihu'!F36</f>
        <v>0</v>
      </c>
      <c r="BB82" s="82">
        <f>'03 - Pohled z jihu'!F37</f>
        <v>0</v>
      </c>
      <c r="BC82" s="82">
        <f>'03 - Pohled z jihu'!F38</f>
        <v>0</v>
      </c>
      <c r="BD82" s="84">
        <f>'03 - Pohled z jihu'!F39</f>
        <v>0</v>
      </c>
      <c r="BT82" s="26" t="s">
        <v>86</v>
      </c>
      <c r="BV82" s="26" t="s">
        <v>79</v>
      </c>
      <c r="BW82" s="26" t="s">
        <v>148</v>
      </c>
      <c r="BX82" s="26" t="s">
        <v>145</v>
      </c>
      <c r="CL82" s="26" t="s">
        <v>19</v>
      </c>
    </row>
    <row r="83" spans="1:90" s="3" customFormat="1" ht="16.5" customHeight="1">
      <c r="A83" s="79" t="s">
        <v>87</v>
      </c>
      <c r="B83" s="45"/>
      <c r="C83" s="9"/>
      <c r="D83" s="9"/>
      <c r="E83" s="300" t="s">
        <v>130</v>
      </c>
      <c r="F83" s="300"/>
      <c r="G83" s="300"/>
      <c r="H83" s="300"/>
      <c r="I83" s="300"/>
      <c r="J83" s="9"/>
      <c r="K83" s="300" t="s">
        <v>102</v>
      </c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276">
        <f>'04 - Lešení'!J32</f>
        <v>0</v>
      </c>
      <c r="AH83" s="277"/>
      <c r="AI83" s="277"/>
      <c r="AJ83" s="277"/>
      <c r="AK83" s="277"/>
      <c r="AL83" s="277"/>
      <c r="AM83" s="277"/>
      <c r="AN83" s="276">
        <f t="shared" si="0"/>
        <v>0</v>
      </c>
      <c r="AO83" s="277"/>
      <c r="AP83" s="277"/>
      <c r="AQ83" s="80" t="s">
        <v>90</v>
      </c>
      <c r="AR83" s="45"/>
      <c r="AS83" s="81">
        <v>0</v>
      </c>
      <c r="AT83" s="82">
        <f t="shared" si="1"/>
        <v>0</v>
      </c>
      <c r="AU83" s="83">
        <f>'04 - Lešení'!P89</f>
        <v>0</v>
      </c>
      <c r="AV83" s="82">
        <f>'04 - Lešení'!J35</f>
        <v>0</v>
      </c>
      <c r="AW83" s="82">
        <f>'04 - Lešení'!J36</f>
        <v>0</v>
      </c>
      <c r="AX83" s="82">
        <f>'04 - Lešení'!J37</f>
        <v>0</v>
      </c>
      <c r="AY83" s="82">
        <f>'04 - Lešení'!J38</f>
        <v>0</v>
      </c>
      <c r="AZ83" s="82">
        <f>'04 - Lešení'!F35</f>
        <v>0</v>
      </c>
      <c r="BA83" s="82">
        <f>'04 - Lešení'!F36</f>
        <v>0</v>
      </c>
      <c r="BB83" s="82">
        <f>'04 - Lešení'!F37</f>
        <v>0</v>
      </c>
      <c r="BC83" s="82">
        <f>'04 - Lešení'!F38</f>
        <v>0</v>
      </c>
      <c r="BD83" s="84">
        <f>'04 - Lešení'!F39</f>
        <v>0</v>
      </c>
      <c r="BT83" s="26" t="s">
        <v>86</v>
      </c>
      <c r="BV83" s="26" t="s">
        <v>79</v>
      </c>
      <c r="BW83" s="26" t="s">
        <v>149</v>
      </c>
      <c r="BX83" s="26" t="s">
        <v>145</v>
      </c>
      <c r="CL83" s="26" t="s">
        <v>19</v>
      </c>
    </row>
    <row r="84" spans="2:91" s="6" customFormat="1" ht="16.5" customHeight="1">
      <c r="B84" s="70"/>
      <c r="C84" s="71"/>
      <c r="D84" s="299" t="s">
        <v>150</v>
      </c>
      <c r="E84" s="299"/>
      <c r="F84" s="299"/>
      <c r="G84" s="299"/>
      <c r="H84" s="299"/>
      <c r="I84" s="72"/>
      <c r="J84" s="299" t="s">
        <v>151</v>
      </c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73">
        <f>ROUND(SUM(AG85:AG86),2)</f>
        <v>0</v>
      </c>
      <c r="AH84" s="274"/>
      <c r="AI84" s="274"/>
      <c r="AJ84" s="274"/>
      <c r="AK84" s="274"/>
      <c r="AL84" s="274"/>
      <c r="AM84" s="274"/>
      <c r="AN84" s="275">
        <f t="shared" si="0"/>
        <v>0</v>
      </c>
      <c r="AO84" s="274"/>
      <c r="AP84" s="274"/>
      <c r="AQ84" s="73" t="s">
        <v>83</v>
      </c>
      <c r="AR84" s="70"/>
      <c r="AS84" s="74">
        <f>ROUND(SUM(AS85:AS86),2)</f>
        <v>0</v>
      </c>
      <c r="AT84" s="75">
        <f t="shared" si="1"/>
        <v>0</v>
      </c>
      <c r="AU84" s="76">
        <f>ROUND(SUM(AU85:AU86),5)</f>
        <v>0</v>
      </c>
      <c r="AV84" s="75">
        <f>ROUND(AZ84*L29,2)</f>
        <v>0</v>
      </c>
      <c r="AW84" s="75">
        <f>ROUND(BA84*L30,2)</f>
        <v>0</v>
      </c>
      <c r="AX84" s="75">
        <f>ROUND(BB84*L29,2)</f>
        <v>0</v>
      </c>
      <c r="AY84" s="75">
        <f>ROUND(BC84*L30,2)</f>
        <v>0</v>
      </c>
      <c r="AZ84" s="75">
        <f>ROUND(SUM(AZ85:AZ86),2)</f>
        <v>0</v>
      </c>
      <c r="BA84" s="75">
        <f>ROUND(SUM(BA85:BA86),2)</f>
        <v>0</v>
      </c>
      <c r="BB84" s="75">
        <f>ROUND(SUM(BB85:BB86),2)</f>
        <v>0</v>
      </c>
      <c r="BC84" s="75">
        <f>ROUND(SUM(BC85:BC86),2)</f>
        <v>0</v>
      </c>
      <c r="BD84" s="77">
        <f>ROUND(SUM(BD85:BD86),2)</f>
        <v>0</v>
      </c>
      <c r="BS84" s="78" t="s">
        <v>76</v>
      </c>
      <c r="BT84" s="78" t="s">
        <v>84</v>
      </c>
      <c r="BU84" s="78" t="s">
        <v>78</v>
      </c>
      <c r="BV84" s="78" t="s">
        <v>79</v>
      </c>
      <c r="BW84" s="78" t="s">
        <v>152</v>
      </c>
      <c r="BX84" s="78" t="s">
        <v>5</v>
      </c>
      <c r="CL84" s="78" t="s">
        <v>19</v>
      </c>
      <c r="CM84" s="78" t="s">
        <v>86</v>
      </c>
    </row>
    <row r="85" spans="1:90" s="3" customFormat="1" ht="16.5" customHeight="1">
      <c r="A85" s="79" t="s">
        <v>87</v>
      </c>
      <c r="B85" s="45"/>
      <c r="C85" s="9"/>
      <c r="D85" s="9"/>
      <c r="E85" s="300" t="s">
        <v>81</v>
      </c>
      <c r="F85" s="300"/>
      <c r="G85" s="300"/>
      <c r="H85" s="300"/>
      <c r="I85" s="300"/>
      <c r="J85" s="9"/>
      <c r="K85" s="300" t="s">
        <v>153</v>
      </c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276">
        <f>'01 - Okna'!J32</f>
        <v>0</v>
      </c>
      <c r="AH85" s="277"/>
      <c r="AI85" s="277"/>
      <c r="AJ85" s="277"/>
      <c r="AK85" s="277"/>
      <c r="AL85" s="277"/>
      <c r="AM85" s="277"/>
      <c r="AN85" s="276">
        <f t="shared" si="0"/>
        <v>0</v>
      </c>
      <c r="AO85" s="277"/>
      <c r="AP85" s="277"/>
      <c r="AQ85" s="80" t="s">
        <v>90</v>
      </c>
      <c r="AR85" s="45"/>
      <c r="AS85" s="81">
        <v>0</v>
      </c>
      <c r="AT85" s="82">
        <f t="shared" si="1"/>
        <v>0</v>
      </c>
      <c r="AU85" s="83">
        <f>'01 - Okna'!P97</f>
        <v>0</v>
      </c>
      <c r="AV85" s="82">
        <f>'01 - Okna'!J35</f>
        <v>0</v>
      </c>
      <c r="AW85" s="82">
        <f>'01 - Okna'!J36</f>
        <v>0</v>
      </c>
      <c r="AX85" s="82">
        <f>'01 - Okna'!J37</f>
        <v>0</v>
      </c>
      <c r="AY85" s="82">
        <f>'01 - Okna'!J38</f>
        <v>0</v>
      </c>
      <c r="AZ85" s="82">
        <f>'01 - Okna'!F35</f>
        <v>0</v>
      </c>
      <c r="BA85" s="82">
        <f>'01 - Okna'!F36</f>
        <v>0</v>
      </c>
      <c r="BB85" s="82">
        <f>'01 - Okna'!F37</f>
        <v>0</v>
      </c>
      <c r="BC85" s="82">
        <f>'01 - Okna'!F38</f>
        <v>0</v>
      </c>
      <c r="BD85" s="84">
        <f>'01 - Okna'!F39</f>
        <v>0</v>
      </c>
      <c r="BT85" s="26" t="s">
        <v>86</v>
      </c>
      <c r="BV85" s="26" t="s">
        <v>79</v>
      </c>
      <c r="BW85" s="26" t="s">
        <v>154</v>
      </c>
      <c r="BX85" s="26" t="s">
        <v>152</v>
      </c>
      <c r="CL85" s="26" t="s">
        <v>19</v>
      </c>
    </row>
    <row r="86" spans="1:90" s="3" customFormat="1" ht="16.5" customHeight="1">
      <c r="A86" s="79" t="s">
        <v>87</v>
      </c>
      <c r="B86" s="45"/>
      <c r="C86" s="9"/>
      <c r="D86" s="9"/>
      <c r="E86" s="300" t="s">
        <v>104</v>
      </c>
      <c r="F86" s="300"/>
      <c r="G86" s="300"/>
      <c r="H86" s="300"/>
      <c r="I86" s="300"/>
      <c r="J86" s="9"/>
      <c r="K86" s="300" t="s">
        <v>102</v>
      </c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276">
        <f>'02 - Lešení'!J32</f>
        <v>0</v>
      </c>
      <c r="AH86" s="277"/>
      <c r="AI86" s="277"/>
      <c r="AJ86" s="277"/>
      <c r="AK86" s="277"/>
      <c r="AL86" s="277"/>
      <c r="AM86" s="277"/>
      <c r="AN86" s="276">
        <f t="shared" si="0"/>
        <v>0</v>
      </c>
      <c r="AO86" s="277"/>
      <c r="AP86" s="277"/>
      <c r="AQ86" s="80" t="s">
        <v>90</v>
      </c>
      <c r="AR86" s="45"/>
      <c r="AS86" s="81">
        <v>0</v>
      </c>
      <c r="AT86" s="82">
        <f t="shared" si="1"/>
        <v>0</v>
      </c>
      <c r="AU86" s="83">
        <f>'02 - Lešení'!P91</f>
        <v>0</v>
      </c>
      <c r="AV86" s="82">
        <f>'02 - Lešení'!J35</f>
        <v>0</v>
      </c>
      <c r="AW86" s="82">
        <f>'02 - Lešení'!J36</f>
        <v>0</v>
      </c>
      <c r="AX86" s="82">
        <f>'02 - Lešení'!J37</f>
        <v>0</v>
      </c>
      <c r="AY86" s="82">
        <f>'02 - Lešení'!J38</f>
        <v>0</v>
      </c>
      <c r="AZ86" s="82">
        <f>'02 - Lešení'!F35</f>
        <v>0</v>
      </c>
      <c r="BA86" s="82">
        <f>'02 - Lešení'!F36</f>
        <v>0</v>
      </c>
      <c r="BB86" s="82">
        <f>'02 - Lešení'!F37</f>
        <v>0</v>
      </c>
      <c r="BC86" s="82">
        <f>'02 - Lešení'!F38</f>
        <v>0</v>
      </c>
      <c r="BD86" s="84">
        <f>'02 - Lešení'!F39</f>
        <v>0</v>
      </c>
      <c r="BT86" s="26" t="s">
        <v>86</v>
      </c>
      <c r="BV86" s="26" t="s">
        <v>79</v>
      </c>
      <c r="BW86" s="26" t="s">
        <v>155</v>
      </c>
      <c r="BX86" s="26" t="s">
        <v>152</v>
      </c>
      <c r="CL86" s="26" t="s">
        <v>19</v>
      </c>
    </row>
    <row r="87" spans="2:91" s="6" customFormat="1" ht="16.5" customHeight="1">
      <c r="B87" s="70"/>
      <c r="C87" s="71"/>
      <c r="D87" s="299" t="s">
        <v>156</v>
      </c>
      <c r="E87" s="299"/>
      <c r="F87" s="299"/>
      <c r="G87" s="299"/>
      <c r="H87" s="299"/>
      <c r="I87" s="72"/>
      <c r="J87" s="299" t="s">
        <v>157</v>
      </c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73">
        <f>ROUND(SUM(AG88:AG89),2)</f>
        <v>0</v>
      </c>
      <c r="AH87" s="274"/>
      <c r="AI87" s="274"/>
      <c r="AJ87" s="274"/>
      <c r="AK87" s="274"/>
      <c r="AL87" s="274"/>
      <c r="AM87" s="274"/>
      <c r="AN87" s="275">
        <f t="shared" si="0"/>
        <v>0</v>
      </c>
      <c r="AO87" s="274"/>
      <c r="AP87" s="274"/>
      <c r="AQ87" s="73" t="s">
        <v>83</v>
      </c>
      <c r="AR87" s="70"/>
      <c r="AS87" s="74">
        <f>ROUND(SUM(AS88:AS89),2)</f>
        <v>0</v>
      </c>
      <c r="AT87" s="75">
        <f t="shared" si="1"/>
        <v>0</v>
      </c>
      <c r="AU87" s="76">
        <f>ROUND(SUM(AU88:AU89),5)</f>
        <v>0</v>
      </c>
      <c r="AV87" s="75">
        <f>ROUND(AZ87*L29,2)</f>
        <v>0</v>
      </c>
      <c r="AW87" s="75">
        <f>ROUND(BA87*L30,2)</f>
        <v>0</v>
      </c>
      <c r="AX87" s="75">
        <f>ROUND(BB87*L29,2)</f>
        <v>0</v>
      </c>
      <c r="AY87" s="75">
        <f>ROUND(BC87*L30,2)</f>
        <v>0</v>
      </c>
      <c r="AZ87" s="75">
        <f>ROUND(SUM(AZ88:AZ89),2)</f>
        <v>0</v>
      </c>
      <c r="BA87" s="75">
        <f>ROUND(SUM(BA88:BA89),2)</f>
        <v>0</v>
      </c>
      <c r="BB87" s="75">
        <f>ROUND(SUM(BB88:BB89),2)</f>
        <v>0</v>
      </c>
      <c r="BC87" s="75">
        <f>ROUND(SUM(BC88:BC89),2)</f>
        <v>0</v>
      </c>
      <c r="BD87" s="77">
        <f>ROUND(SUM(BD88:BD89),2)</f>
        <v>0</v>
      </c>
      <c r="BS87" s="78" t="s">
        <v>76</v>
      </c>
      <c r="BT87" s="78" t="s">
        <v>84</v>
      </c>
      <c r="BU87" s="78" t="s">
        <v>78</v>
      </c>
      <c r="BV87" s="78" t="s">
        <v>79</v>
      </c>
      <c r="BW87" s="78" t="s">
        <v>158</v>
      </c>
      <c r="BX87" s="78" t="s">
        <v>5</v>
      </c>
      <c r="CL87" s="78" t="s">
        <v>19</v>
      </c>
      <c r="CM87" s="78" t="s">
        <v>86</v>
      </c>
    </row>
    <row r="88" spans="1:90" s="3" customFormat="1" ht="16.5" customHeight="1">
      <c r="A88" s="79" t="s">
        <v>87</v>
      </c>
      <c r="B88" s="45"/>
      <c r="C88" s="9"/>
      <c r="D88" s="9"/>
      <c r="E88" s="300" t="s">
        <v>81</v>
      </c>
      <c r="F88" s="300"/>
      <c r="G88" s="300"/>
      <c r="H88" s="300"/>
      <c r="I88" s="300"/>
      <c r="J88" s="9"/>
      <c r="K88" s="300" t="s">
        <v>153</v>
      </c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276">
        <f>'01 - Okna_01'!J32</f>
        <v>0</v>
      </c>
      <c r="AH88" s="277"/>
      <c r="AI88" s="277"/>
      <c r="AJ88" s="277"/>
      <c r="AK88" s="277"/>
      <c r="AL88" s="277"/>
      <c r="AM88" s="277"/>
      <c r="AN88" s="276">
        <f t="shared" si="0"/>
        <v>0</v>
      </c>
      <c r="AO88" s="277"/>
      <c r="AP88" s="277"/>
      <c r="AQ88" s="80" t="s">
        <v>90</v>
      </c>
      <c r="AR88" s="45"/>
      <c r="AS88" s="81">
        <v>0</v>
      </c>
      <c r="AT88" s="82">
        <f t="shared" si="1"/>
        <v>0</v>
      </c>
      <c r="AU88" s="83">
        <f>'01 - Okna_01'!P96</f>
        <v>0</v>
      </c>
      <c r="AV88" s="82">
        <f>'01 - Okna_01'!J35</f>
        <v>0</v>
      </c>
      <c r="AW88" s="82">
        <f>'01 - Okna_01'!J36</f>
        <v>0</v>
      </c>
      <c r="AX88" s="82">
        <f>'01 - Okna_01'!J37</f>
        <v>0</v>
      </c>
      <c r="AY88" s="82">
        <f>'01 - Okna_01'!J38</f>
        <v>0</v>
      </c>
      <c r="AZ88" s="82">
        <f>'01 - Okna_01'!F35</f>
        <v>0</v>
      </c>
      <c r="BA88" s="82">
        <f>'01 - Okna_01'!F36</f>
        <v>0</v>
      </c>
      <c r="BB88" s="82">
        <f>'01 - Okna_01'!F37</f>
        <v>0</v>
      </c>
      <c r="BC88" s="82">
        <f>'01 - Okna_01'!F38</f>
        <v>0</v>
      </c>
      <c r="BD88" s="84">
        <f>'01 - Okna_01'!F39</f>
        <v>0</v>
      </c>
      <c r="BT88" s="26" t="s">
        <v>86</v>
      </c>
      <c r="BV88" s="26" t="s">
        <v>79</v>
      </c>
      <c r="BW88" s="26" t="s">
        <v>159</v>
      </c>
      <c r="BX88" s="26" t="s">
        <v>158</v>
      </c>
      <c r="CL88" s="26" t="s">
        <v>19</v>
      </c>
    </row>
    <row r="89" spans="1:90" s="3" customFormat="1" ht="16.5" customHeight="1">
      <c r="A89" s="79" t="s">
        <v>87</v>
      </c>
      <c r="B89" s="45"/>
      <c r="C89" s="9"/>
      <c r="D89" s="9"/>
      <c r="E89" s="300" t="s">
        <v>104</v>
      </c>
      <c r="F89" s="300"/>
      <c r="G89" s="300"/>
      <c r="H89" s="300"/>
      <c r="I89" s="300"/>
      <c r="J89" s="9"/>
      <c r="K89" s="300" t="s">
        <v>102</v>
      </c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276">
        <f>'02 - Lešení_01'!J32</f>
        <v>0</v>
      </c>
      <c r="AH89" s="277"/>
      <c r="AI89" s="277"/>
      <c r="AJ89" s="277"/>
      <c r="AK89" s="277"/>
      <c r="AL89" s="277"/>
      <c r="AM89" s="277"/>
      <c r="AN89" s="276">
        <f t="shared" si="0"/>
        <v>0</v>
      </c>
      <c r="AO89" s="277"/>
      <c r="AP89" s="277"/>
      <c r="AQ89" s="80" t="s">
        <v>90</v>
      </c>
      <c r="AR89" s="45"/>
      <c r="AS89" s="81">
        <v>0</v>
      </c>
      <c r="AT89" s="82">
        <f t="shared" si="1"/>
        <v>0</v>
      </c>
      <c r="AU89" s="83">
        <f>'02 - Lešení_01'!P89</f>
        <v>0</v>
      </c>
      <c r="AV89" s="82">
        <f>'02 - Lešení_01'!J35</f>
        <v>0</v>
      </c>
      <c r="AW89" s="82">
        <f>'02 - Lešení_01'!J36</f>
        <v>0</v>
      </c>
      <c r="AX89" s="82">
        <f>'02 - Lešení_01'!J37</f>
        <v>0</v>
      </c>
      <c r="AY89" s="82">
        <f>'02 - Lešení_01'!J38</f>
        <v>0</v>
      </c>
      <c r="AZ89" s="82">
        <f>'02 - Lešení_01'!F35</f>
        <v>0</v>
      </c>
      <c r="BA89" s="82">
        <f>'02 - Lešení_01'!F36</f>
        <v>0</v>
      </c>
      <c r="BB89" s="82">
        <f>'02 - Lešení_01'!F37</f>
        <v>0</v>
      </c>
      <c r="BC89" s="82">
        <f>'02 - Lešení_01'!F38</f>
        <v>0</v>
      </c>
      <c r="BD89" s="84">
        <f>'02 - Lešení_01'!F39</f>
        <v>0</v>
      </c>
      <c r="BT89" s="26" t="s">
        <v>86</v>
      </c>
      <c r="BV89" s="26" t="s">
        <v>79</v>
      </c>
      <c r="BW89" s="26" t="s">
        <v>160</v>
      </c>
      <c r="BX89" s="26" t="s">
        <v>158</v>
      </c>
      <c r="CL89" s="26" t="s">
        <v>19</v>
      </c>
    </row>
    <row r="90" spans="2:91" s="6" customFormat="1" ht="16.5" customHeight="1">
      <c r="B90" s="70"/>
      <c r="C90" s="71"/>
      <c r="D90" s="299" t="s">
        <v>161</v>
      </c>
      <c r="E90" s="299"/>
      <c r="F90" s="299"/>
      <c r="G90" s="299"/>
      <c r="H90" s="299"/>
      <c r="I90" s="72"/>
      <c r="J90" s="299" t="s">
        <v>162</v>
      </c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73">
        <f>ROUND(SUM(AG91:AG92),2)</f>
        <v>0</v>
      </c>
      <c r="AH90" s="274"/>
      <c r="AI90" s="274"/>
      <c r="AJ90" s="274"/>
      <c r="AK90" s="274"/>
      <c r="AL90" s="274"/>
      <c r="AM90" s="274"/>
      <c r="AN90" s="275">
        <f t="shared" si="0"/>
        <v>0</v>
      </c>
      <c r="AO90" s="274"/>
      <c r="AP90" s="274"/>
      <c r="AQ90" s="73" t="s">
        <v>83</v>
      </c>
      <c r="AR90" s="70"/>
      <c r="AS90" s="74">
        <f>ROUND(SUM(AS91:AS92),2)</f>
        <v>0</v>
      </c>
      <c r="AT90" s="75">
        <f t="shared" si="1"/>
        <v>0</v>
      </c>
      <c r="AU90" s="76">
        <f>ROUND(SUM(AU91:AU92),5)</f>
        <v>0</v>
      </c>
      <c r="AV90" s="75">
        <f>ROUND(AZ90*L29,2)</f>
        <v>0</v>
      </c>
      <c r="AW90" s="75">
        <f>ROUND(BA90*L30,2)</f>
        <v>0</v>
      </c>
      <c r="AX90" s="75">
        <f>ROUND(BB90*L29,2)</f>
        <v>0</v>
      </c>
      <c r="AY90" s="75">
        <f>ROUND(BC90*L30,2)</f>
        <v>0</v>
      </c>
      <c r="AZ90" s="75">
        <f>ROUND(SUM(AZ91:AZ92),2)</f>
        <v>0</v>
      </c>
      <c r="BA90" s="75">
        <f>ROUND(SUM(BA91:BA92),2)</f>
        <v>0</v>
      </c>
      <c r="BB90" s="75">
        <f>ROUND(SUM(BB91:BB92),2)</f>
        <v>0</v>
      </c>
      <c r="BC90" s="75">
        <f>ROUND(SUM(BC91:BC92),2)</f>
        <v>0</v>
      </c>
      <c r="BD90" s="77">
        <f>ROUND(SUM(BD91:BD92),2)</f>
        <v>0</v>
      </c>
      <c r="BS90" s="78" t="s">
        <v>76</v>
      </c>
      <c r="BT90" s="78" t="s">
        <v>84</v>
      </c>
      <c r="BU90" s="78" t="s">
        <v>78</v>
      </c>
      <c r="BV90" s="78" t="s">
        <v>79</v>
      </c>
      <c r="BW90" s="78" t="s">
        <v>163</v>
      </c>
      <c r="BX90" s="78" t="s">
        <v>5</v>
      </c>
      <c r="CL90" s="78" t="s">
        <v>19</v>
      </c>
      <c r="CM90" s="78" t="s">
        <v>86</v>
      </c>
    </row>
    <row r="91" spans="1:90" s="3" customFormat="1" ht="16.5" customHeight="1">
      <c r="A91" s="79" t="s">
        <v>87</v>
      </c>
      <c r="B91" s="45"/>
      <c r="C91" s="9"/>
      <c r="D91" s="9"/>
      <c r="E91" s="300" t="s">
        <v>81</v>
      </c>
      <c r="F91" s="300"/>
      <c r="G91" s="300"/>
      <c r="H91" s="300"/>
      <c r="I91" s="300"/>
      <c r="J91" s="9"/>
      <c r="K91" s="300" t="s">
        <v>153</v>
      </c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276">
        <f>'01 - Okna_02'!J32</f>
        <v>0</v>
      </c>
      <c r="AH91" s="277"/>
      <c r="AI91" s="277"/>
      <c r="AJ91" s="277"/>
      <c r="AK91" s="277"/>
      <c r="AL91" s="277"/>
      <c r="AM91" s="277"/>
      <c r="AN91" s="276">
        <f t="shared" si="0"/>
        <v>0</v>
      </c>
      <c r="AO91" s="277"/>
      <c r="AP91" s="277"/>
      <c r="AQ91" s="80" t="s">
        <v>90</v>
      </c>
      <c r="AR91" s="45"/>
      <c r="AS91" s="81">
        <v>0</v>
      </c>
      <c r="AT91" s="82">
        <f t="shared" si="1"/>
        <v>0</v>
      </c>
      <c r="AU91" s="83">
        <f>'01 - Okna_02'!P96</f>
        <v>0</v>
      </c>
      <c r="AV91" s="82">
        <f>'01 - Okna_02'!J35</f>
        <v>0</v>
      </c>
      <c r="AW91" s="82">
        <f>'01 - Okna_02'!J36</f>
        <v>0</v>
      </c>
      <c r="AX91" s="82">
        <f>'01 - Okna_02'!J37</f>
        <v>0</v>
      </c>
      <c r="AY91" s="82">
        <f>'01 - Okna_02'!J38</f>
        <v>0</v>
      </c>
      <c r="AZ91" s="82">
        <f>'01 - Okna_02'!F35</f>
        <v>0</v>
      </c>
      <c r="BA91" s="82">
        <f>'01 - Okna_02'!F36</f>
        <v>0</v>
      </c>
      <c r="BB91" s="82">
        <f>'01 - Okna_02'!F37</f>
        <v>0</v>
      </c>
      <c r="BC91" s="82">
        <f>'01 - Okna_02'!F38</f>
        <v>0</v>
      </c>
      <c r="BD91" s="84">
        <f>'01 - Okna_02'!F39</f>
        <v>0</v>
      </c>
      <c r="BT91" s="26" t="s">
        <v>86</v>
      </c>
      <c r="BV91" s="26" t="s">
        <v>79</v>
      </c>
      <c r="BW91" s="26" t="s">
        <v>164</v>
      </c>
      <c r="BX91" s="26" t="s">
        <v>163</v>
      </c>
      <c r="CL91" s="26" t="s">
        <v>19</v>
      </c>
    </row>
    <row r="92" spans="1:90" s="3" customFormat="1" ht="16.5" customHeight="1">
      <c r="A92" s="79" t="s">
        <v>87</v>
      </c>
      <c r="B92" s="45"/>
      <c r="C92" s="9"/>
      <c r="D92" s="9"/>
      <c r="E92" s="300" t="s">
        <v>104</v>
      </c>
      <c r="F92" s="300"/>
      <c r="G92" s="300"/>
      <c r="H92" s="300"/>
      <c r="I92" s="300"/>
      <c r="J92" s="9"/>
      <c r="K92" s="300" t="s">
        <v>102</v>
      </c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276">
        <f>'02 - Lešení_02'!J32</f>
        <v>0</v>
      </c>
      <c r="AH92" s="277"/>
      <c r="AI92" s="277"/>
      <c r="AJ92" s="277"/>
      <c r="AK92" s="277"/>
      <c r="AL92" s="277"/>
      <c r="AM92" s="277"/>
      <c r="AN92" s="276">
        <f t="shared" si="0"/>
        <v>0</v>
      </c>
      <c r="AO92" s="277"/>
      <c r="AP92" s="277"/>
      <c r="AQ92" s="80" t="s">
        <v>90</v>
      </c>
      <c r="AR92" s="45"/>
      <c r="AS92" s="81">
        <v>0</v>
      </c>
      <c r="AT92" s="82">
        <f t="shared" si="1"/>
        <v>0</v>
      </c>
      <c r="AU92" s="83">
        <f>'02 - Lešení_02'!P91</f>
        <v>0</v>
      </c>
      <c r="AV92" s="82">
        <f>'02 - Lešení_02'!J35</f>
        <v>0</v>
      </c>
      <c r="AW92" s="82">
        <f>'02 - Lešení_02'!J36</f>
        <v>0</v>
      </c>
      <c r="AX92" s="82">
        <f>'02 - Lešení_02'!J37</f>
        <v>0</v>
      </c>
      <c r="AY92" s="82">
        <f>'02 - Lešení_02'!J38</f>
        <v>0</v>
      </c>
      <c r="AZ92" s="82">
        <f>'02 - Lešení_02'!F35</f>
        <v>0</v>
      </c>
      <c r="BA92" s="82">
        <f>'02 - Lešení_02'!F36</f>
        <v>0</v>
      </c>
      <c r="BB92" s="82">
        <f>'02 - Lešení_02'!F37</f>
        <v>0</v>
      </c>
      <c r="BC92" s="82">
        <f>'02 - Lešení_02'!F38</f>
        <v>0</v>
      </c>
      <c r="BD92" s="84">
        <f>'02 - Lešení_02'!F39</f>
        <v>0</v>
      </c>
      <c r="BT92" s="26" t="s">
        <v>86</v>
      </c>
      <c r="BV92" s="26" t="s">
        <v>79</v>
      </c>
      <c r="BW92" s="26" t="s">
        <v>165</v>
      </c>
      <c r="BX92" s="26" t="s">
        <v>163</v>
      </c>
      <c r="CL92" s="26" t="s">
        <v>19</v>
      </c>
    </row>
    <row r="93" spans="1:91" s="6" customFormat="1" ht="24.75" customHeight="1">
      <c r="A93" s="79" t="s">
        <v>87</v>
      </c>
      <c r="B93" s="70"/>
      <c r="C93" s="71"/>
      <c r="D93" s="299" t="s">
        <v>166</v>
      </c>
      <c r="E93" s="299"/>
      <c r="F93" s="299"/>
      <c r="G93" s="299"/>
      <c r="H93" s="299"/>
      <c r="I93" s="72"/>
      <c r="J93" s="299" t="s">
        <v>167</v>
      </c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75">
        <f>'09 - Zabezpečení skladu -...'!J30</f>
        <v>0</v>
      </c>
      <c r="AH93" s="274"/>
      <c r="AI93" s="274"/>
      <c r="AJ93" s="274"/>
      <c r="AK93" s="274"/>
      <c r="AL93" s="274"/>
      <c r="AM93" s="274"/>
      <c r="AN93" s="275">
        <f t="shared" si="0"/>
        <v>0</v>
      </c>
      <c r="AO93" s="274"/>
      <c r="AP93" s="274"/>
      <c r="AQ93" s="73" t="s">
        <v>83</v>
      </c>
      <c r="AR93" s="70"/>
      <c r="AS93" s="74">
        <v>0</v>
      </c>
      <c r="AT93" s="75">
        <f t="shared" si="1"/>
        <v>0</v>
      </c>
      <c r="AU93" s="76">
        <f>'09 - Zabezpečení skladu -...'!P84</f>
        <v>0</v>
      </c>
      <c r="AV93" s="75">
        <f>'09 - Zabezpečení skladu -...'!J33</f>
        <v>0</v>
      </c>
      <c r="AW93" s="75">
        <f>'09 - Zabezpečení skladu -...'!J34</f>
        <v>0</v>
      </c>
      <c r="AX93" s="75">
        <f>'09 - Zabezpečení skladu -...'!J35</f>
        <v>0</v>
      </c>
      <c r="AY93" s="75">
        <f>'09 - Zabezpečení skladu -...'!J36</f>
        <v>0</v>
      </c>
      <c r="AZ93" s="75">
        <f>'09 - Zabezpečení skladu -...'!F33</f>
        <v>0</v>
      </c>
      <c r="BA93" s="75">
        <f>'09 - Zabezpečení skladu -...'!F34</f>
        <v>0</v>
      </c>
      <c r="BB93" s="75">
        <f>'09 - Zabezpečení skladu -...'!F35</f>
        <v>0</v>
      </c>
      <c r="BC93" s="75">
        <f>'09 - Zabezpečení skladu -...'!F36</f>
        <v>0</v>
      </c>
      <c r="BD93" s="77">
        <f>'09 - Zabezpečení skladu -...'!F37</f>
        <v>0</v>
      </c>
      <c r="BT93" s="78" t="s">
        <v>84</v>
      </c>
      <c r="BV93" s="78" t="s">
        <v>79</v>
      </c>
      <c r="BW93" s="78" t="s">
        <v>168</v>
      </c>
      <c r="BX93" s="78" t="s">
        <v>5</v>
      </c>
      <c r="CL93" s="78" t="s">
        <v>19</v>
      </c>
      <c r="CM93" s="78" t="s">
        <v>86</v>
      </c>
    </row>
    <row r="94" spans="1:91" s="6" customFormat="1" ht="16.5" customHeight="1">
      <c r="A94" s="79" t="s">
        <v>87</v>
      </c>
      <c r="B94" s="70"/>
      <c r="C94" s="71"/>
      <c r="D94" s="299" t="s">
        <v>169</v>
      </c>
      <c r="E94" s="299"/>
      <c r="F94" s="299"/>
      <c r="G94" s="299"/>
      <c r="H94" s="299"/>
      <c r="I94" s="72"/>
      <c r="J94" s="299" t="s">
        <v>170</v>
      </c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75">
        <f>'10 - Požární odvětrání pr...'!J30</f>
        <v>0</v>
      </c>
      <c r="AH94" s="274"/>
      <c r="AI94" s="274"/>
      <c r="AJ94" s="274"/>
      <c r="AK94" s="274"/>
      <c r="AL94" s="274"/>
      <c r="AM94" s="274"/>
      <c r="AN94" s="275">
        <f t="shared" si="0"/>
        <v>0</v>
      </c>
      <c r="AO94" s="274"/>
      <c r="AP94" s="274"/>
      <c r="AQ94" s="73" t="s">
        <v>83</v>
      </c>
      <c r="AR94" s="70"/>
      <c r="AS94" s="85">
        <v>0</v>
      </c>
      <c r="AT94" s="86">
        <f t="shared" si="1"/>
        <v>0</v>
      </c>
      <c r="AU94" s="87">
        <f>'10 - Požární odvětrání pr...'!P82</f>
        <v>0</v>
      </c>
      <c r="AV94" s="86">
        <f>'10 - Požární odvětrání pr...'!J33</f>
        <v>0</v>
      </c>
      <c r="AW94" s="86">
        <f>'10 - Požární odvětrání pr...'!J34</f>
        <v>0</v>
      </c>
      <c r="AX94" s="86">
        <f>'10 - Požární odvětrání pr...'!J35</f>
        <v>0</v>
      </c>
      <c r="AY94" s="86">
        <f>'10 - Požární odvětrání pr...'!J36</f>
        <v>0</v>
      </c>
      <c r="AZ94" s="86">
        <f>'10 - Požární odvětrání pr...'!F33</f>
        <v>0</v>
      </c>
      <c r="BA94" s="86">
        <f>'10 - Požární odvětrání pr...'!F34</f>
        <v>0</v>
      </c>
      <c r="BB94" s="86">
        <f>'10 - Požární odvětrání pr...'!F35</f>
        <v>0</v>
      </c>
      <c r="BC94" s="86">
        <f>'10 - Požární odvětrání pr...'!F36</f>
        <v>0</v>
      </c>
      <c r="BD94" s="88">
        <f>'10 - Požární odvětrání pr...'!F37</f>
        <v>0</v>
      </c>
      <c r="BT94" s="78" t="s">
        <v>84</v>
      </c>
      <c r="BV94" s="78" t="s">
        <v>79</v>
      </c>
      <c r="BW94" s="78" t="s">
        <v>171</v>
      </c>
      <c r="BX94" s="78" t="s">
        <v>5</v>
      </c>
      <c r="CL94" s="78" t="s">
        <v>19</v>
      </c>
      <c r="CM94" s="78" t="s">
        <v>86</v>
      </c>
    </row>
    <row r="95" spans="2:44" s="1" customFormat="1" ht="30" customHeight="1">
      <c r="B95" s="33"/>
      <c r="AR95" s="33"/>
    </row>
    <row r="96" spans="2:44" s="1" customFormat="1" ht="6.9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33"/>
    </row>
  </sheetData>
  <sheetProtection algorithmName="SHA-512" hashValue="02Qr6DNF1FsPZgjG+V3+cpr2AfAJAoG5xOcFOMO+PoswpHQBp3LjtpNfEyjBEvCH0CLN1+dwbJJAXlCOoWFvCw==" saltValue="XG4EG/l+hVvNha/MSpj0lpFys2LuPugNULg62qIPUjeg8jFHIqqI6Wz0k8Y6PPFa7zVgS7AXgUByH/fVGxPeqA==" spinCount="100000" sheet="1" objects="1" scenarios="1" formatColumns="0" formatRows="0"/>
  <mergeCells count="198">
    <mergeCell ref="E64:I64"/>
    <mergeCell ref="E68:I68"/>
    <mergeCell ref="E71:I71"/>
    <mergeCell ref="E69:I69"/>
    <mergeCell ref="E70:I70"/>
    <mergeCell ref="E65:I65"/>
    <mergeCell ref="E66:I66"/>
    <mergeCell ref="D67:H67"/>
    <mergeCell ref="D79:H79"/>
    <mergeCell ref="E75:I75"/>
    <mergeCell ref="E88:I88"/>
    <mergeCell ref="E77:I77"/>
    <mergeCell ref="E78:I78"/>
    <mergeCell ref="E81:I81"/>
    <mergeCell ref="E74:I74"/>
    <mergeCell ref="E82:I82"/>
    <mergeCell ref="E83:I83"/>
    <mergeCell ref="E85:I85"/>
    <mergeCell ref="E86:I86"/>
    <mergeCell ref="E80:I80"/>
    <mergeCell ref="E76:I76"/>
    <mergeCell ref="E72:I72"/>
    <mergeCell ref="K89:AF89"/>
    <mergeCell ref="J90:AF90"/>
    <mergeCell ref="K91:AF91"/>
    <mergeCell ref="K92:AF92"/>
    <mergeCell ref="J93:AF93"/>
    <mergeCell ref="J94:AF94"/>
    <mergeCell ref="D73:H73"/>
    <mergeCell ref="D87:H87"/>
    <mergeCell ref="D84:H84"/>
    <mergeCell ref="D90:H90"/>
    <mergeCell ref="E91:I91"/>
    <mergeCell ref="E92:I92"/>
    <mergeCell ref="D93:H93"/>
    <mergeCell ref="D94:H94"/>
    <mergeCell ref="E89:I89"/>
    <mergeCell ref="K88:AF88"/>
    <mergeCell ref="K83:AF83"/>
    <mergeCell ref="K85:AF85"/>
    <mergeCell ref="K81:AF81"/>
    <mergeCell ref="K68:AF68"/>
    <mergeCell ref="K80:AF80"/>
    <mergeCell ref="K69:AF69"/>
    <mergeCell ref="K78:AF78"/>
    <mergeCell ref="K70:AF70"/>
    <mergeCell ref="K77:AF77"/>
    <mergeCell ref="K76:AF76"/>
    <mergeCell ref="K75:AF75"/>
    <mergeCell ref="K71:AF71"/>
    <mergeCell ref="K74:AF74"/>
    <mergeCell ref="K72:AF72"/>
    <mergeCell ref="K82:AF82"/>
    <mergeCell ref="AN63:AP63"/>
    <mergeCell ref="AG63:AM63"/>
    <mergeCell ref="J73:AF73"/>
    <mergeCell ref="J79:AF79"/>
    <mergeCell ref="J84:AF84"/>
    <mergeCell ref="J67:AF67"/>
    <mergeCell ref="J87:AF87"/>
    <mergeCell ref="K65:AF65"/>
    <mergeCell ref="K86:AF86"/>
    <mergeCell ref="K66:AF66"/>
    <mergeCell ref="K64:AF64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AN93:AP93"/>
    <mergeCell ref="AG93:AM93"/>
    <mergeCell ref="AN94:AP94"/>
    <mergeCell ref="AG94:AM94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K59:AF59"/>
    <mergeCell ref="E59:I59"/>
    <mergeCell ref="E60:I60"/>
    <mergeCell ref="K60:AF60"/>
    <mergeCell ref="D61:H61"/>
    <mergeCell ref="J61:AF61"/>
    <mergeCell ref="E62:I62"/>
    <mergeCell ref="K62:AF62"/>
    <mergeCell ref="E63:I63"/>
    <mergeCell ref="AN88:AP88"/>
    <mergeCell ref="AG88:AM88"/>
    <mergeCell ref="AN89:AP89"/>
    <mergeCell ref="AG89:AM89"/>
    <mergeCell ref="AN90:AP90"/>
    <mergeCell ref="AG90:AM90"/>
    <mergeCell ref="AN91:AP91"/>
    <mergeCell ref="AG91:AM91"/>
    <mergeCell ref="AN92:AP92"/>
    <mergeCell ref="AG92:AM9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G73:AM73"/>
    <mergeCell ref="AN73:AP73"/>
    <mergeCell ref="AN74:AP74"/>
    <mergeCell ref="AG74:AM74"/>
    <mergeCell ref="AG75:AM75"/>
    <mergeCell ref="AN75:AP75"/>
    <mergeCell ref="AG76:AM76"/>
    <mergeCell ref="AN76:AP76"/>
    <mergeCell ref="AN77:AP77"/>
    <mergeCell ref="AG77:AM77"/>
    <mergeCell ref="AN68:AP68"/>
    <mergeCell ref="AG68:AM68"/>
    <mergeCell ref="AN69:AP69"/>
    <mergeCell ref="AG69:AM69"/>
    <mergeCell ref="AN70:AP70"/>
    <mergeCell ref="AG70:AM70"/>
    <mergeCell ref="AG71:AM71"/>
    <mergeCell ref="AN71:AP71"/>
    <mergeCell ref="AN72:AP72"/>
    <mergeCell ref="AG72:AM72"/>
    <mergeCell ref="L31:P31"/>
    <mergeCell ref="L32:P32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L33:P33"/>
    <mergeCell ref="AK33:AO33"/>
    <mergeCell ref="W33:AE33"/>
    <mergeCell ref="AK35:AO35"/>
    <mergeCell ref="X35:AB35"/>
    <mergeCell ref="K63:AF63"/>
    <mergeCell ref="AM47:AN47"/>
    <mergeCell ref="AM49:AP49"/>
    <mergeCell ref="AN58:AP58"/>
    <mergeCell ref="AG58:AM58"/>
    <mergeCell ref="AN59:AP59"/>
    <mergeCell ref="AG59:AM59"/>
    <mergeCell ref="AN60:AP60"/>
    <mergeCell ref="AG60:AM60"/>
    <mergeCell ref="W32:AE32"/>
    <mergeCell ref="AK32:AO32"/>
    <mergeCell ref="AR2:BE2"/>
    <mergeCell ref="AG61:AM61"/>
    <mergeCell ref="AN61:AP61"/>
    <mergeCell ref="AN62:AP62"/>
    <mergeCell ref="AG62:AM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</mergeCells>
  <hyperlinks>
    <hyperlink ref="A56" location="'S1 - I.NP'!C2" display="/"/>
    <hyperlink ref="A57" location="'S2 - II.NP'!C2" display="/"/>
    <hyperlink ref="A58" location="'S3 - III.NP'!C2" display="/"/>
    <hyperlink ref="A59" location="'S4 - IV.NP'!C2" display="/"/>
    <hyperlink ref="A60" location="'S5 - Lešení'!C2" display="/"/>
    <hyperlink ref="A62" location="'J1 - I.NP'!C2" display="/"/>
    <hyperlink ref="A63" location="'J2 - II.NP'!C2" display="/"/>
    <hyperlink ref="A64" location="'J3 - III.NP'!C2" display="/"/>
    <hyperlink ref="A65" location="'J4 - IV.NP'!C2" display="/"/>
    <hyperlink ref="A66" location="'J5 - Lešení'!C2" display="/"/>
    <hyperlink ref="A68" location="'Z1 - I.NP'!C2" display="/"/>
    <hyperlink ref="A69" location="'Z2 - II.NP'!C2" display="/"/>
    <hyperlink ref="A70" location="'Z3 - III.NP'!C2" display="/"/>
    <hyperlink ref="A71" location="'Z4 - IV.NP'!C2" display="/"/>
    <hyperlink ref="A72" location="'Z5 - Lešení'!C2" display="/"/>
    <hyperlink ref="A74" location="'V1 - I.NP'!C2" display="/"/>
    <hyperlink ref="A75" location="'V2 - II.NP'!C2" display="/"/>
    <hyperlink ref="A76" location="'V3 - III.NP'!C2" display="/"/>
    <hyperlink ref="A77" location="'V4 - IV.NP'!C2" display="/"/>
    <hyperlink ref="A78" location="'V5 - Lešení'!C2" display="/"/>
    <hyperlink ref="A80" location="'01 - Pohled z východu'!C2" display="/"/>
    <hyperlink ref="A81" location="'02 - Pohled ze severu'!C2" display="/"/>
    <hyperlink ref="A82" location="'03 - Pohled z jihu'!C2" display="/"/>
    <hyperlink ref="A83" location="'04 - Lešení'!C2" display="/"/>
    <hyperlink ref="A85" location="'01 - Okna'!C2" display="/"/>
    <hyperlink ref="A86" location="'02 - Lešení'!C2" display="/"/>
    <hyperlink ref="A88" location="'01 - Okna_01'!C2" display="/"/>
    <hyperlink ref="A89" location="'02 - Lešení_01'!C2" display="/"/>
    <hyperlink ref="A91" location="'01 - Okna_02'!C2" display="/"/>
    <hyperlink ref="A92" location="'02 - Lešení_02'!C2" display="/"/>
    <hyperlink ref="A93" location="'09 - Zabezpečení skladu -...'!C2" display="/"/>
    <hyperlink ref="A94" location="'10 - Požární odvětrání p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114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729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1015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ROUND((SUM(BE96:BE245)),2)</f>
        <v>0</v>
      </c>
      <c r="I35" s="94">
        <v>0.21</v>
      </c>
      <c r="J35" s="82">
        <f>ROUND(((SUM(BE96:BE245))*I35),2)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ROUND((SUM(BF96:BF245)),2)</f>
        <v>0</v>
      </c>
      <c r="I36" s="94">
        <v>0.15</v>
      </c>
      <c r="J36" s="82">
        <f>ROUND(((SUM(BF96:BF245))*I36),2)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ROUND((SUM(BG96:BG245)),2)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ROUND((SUM(BH96:BH245)),2)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ROUND((SUM(BI96:BI245)),2)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729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J4 - IV.NP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J135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J162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J185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J197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J200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J201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J218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J242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J243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729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J4 - IV.NP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P97+P200+P242</f>
        <v>0</v>
      </c>
      <c r="Q96" s="50"/>
      <c r="R96" s="117">
        <f>R97+R200+R242</f>
        <v>10.21477021605</v>
      </c>
      <c r="S96" s="50"/>
      <c r="T96" s="118">
        <f>T97+T200+T242</f>
        <v>3.852124</v>
      </c>
      <c r="AT96" s="18" t="s">
        <v>76</v>
      </c>
      <c r="AU96" s="18" t="s">
        <v>181</v>
      </c>
      <c r="BK96" s="119">
        <f>BK97+BK200+BK242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P98+P135+P162+P185+P197</f>
        <v>0</v>
      </c>
      <c r="R97" s="126">
        <f>R98+R135+R162+R185+R197</f>
        <v>8.64992468</v>
      </c>
      <c r="T97" s="127">
        <f>T98+T135+T162+T185+T197</f>
        <v>3.8167199999999997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BK98+BK135+BK162+BK185+BK197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SUM(P99:P134)</f>
        <v>0</v>
      </c>
      <c r="R98" s="126">
        <f>SUM(R99:R134)</f>
        <v>6.20462768</v>
      </c>
      <c r="T98" s="127">
        <f>SUM(T99:T134)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SUM(BK99:BK134)</f>
        <v>0</v>
      </c>
    </row>
    <row r="99" spans="2:65" s="1" customFormat="1" ht="55.5" customHeight="1">
      <c r="B99" s="33"/>
      <c r="C99" s="132" t="s">
        <v>84</v>
      </c>
      <c r="D99" s="132" t="s">
        <v>211</v>
      </c>
      <c r="E99" s="133" t="s">
        <v>657</v>
      </c>
      <c r="F99" s="134" t="s">
        <v>658</v>
      </c>
      <c r="G99" s="135" t="s">
        <v>226</v>
      </c>
      <c r="H99" s="136">
        <v>14.1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0.2441076</v>
      </c>
      <c r="R99" s="141">
        <f>Q99*H99</f>
        <v>3.44191716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1016</v>
      </c>
    </row>
    <row r="100" spans="2:47" s="1" customFormat="1" ht="12">
      <c r="B100" s="33"/>
      <c r="D100" s="145" t="s">
        <v>218</v>
      </c>
      <c r="F100" s="146" t="s">
        <v>660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1017</v>
      </c>
      <c r="H101" s="153">
        <v>52.64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1018</v>
      </c>
      <c r="H102" s="153">
        <v>-38.54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3" customFormat="1" ht="12">
      <c r="B103" s="157"/>
      <c r="D103" s="150" t="s">
        <v>220</v>
      </c>
      <c r="E103" s="158" t="s">
        <v>19</v>
      </c>
      <c r="F103" s="159" t="s">
        <v>841</v>
      </c>
      <c r="H103" s="158" t="s">
        <v>19</v>
      </c>
      <c r="I103" s="160"/>
      <c r="L103" s="157"/>
      <c r="M103" s="161"/>
      <c r="T103" s="162"/>
      <c r="AT103" s="158" t="s">
        <v>220</v>
      </c>
      <c r="AU103" s="158" t="s">
        <v>86</v>
      </c>
      <c r="AV103" s="13" t="s">
        <v>84</v>
      </c>
      <c r="AW103" s="13" t="s">
        <v>37</v>
      </c>
      <c r="AX103" s="13" t="s">
        <v>77</v>
      </c>
      <c r="AY103" s="158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14.100000000000001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65" s="1" customFormat="1" ht="37.9" customHeight="1">
      <c r="B105" s="33"/>
      <c r="C105" s="132" t="s">
        <v>86</v>
      </c>
      <c r="D105" s="132" t="s">
        <v>211</v>
      </c>
      <c r="E105" s="133" t="s">
        <v>233</v>
      </c>
      <c r="F105" s="134" t="s">
        <v>234</v>
      </c>
      <c r="G105" s="135" t="s">
        <v>235</v>
      </c>
      <c r="H105" s="136">
        <v>9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0.0303</v>
      </c>
      <c r="R105" s="141">
        <f>Q105*H105</f>
        <v>0.2727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1019</v>
      </c>
    </row>
    <row r="106" spans="2:47" s="1" customFormat="1" ht="12">
      <c r="B106" s="33"/>
      <c r="D106" s="145" t="s">
        <v>218</v>
      </c>
      <c r="F106" s="146" t="s">
        <v>237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209</v>
      </c>
      <c r="H107" s="153">
        <v>3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3" customFormat="1" ht="12">
      <c r="B108" s="157"/>
      <c r="D108" s="150" t="s">
        <v>220</v>
      </c>
      <c r="E108" s="158" t="s">
        <v>19</v>
      </c>
      <c r="F108" s="159" t="s">
        <v>950</v>
      </c>
      <c r="H108" s="158" t="s">
        <v>19</v>
      </c>
      <c r="I108" s="160"/>
      <c r="L108" s="157"/>
      <c r="M108" s="161"/>
      <c r="T108" s="162"/>
      <c r="AT108" s="158" t="s">
        <v>220</v>
      </c>
      <c r="AU108" s="158" t="s">
        <v>86</v>
      </c>
      <c r="AV108" s="13" t="s">
        <v>84</v>
      </c>
      <c r="AW108" s="13" t="s">
        <v>37</v>
      </c>
      <c r="AX108" s="13" t="s">
        <v>77</v>
      </c>
      <c r="AY108" s="158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951</v>
      </c>
      <c r="H109" s="153">
        <v>6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3" customFormat="1" ht="12">
      <c r="B110" s="157"/>
      <c r="D110" s="150" t="s">
        <v>220</v>
      </c>
      <c r="E110" s="158" t="s">
        <v>19</v>
      </c>
      <c r="F110" s="159" t="s">
        <v>232</v>
      </c>
      <c r="H110" s="158" t="s">
        <v>19</v>
      </c>
      <c r="I110" s="160"/>
      <c r="L110" s="157"/>
      <c r="M110" s="161"/>
      <c r="T110" s="162"/>
      <c r="AT110" s="158" t="s">
        <v>220</v>
      </c>
      <c r="AU110" s="158" t="s">
        <v>86</v>
      </c>
      <c r="AV110" s="13" t="s">
        <v>84</v>
      </c>
      <c r="AW110" s="13" t="s">
        <v>37</v>
      </c>
      <c r="AX110" s="13" t="s">
        <v>77</v>
      </c>
      <c r="AY110" s="158" t="s">
        <v>208</v>
      </c>
    </row>
    <row r="111" spans="2:51" s="14" customFormat="1" ht="12">
      <c r="B111" s="163"/>
      <c r="D111" s="150" t="s">
        <v>220</v>
      </c>
      <c r="E111" s="164" t="s">
        <v>19</v>
      </c>
      <c r="F111" s="165" t="s">
        <v>223</v>
      </c>
      <c r="H111" s="166">
        <v>9</v>
      </c>
      <c r="I111" s="167"/>
      <c r="L111" s="163"/>
      <c r="M111" s="168"/>
      <c r="T111" s="169"/>
      <c r="AT111" s="164" t="s">
        <v>220</v>
      </c>
      <c r="AU111" s="164" t="s">
        <v>86</v>
      </c>
      <c r="AV111" s="14" t="s">
        <v>216</v>
      </c>
      <c r="AW111" s="14" t="s">
        <v>37</v>
      </c>
      <c r="AX111" s="14" t="s">
        <v>84</v>
      </c>
      <c r="AY111" s="164" t="s">
        <v>208</v>
      </c>
    </row>
    <row r="112" spans="2:65" s="1" customFormat="1" ht="16.5" customHeight="1">
      <c r="B112" s="33"/>
      <c r="C112" s="170" t="s">
        <v>209</v>
      </c>
      <c r="D112" s="170" t="s">
        <v>239</v>
      </c>
      <c r="E112" s="171" t="s">
        <v>240</v>
      </c>
      <c r="F112" s="172" t="s">
        <v>241</v>
      </c>
      <c r="G112" s="173" t="s">
        <v>235</v>
      </c>
      <c r="H112" s="174">
        <v>9</v>
      </c>
      <c r="I112" s="175"/>
      <c r="J112" s="176">
        <f>ROUND(I112*H112,2)</f>
        <v>0</v>
      </c>
      <c r="K112" s="172" t="s">
        <v>215</v>
      </c>
      <c r="L112" s="177"/>
      <c r="M112" s="178" t="s">
        <v>19</v>
      </c>
      <c r="N112" s="179" t="s">
        <v>48</v>
      </c>
      <c r="P112" s="141">
        <f>O112*H112</f>
        <v>0</v>
      </c>
      <c r="Q112" s="141">
        <v>0.12</v>
      </c>
      <c r="R112" s="141">
        <f>Q112*H112</f>
        <v>1.08</v>
      </c>
      <c r="S112" s="141">
        <v>0</v>
      </c>
      <c r="T112" s="142">
        <f>S112*H112</f>
        <v>0</v>
      </c>
      <c r="AR112" s="143" t="s">
        <v>242</v>
      </c>
      <c r="AT112" s="143" t="s">
        <v>239</v>
      </c>
      <c r="AU112" s="143" t="s">
        <v>86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84</v>
      </c>
      <c r="BK112" s="144">
        <f>ROUND(I112*H112,2)</f>
        <v>0</v>
      </c>
      <c r="BL112" s="18" t="s">
        <v>216</v>
      </c>
      <c r="BM112" s="143" t="s">
        <v>1020</v>
      </c>
    </row>
    <row r="113" spans="2:65" s="1" customFormat="1" ht="33" customHeight="1">
      <c r="B113" s="33"/>
      <c r="C113" s="132" t="s">
        <v>216</v>
      </c>
      <c r="D113" s="132" t="s">
        <v>211</v>
      </c>
      <c r="E113" s="133" t="s">
        <v>846</v>
      </c>
      <c r="F113" s="134" t="s">
        <v>847</v>
      </c>
      <c r="G113" s="135" t="s">
        <v>226</v>
      </c>
      <c r="H113" s="136">
        <v>1.148</v>
      </c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0.0007875</v>
      </c>
      <c r="R113" s="141">
        <f>Q113*H113</f>
        <v>0.0009040499999999999</v>
      </c>
      <c r="S113" s="141">
        <v>0</v>
      </c>
      <c r="T113" s="142">
        <f>S113*H113</f>
        <v>0</v>
      </c>
      <c r="AR113" s="143" t="s">
        <v>216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216</v>
      </c>
      <c r="BM113" s="143" t="s">
        <v>1021</v>
      </c>
    </row>
    <row r="114" spans="2:47" s="1" customFormat="1" ht="12">
      <c r="B114" s="33"/>
      <c r="D114" s="145" t="s">
        <v>218</v>
      </c>
      <c r="F114" s="146" t="s">
        <v>849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954</v>
      </c>
      <c r="H115" s="153">
        <v>1.148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4" customFormat="1" ht="12">
      <c r="B116" s="163"/>
      <c r="D116" s="150" t="s">
        <v>220</v>
      </c>
      <c r="E116" s="164" t="s">
        <v>19</v>
      </c>
      <c r="F116" s="165" t="s">
        <v>223</v>
      </c>
      <c r="H116" s="166">
        <v>1.148</v>
      </c>
      <c r="I116" s="167"/>
      <c r="L116" s="163"/>
      <c r="M116" s="168"/>
      <c r="T116" s="169"/>
      <c r="AT116" s="164" t="s">
        <v>220</v>
      </c>
      <c r="AU116" s="164" t="s">
        <v>86</v>
      </c>
      <c r="AV116" s="14" t="s">
        <v>216</v>
      </c>
      <c r="AW116" s="14" t="s">
        <v>37</v>
      </c>
      <c r="AX116" s="14" t="s">
        <v>84</v>
      </c>
      <c r="AY116" s="164" t="s">
        <v>208</v>
      </c>
    </row>
    <row r="117" spans="2:65" s="1" customFormat="1" ht="24.2" customHeight="1">
      <c r="B117" s="33"/>
      <c r="C117" s="132" t="s">
        <v>244</v>
      </c>
      <c r="D117" s="132" t="s">
        <v>211</v>
      </c>
      <c r="E117" s="133" t="s">
        <v>251</v>
      </c>
      <c r="F117" s="134" t="s">
        <v>252</v>
      </c>
      <c r="G117" s="135" t="s">
        <v>226</v>
      </c>
      <c r="H117" s="136">
        <v>1.148</v>
      </c>
      <c r="I117" s="137"/>
      <c r="J117" s="138">
        <f>ROUND(I117*H117,2)</f>
        <v>0</v>
      </c>
      <c r="K117" s="134" t="s">
        <v>215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0.00126</v>
      </c>
      <c r="R117" s="141">
        <f>Q117*H117</f>
        <v>0.00144648</v>
      </c>
      <c r="S117" s="141">
        <v>0</v>
      </c>
      <c r="T117" s="142">
        <f>S117*H117</f>
        <v>0</v>
      </c>
      <c r="AR117" s="143" t="s">
        <v>216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216</v>
      </c>
      <c r="BM117" s="143" t="s">
        <v>1022</v>
      </c>
    </row>
    <row r="118" spans="2:47" s="1" customFormat="1" ht="12">
      <c r="B118" s="33"/>
      <c r="D118" s="145" t="s">
        <v>218</v>
      </c>
      <c r="F118" s="146" t="s">
        <v>254</v>
      </c>
      <c r="I118" s="147"/>
      <c r="L118" s="33"/>
      <c r="M118" s="148"/>
      <c r="T118" s="52"/>
      <c r="AT118" s="18" t="s">
        <v>218</v>
      </c>
      <c r="AU118" s="18" t="s">
        <v>86</v>
      </c>
    </row>
    <row r="119" spans="2:65" s="1" customFormat="1" ht="37.9" customHeight="1">
      <c r="B119" s="33"/>
      <c r="C119" s="132" t="s">
        <v>250</v>
      </c>
      <c r="D119" s="132" t="s">
        <v>211</v>
      </c>
      <c r="E119" s="133" t="s">
        <v>256</v>
      </c>
      <c r="F119" s="134" t="s">
        <v>257</v>
      </c>
      <c r="G119" s="135" t="s">
        <v>226</v>
      </c>
      <c r="H119" s="136">
        <v>2.255</v>
      </c>
      <c r="I119" s="137"/>
      <c r="J119" s="138">
        <f>ROUND(I119*H119,2)</f>
        <v>0</v>
      </c>
      <c r="K119" s="134" t="s">
        <v>215</v>
      </c>
      <c r="L119" s="33"/>
      <c r="M119" s="139" t="s">
        <v>19</v>
      </c>
      <c r="N119" s="140" t="s">
        <v>48</v>
      </c>
      <c r="P119" s="141">
        <f>O119*H119</f>
        <v>0</v>
      </c>
      <c r="Q119" s="141">
        <v>0.02857</v>
      </c>
      <c r="R119" s="141">
        <f>Q119*H119</f>
        <v>0.06442535</v>
      </c>
      <c r="S119" s="141">
        <v>0</v>
      </c>
      <c r="T119" s="142">
        <f>S119*H119</f>
        <v>0</v>
      </c>
      <c r="AR119" s="143" t="s">
        <v>216</v>
      </c>
      <c r="AT119" s="143" t="s">
        <v>211</v>
      </c>
      <c r="AU119" s="143" t="s">
        <v>86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84</v>
      </c>
      <c r="BK119" s="144">
        <f>ROUND(I119*H119,2)</f>
        <v>0</v>
      </c>
      <c r="BL119" s="18" t="s">
        <v>216</v>
      </c>
      <c r="BM119" s="143" t="s">
        <v>1023</v>
      </c>
    </row>
    <row r="120" spans="2:47" s="1" customFormat="1" ht="12">
      <c r="B120" s="33"/>
      <c r="D120" s="145" t="s">
        <v>218</v>
      </c>
      <c r="F120" s="146" t="s">
        <v>259</v>
      </c>
      <c r="I120" s="147"/>
      <c r="L120" s="33"/>
      <c r="M120" s="148"/>
      <c r="T120" s="52"/>
      <c r="AT120" s="18" t="s">
        <v>218</v>
      </c>
      <c r="AU120" s="18" t="s">
        <v>86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853</v>
      </c>
      <c r="H121" s="153">
        <v>2.05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742</v>
      </c>
      <c r="H122" s="153">
        <v>0.205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3" customFormat="1" ht="12">
      <c r="B123" s="157"/>
      <c r="D123" s="150" t="s">
        <v>220</v>
      </c>
      <c r="E123" s="158" t="s">
        <v>19</v>
      </c>
      <c r="F123" s="159" t="s">
        <v>957</v>
      </c>
      <c r="H123" s="158" t="s">
        <v>19</v>
      </c>
      <c r="I123" s="160"/>
      <c r="L123" s="157"/>
      <c r="M123" s="161"/>
      <c r="T123" s="162"/>
      <c r="AT123" s="158" t="s">
        <v>220</v>
      </c>
      <c r="AU123" s="158" t="s">
        <v>86</v>
      </c>
      <c r="AV123" s="13" t="s">
        <v>84</v>
      </c>
      <c r="AW123" s="13" t="s">
        <v>37</v>
      </c>
      <c r="AX123" s="13" t="s">
        <v>77</v>
      </c>
      <c r="AY123" s="158" t="s">
        <v>208</v>
      </c>
    </row>
    <row r="124" spans="2:51" s="14" customFormat="1" ht="12">
      <c r="B124" s="163"/>
      <c r="D124" s="150" t="s">
        <v>220</v>
      </c>
      <c r="E124" s="164" t="s">
        <v>19</v>
      </c>
      <c r="F124" s="165" t="s">
        <v>223</v>
      </c>
      <c r="H124" s="166">
        <v>2.255</v>
      </c>
      <c r="I124" s="167"/>
      <c r="L124" s="163"/>
      <c r="M124" s="168"/>
      <c r="T124" s="169"/>
      <c r="AT124" s="164" t="s">
        <v>220</v>
      </c>
      <c r="AU124" s="164" t="s">
        <v>86</v>
      </c>
      <c r="AV124" s="14" t="s">
        <v>216</v>
      </c>
      <c r="AW124" s="14" t="s">
        <v>37</v>
      </c>
      <c r="AX124" s="14" t="s">
        <v>84</v>
      </c>
      <c r="AY124" s="164" t="s">
        <v>208</v>
      </c>
    </row>
    <row r="125" spans="2:65" s="1" customFormat="1" ht="37.9" customHeight="1">
      <c r="B125" s="33"/>
      <c r="C125" s="132" t="s">
        <v>255</v>
      </c>
      <c r="D125" s="132" t="s">
        <v>211</v>
      </c>
      <c r="E125" s="133" t="s">
        <v>743</v>
      </c>
      <c r="F125" s="134" t="s">
        <v>744</v>
      </c>
      <c r="G125" s="135" t="s">
        <v>226</v>
      </c>
      <c r="H125" s="136">
        <v>16.104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0.08341</v>
      </c>
      <c r="R125" s="141">
        <f>Q125*H125</f>
        <v>1.34323464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1024</v>
      </c>
    </row>
    <row r="126" spans="2:47" s="1" customFormat="1" ht="12">
      <c r="B126" s="33"/>
      <c r="D126" s="145" t="s">
        <v>218</v>
      </c>
      <c r="F126" s="146" t="s">
        <v>746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959</v>
      </c>
      <c r="H127" s="153">
        <v>12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856</v>
      </c>
      <c r="H128" s="153">
        <v>1.35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3" customFormat="1" ht="12">
      <c r="B129" s="157"/>
      <c r="D129" s="150" t="s">
        <v>220</v>
      </c>
      <c r="E129" s="158" t="s">
        <v>19</v>
      </c>
      <c r="F129" s="159" t="s">
        <v>748</v>
      </c>
      <c r="H129" s="158" t="s">
        <v>19</v>
      </c>
      <c r="I129" s="160"/>
      <c r="L129" s="157"/>
      <c r="M129" s="161"/>
      <c r="T129" s="162"/>
      <c r="AT129" s="158" t="s">
        <v>220</v>
      </c>
      <c r="AU129" s="158" t="s">
        <v>86</v>
      </c>
      <c r="AV129" s="13" t="s">
        <v>84</v>
      </c>
      <c r="AW129" s="13" t="s">
        <v>37</v>
      </c>
      <c r="AX129" s="13" t="s">
        <v>77</v>
      </c>
      <c r="AY129" s="158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842</v>
      </c>
      <c r="H130" s="153">
        <v>1.88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843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857</v>
      </c>
      <c r="H132" s="153">
        <v>0.874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3" customFormat="1" ht="12">
      <c r="B133" s="157"/>
      <c r="D133" s="150" t="s">
        <v>220</v>
      </c>
      <c r="E133" s="158" t="s">
        <v>19</v>
      </c>
      <c r="F133" s="159" t="s">
        <v>858</v>
      </c>
      <c r="H133" s="158" t="s">
        <v>19</v>
      </c>
      <c r="I133" s="160"/>
      <c r="L133" s="157"/>
      <c r="M133" s="161"/>
      <c r="T133" s="162"/>
      <c r="AT133" s="158" t="s">
        <v>220</v>
      </c>
      <c r="AU133" s="158" t="s">
        <v>86</v>
      </c>
      <c r="AV133" s="13" t="s">
        <v>84</v>
      </c>
      <c r="AW133" s="13" t="s">
        <v>37</v>
      </c>
      <c r="AX133" s="13" t="s">
        <v>77</v>
      </c>
      <c r="AY133" s="158" t="s">
        <v>208</v>
      </c>
    </row>
    <row r="134" spans="2:51" s="14" customFormat="1" ht="12">
      <c r="B134" s="163"/>
      <c r="D134" s="150" t="s">
        <v>220</v>
      </c>
      <c r="E134" s="164" t="s">
        <v>19</v>
      </c>
      <c r="F134" s="165" t="s">
        <v>223</v>
      </c>
      <c r="H134" s="166">
        <v>16.104</v>
      </c>
      <c r="I134" s="167"/>
      <c r="L134" s="163"/>
      <c r="M134" s="168"/>
      <c r="T134" s="169"/>
      <c r="AT134" s="164" t="s">
        <v>220</v>
      </c>
      <c r="AU134" s="164" t="s">
        <v>86</v>
      </c>
      <c r="AV134" s="14" t="s">
        <v>216</v>
      </c>
      <c r="AW134" s="14" t="s">
        <v>37</v>
      </c>
      <c r="AX134" s="14" t="s">
        <v>84</v>
      </c>
      <c r="AY134" s="164" t="s">
        <v>208</v>
      </c>
    </row>
    <row r="135" spans="2:63" s="11" customFormat="1" ht="22.9" customHeight="1">
      <c r="B135" s="120"/>
      <c r="D135" s="121" t="s">
        <v>76</v>
      </c>
      <c r="E135" s="130" t="s">
        <v>250</v>
      </c>
      <c r="F135" s="130" t="s">
        <v>278</v>
      </c>
      <c r="I135" s="123"/>
      <c r="J135" s="131">
        <f>BK135</f>
        <v>0</v>
      </c>
      <c r="L135" s="120"/>
      <c r="M135" s="125"/>
      <c r="P135" s="126">
        <f>SUM(P136:P161)</f>
        <v>0</v>
      </c>
      <c r="R135" s="126">
        <f>SUM(R136:R161)</f>
        <v>2.440257</v>
      </c>
      <c r="T135" s="127">
        <f>SUM(T136:T161)</f>
        <v>0</v>
      </c>
      <c r="AR135" s="121" t="s">
        <v>84</v>
      </c>
      <c r="AT135" s="128" t="s">
        <v>76</v>
      </c>
      <c r="AU135" s="128" t="s">
        <v>84</v>
      </c>
      <c r="AY135" s="121" t="s">
        <v>208</v>
      </c>
      <c r="BK135" s="129">
        <f>SUM(BK136:BK161)</f>
        <v>0</v>
      </c>
    </row>
    <row r="136" spans="2:65" s="1" customFormat="1" ht="44.25" customHeight="1">
      <c r="B136" s="33"/>
      <c r="C136" s="132" t="s">
        <v>242</v>
      </c>
      <c r="D136" s="132" t="s">
        <v>211</v>
      </c>
      <c r="E136" s="133" t="s">
        <v>756</v>
      </c>
      <c r="F136" s="134" t="s">
        <v>757</v>
      </c>
      <c r="G136" s="135" t="s">
        <v>226</v>
      </c>
      <c r="H136" s="136">
        <v>50.386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48</v>
      </c>
      <c r="P136" s="141">
        <f>O136*H136</f>
        <v>0</v>
      </c>
      <c r="Q136" s="141">
        <v>0.0079</v>
      </c>
      <c r="R136" s="141">
        <f>Q136*H136</f>
        <v>0.39804940000000005</v>
      </c>
      <c r="S136" s="141">
        <v>0</v>
      </c>
      <c r="T136" s="142">
        <f>S136*H136</f>
        <v>0</v>
      </c>
      <c r="AR136" s="143" t="s">
        <v>216</v>
      </c>
      <c r="AT136" s="143" t="s">
        <v>211</v>
      </c>
      <c r="AU136" s="143" t="s">
        <v>86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84</v>
      </c>
      <c r="BK136" s="144">
        <f>ROUND(I136*H136,2)</f>
        <v>0</v>
      </c>
      <c r="BL136" s="18" t="s">
        <v>216</v>
      </c>
      <c r="BM136" s="143" t="s">
        <v>1025</v>
      </c>
    </row>
    <row r="137" spans="2:47" s="1" customFormat="1" ht="12">
      <c r="B137" s="33"/>
      <c r="D137" s="145" t="s">
        <v>218</v>
      </c>
      <c r="F137" s="146" t="s">
        <v>759</v>
      </c>
      <c r="I137" s="147"/>
      <c r="L137" s="33"/>
      <c r="M137" s="148"/>
      <c r="T137" s="52"/>
      <c r="AT137" s="18" t="s">
        <v>218</v>
      </c>
      <c r="AU137" s="18" t="s">
        <v>86</v>
      </c>
    </row>
    <row r="138" spans="2:51" s="12" customFormat="1" ht="12">
      <c r="B138" s="149"/>
      <c r="D138" s="150" t="s">
        <v>220</v>
      </c>
      <c r="F138" s="152" t="s">
        <v>864</v>
      </c>
      <c r="H138" s="153">
        <v>50.386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4</v>
      </c>
      <c r="AX138" s="12" t="s">
        <v>84</v>
      </c>
      <c r="AY138" s="151" t="s">
        <v>208</v>
      </c>
    </row>
    <row r="139" spans="2:65" s="1" customFormat="1" ht="24.2" customHeight="1">
      <c r="B139" s="33"/>
      <c r="C139" s="132" t="s">
        <v>271</v>
      </c>
      <c r="D139" s="132" t="s">
        <v>211</v>
      </c>
      <c r="E139" s="133" t="s">
        <v>279</v>
      </c>
      <c r="F139" s="134" t="s">
        <v>280</v>
      </c>
      <c r="G139" s="135" t="s">
        <v>226</v>
      </c>
      <c r="H139" s="136">
        <v>42.88</v>
      </c>
      <c r="I139" s="137"/>
      <c r="J139" s="138">
        <f>ROUND(I139*H139,2)</f>
        <v>0</v>
      </c>
      <c r="K139" s="134" t="s">
        <v>215</v>
      </c>
      <c r="L139" s="33"/>
      <c r="M139" s="139" t="s">
        <v>19</v>
      </c>
      <c r="N139" s="140" t="s">
        <v>48</v>
      </c>
      <c r="P139" s="141">
        <f>O139*H139</f>
        <v>0</v>
      </c>
      <c r="Q139" s="141">
        <v>0.03358</v>
      </c>
      <c r="R139" s="141">
        <f>Q139*H139</f>
        <v>1.4399104</v>
      </c>
      <c r="S139" s="141">
        <v>0</v>
      </c>
      <c r="T139" s="142">
        <f>S139*H139</f>
        <v>0</v>
      </c>
      <c r="AR139" s="143" t="s">
        <v>216</v>
      </c>
      <c r="AT139" s="143" t="s">
        <v>211</v>
      </c>
      <c r="AU139" s="143" t="s">
        <v>86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84</v>
      </c>
      <c r="BK139" s="144">
        <f>ROUND(I139*H139,2)</f>
        <v>0</v>
      </c>
      <c r="BL139" s="18" t="s">
        <v>216</v>
      </c>
      <c r="BM139" s="143" t="s">
        <v>1026</v>
      </c>
    </row>
    <row r="140" spans="2:47" s="1" customFormat="1" ht="12">
      <c r="B140" s="33"/>
      <c r="D140" s="145" t="s">
        <v>218</v>
      </c>
      <c r="F140" s="146" t="s">
        <v>282</v>
      </c>
      <c r="I140" s="147"/>
      <c r="L140" s="33"/>
      <c r="M140" s="148"/>
      <c r="T140" s="52"/>
      <c r="AT140" s="18" t="s">
        <v>218</v>
      </c>
      <c r="AU140" s="18" t="s">
        <v>86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1027</v>
      </c>
      <c r="H141" s="153">
        <v>18.58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1028</v>
      </c>
      <c r="H142" s="153">
        <v>10.8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3" customFormat="1" ht="12">
      <c r="B143" s="157"/>
      <c r="D143" s="150" t="s">
        <v>220</v>
      </c>
      <c r="E143" s="158" t="s">
        <v>19</v>
      </c>
      <c r="F143" s="159" t="s">
        <v>289</v>
      </c>
      <c r="H143" s="158" t="s">
        <v>19</v>
      </c>
      <c r="I143" s="160"/>
      <c r="L143" s="157"/>
      <c r="M143" s="161"/>
      <c r="T143" s="162"/>
      <c r="AT143" s="158" t="s">
        <v>220</v>
      </c>
      <c r="AU143" s="158" t="s">
        <v>86</v>
      </c>
      <c r="AV143" s="13" t="s">
        <v>84</v>
      </c>
      <c r="AW143" s="13" t="s">
        <v>37</v>
      </c>
      <c r="AX143" s="13" t="s">
        <v>77</v>
      </c>
      <c r="AY143" s="158" t="s">
        <v>208</v>
      </c>
    </row>
    <row r="144" spans="2:51" s="15" customFormat="1" ht="12">
      <c r="B144" s="180"/>
      <c r="D144" s="150" t="s">
        <v>220</v>
      </c>
      <c r="E144" s="181" t="s">
        <v>19</v>
      </c>
      <c r="F144" s="182" t="s">
        <v>290</v>
      </c>
      <c r="H144" s="183">
        <v>29.38</v>
      </c>
      <c r="I144" s="184"/>
      <c r="L144" s="180"/>
      <c r="M144" s="185"/>
      <c r="T144" s="186"/>
      <c r="AT144" s="181" t="s">
        <v>220</v>
      </c>
      <c r="AU144" s="181" t="s">
        <v>86</v>
      </c>
      <c r="AV144" s="15" t="s">
        <v>209</v>
      </c>
      <c r="AW144" s="15" t="s">
        <v>37</v>
      </c>
      <c r="AX144" s="15" t="s">
        <v>77</v>
      </c>
      <c r="AY144" s="181" t="s">
        <v>208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667</v>
      </c>
      <c r="H145" s="153">
        <v>13.5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3" customFormat="1" ht="12">
      <c r="B146" s="157"/>
      <c r="D146" s="150" t="s">
        <v>220</v>
      </c>
      <c r="E146" s="158" t="s">
        <v>19</v>
      </c>
      <c r="F146" s="159" t="s">
        <v>768</v>
      </c>
      <c r="H146" s="158" t="s">
        <v>19</v>
      </c>
      <c r="I146" s="160"/>
      <c r="L146" s="157"/>
      <c r="M146" s="161"/>
      <c r="T146" s="162"/>
      <c r="AT146" s="158" t="s">
        <v>220</v>
      </c>
      <c r="AU146" s="158" t="s">
        <v>86</v>
      </c>
      <c r="AV146" s="13" t="s">
        <v>84</v>
      </c>
      <c r="AW146" s="13" t="s">
        <v>37</v>
      </c>
      <c r="AX146" s="13" t="s">
        <v>77</v>
      </c>
      <c r="AY146" s="158" t="s">
        <v>208</v>
      </c>
    </row>
    <row r="147" spans="2:51" s="15" customFormat="1" ht="12">
      <c r="B147" s="180"/>
      <c r="D147" s="150" t="s">
        <v>220</v>
      </c>
      <c r="E147" s="181" t="s">
        <v>19</v>
      </c>
      <c r="F147" s="182" t="s">
        <v>294</v>
      </c>
      <c r="H147" s="183">
        <v>13.5</v>
      </c>
      <c r="I147" s="184"/>
      <c r="L147" s="180"/>
      <c r="M147" s="185"/>
      <c r="T147" s="186"/>
      <c r="AT147" s="181" t="s">
        <v>220</v>
      </c>
      <c r="AU147" s="181" t="s">
        <v>86</v>
      </c>
      <c r="AV147" s="15" t="s">
        <v>209</v>
      </c>
      <c r="AW147" s="15" t="s">
        <v>37</v>
      </c>
      <c r="AX147" s="15" t="s">
        <v>77</v>
      </c>
      <c r="AY147" s="181" t="s">
        <v>208</v>
      </c>
    </row>
    <row r="148" spans="2:51" s="14" customFormat="1" ht="12">
      <c r="B148" s="163"/>
      <c r="D148" s="150" t="s">
        <v>220</v>
      </c>
      <c r="E148" s="164" t="s">
        <v>19</v>
      </c>
      <c r="F148" s="165" t="s">
        <v>223</v>
      </c>
      <c r="H148" s="166">
        <v>42.879999999999995</v>
      </c>
      <c r="I148" s="167"/>
      <c r="L148" s="163"/>
      <c r="M148" s="168"/>
      <c r="T148" s="169"/>
      <c r="AT148" s="164" t="s">
        <v>220</v>
      </c>
      <c r="AU148" s="164" t="s">
        <v>86</v>
      </c>
      <c r="AV148" s="14" t="s">
        <v>216</v>
      </c>
      <c r="AW148" s="14" t="s">
        <v>37</v>
      </c>
      <c r="AX148" s="14" t="s">
        <v>84</v>
      </c>
      <c r="AY148" s="164" t="s">
        <v>208</v>
      </c>
    </row>
    <row r="149" spans="2:65" s="1" customFormat="1" ht="37.9" customHeight="1">
      <c r="B149" s="33"/>
      <c r="C149" s="132" t="s">
        <v>169</v>
      </c>
      <c r="D149" s="132" t="s">
        <v>211</v>
      </c>
      <c r="E149" s="133" t="s">
        <v>296</v>
      </c>
      <c r="F149" s="134" t="s">
        <v>297</v>
      </c>
      <c r="G149" s="135" t="s">
        <v>226</v>
      </c>
      <c r="H149" s="136">
        <v>17.32</v>
      </c>
      <c r="I149" s="137"/>
      <c r="J149" s="138">
        <f>ROUND(I149*H149,2)</f>
        <v>0</v>
      </c>
      <c r="K149" s="134" t="s">
        <v>215</v>
      </c>
      <c r="L149" s="33"/>
      <c r="M149" s="139" t="s">
        <v>19</v>
      </c>
      <c r="N149" s="140" t="s">
        <v>48</v>
      </c>
      <c r="P149" s="141">
        <f>O149*H149</f>
        <v>0</v>
      </c>
      <c r="Q149" s="141">
        <v>0.025</v>
      </c>
      <c r="R149" s="141">
        <f>Q149*H149</f>
        <v>0.43300000000000005</v>
      </c>
      <c r="S149" s="141">
        <v>0</v>
      </c>
      <c r="T149" s="142">
        <f>S149*H149</f>
        <v>0</v>
      </c>
      <c r="AR149" s="143" t="s">
        <v>216</v>
      </c>
      <c r="AT149" s="143" t="s">
        <v>211</v>
      </c>
      <c r="AU149" s="143" t="s">
        <v>86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84</v>
      </c>
      <c r="BK149" s="144">
        <f>ROUND(I149*H149,2)</f>
        <v>0</v>
      </c>
      <c r="BL149" s="18" t="s">
        <v>216</v>
      </c>
      <c r="BM149" s="143" t="s">
        <v>1029</v>
      </c>
    </row>
    <row r="150" spans="2:47" s="1" customFormat="1" ht="12">
      <c r="B150" s="33"/>
      <c r="D150" s="145" t="s">
        <v>218</v>
      </c>
      <c r="F150" s="146" t="s">
        <v>299</v>
      </c>
      <c r="I150" s="147"/>
      <c r="L150" s="33"/>
      <c r="M150" s="148"/>
      <c r="T150" s="52"/>
      <c r="AT150" s="18" t="s">
        <v>218</v>
      </c>
      <c r="AU150" s="18" t="s">
        <v>86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669</v>
      </c>
      <c r="H151" s="153">
        <v>17.32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3" customFormat="1" ht="12">
      <c r="B152" s="157"/>
      <c r="D152" s="150" t="s">
        <v>220</v>
      </c>
      <c r="E152" s="158" t="s">
        <v>19</v>
      </c>
      <c r="F152" s="159" t="s">
        <v>301</v>
      </c>
      <c r="H152" s="158" t="s">
        <v>19</v>
      </c>
      <c r="I152" s="160"/>
      <c r="L152" s="157"/>
      <c r="M152" s="161"/>
      <c r="T152" s="162"/>
      <c r="AT152" s="158" t="s">
        <v>220</v>
      </c>
      <c r="AU152" s="158" t="s">
        <v>86</v>
      </c>
      <c r="AV152" s="13" t="s">
        <v>84</v>
      </c>
      <c r="AW152" s="13" t="s">
        <v>37</v>
      </c>
      <c r="AX152" s="13" t="s">
        <v>77</v>
      </c>
      <c r="AY152" s="158" t="s">
        <v>208</v>
      </c>
    </row>
    <row r="153" spans="2:51" s="14" customFormat="1" ht="12">
      <c r="B153" s="163"/>
      <c r="D153" s="150" t="s">
        <v>220</v>
      </c>
      <c r="E153" s="164" t="s">
        <v>19</v>
      </c>
      <c r="F153" s="165" t="s">
        <v>223</v>
      </c>
      <c r="H153" s="166">
        <v>17.32</v>
      </c>
      <c r="I153" s="167"/>
      <c r="L153" s="163"/>
      <c r="M153" s="168"/>
      <c r="T153" s="169"/>
      <c r="AT153" s="164" t="s">
        <v>220</v>
      </c>
      <c r="AU153" s="164" t="s">
        <v>86</v>
      </c>
      <c r="AV153" s="14" t="s">
        <v>216</v>
      </c>
      <c r="AW153" s="14" t="s">
        <v>37</v>
      </c>
      <c r="AX153" s="14" t="s">
        <v>84</v>
      </c>
      <c r="AY153" s="164" t="s">
        <v>208</v>
      </c>
    </row>
    <row r="154" spans="2:65" s="1" customFormat="1" ht="24.2" customHeight="1">
      <c r="B154" s="33"/>
      <c r="C154" s="132" t="s">
        <v>295</v>
      </c>
      <c r="D154" s="132" t="s">
        <v>211</v>
      </c>
      <c r="E154" s="133" t="s">
        <v>307</v>
      </c>
      <c r="F154" s="134" t="s">
        <v>308</v>
      </c>
      <c r="G154" s="135" t="s">
        <v>274</v>
      </c>
      <c r="H154" s="136">
        <v>16.4</v>
      </c>
      <c r="I154" s="137"/>
      <c r="J154" s="138">
        <f>ROUND(I154*H154,2)</f>
        <v>0</v>
      </c>
      <c r="K154" s="134" t="s">
        <v>215</v>
      </c>
      <c r="L154" s="33"/>
      <c r="M154" s="139" t="s">
        <v>19</v>
      </c>
      <c r="N154" s="140" t="s">
        <v>48</v>
      </c>
      <c r="P154" s="141">
        <f>O154*H154</f>
        <v>0</v>
      </c>
      <c r="Q154" s="141">
        <v>0.010323</v>
      </c>
      <c r="R154" s="141">
        <f>Q154*H154</f>
        <v>0.16929719999999998</v>
      </c>
      <c r="S154" s="141">
        <v>0</v>
      </c>
      <c r="T154" s="142">
        <f>S154*H154</f>
        <v>0</v>
      </c>
      <c r="AR154" s="143" t="s">
        <v>216</v>
      </c>
      <c r="AT154" s="143" t="s">
        <v>211</v>
      </c>
      <c r="AU154" s="143" t="s">
        <v>86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84</v>
      </c>
      <c r="BK154" s="144">
        <f>ROUND(I154*H154,2)</f>
        <v>0</v>
      </c>
      <c r="BL154" s="18" t="s">
        <v>216</v>
      </c>
      <c r="BM154" s="143" t="s">
        <v>1030</v>
      </c>
    </row>
    <row r="155" spans="2:47" s="1" customFormat="1" ht="12">
      <c r="B155" s="33"/>
      <c r="D155" s="145" t="s">
        <v>218</v>
      </c>
      <c r="F155" s="146" t="s">
        <v>310</v>
      </c>
      <c r="I155" s="147"/>
      <c r="L155" s="33"/>
      <c r="M155" s="148"/>
      <c r="T155" s="52"/>
      <c r="AT155" s="18" t="s">
        <v>218</v>
      </c>
      <c r="AU155" s="18" t="s">
        <v>86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474</v>
      </c>
      <c r="H156" s="153">
        <v>16.4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4" customFormat="1" ht="12">
      <c r="B157" s="163"/>
      <c r="D157" s="150" t="s">
        <v>220</v>
      </c>
      <c r="E157" s="164" t="s">
        <v>19</v>
      </c>
      <c r="F157" s="165" t="s">
        <v>223</v>
      </c>
      <c r="H157" s="166">
        <v>16.4</v>
      </c>
      <c r="I157" s="167"/>
      <c r="L157" s="163"/>
      <c r="M157" s="168"/>
      <c r="T157" s="169"/>
      <c r="AT157" s="164" t="s">
        <v>220</v>
      </c>
      <c r="AU157" s="164" t="s">
        <v>86</v>
      </c>
      <c r="AV157" s="14" t="s">
        <v>216</v>
      </c>
      <c r="AW157" s="14" t="s">
        <v>37</v>
      </c>
      <c r="AX157" s="14" t="s">
        <v>84</v>
      </c>
      <c r="AY157" s="164" t="s">
        <v>208</v>
      </c>
    </row>
    <row r="158" spans="2:65" s="1" customFormat="1" ht="37.9" customHeight="1">
      <c r="B158" s="33"/>
      <c r="C158" s="132" t="s">
        <v>306</v>
      </c>
      <c r="D158" s="132" t="s">
        <v>211</v>
      </c>
      <c r="E158" s="133" t="s">
        <v>319</v>
      </c>
      <c r="F158" s="134" t="s">
        <v>320</v>
      </c>
      <c r="G158" s="135" t="s">
        <v>226</v>
      </c>
      <c r="H158" s="136">
        <v>77.08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216</v>
      </c>
      <c r="AT158" s="143" t="s">
        <v>211</v>
      </c>
      <c r="AU158" s="143" t="s">
        <v>86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84</v>
      </c>
      <c r="BK158" s="144">
        <f>ROUND(I158*H158,2)</f>
        <v>0</v>
      </c>
      <c r="BL158" s="18" t="s">
        <v>216</v>
      </c>
      <c r="BM158" s="143" t="s">
        <v>1031</v>
      </c>
    </row>
    <row r="159" spans="2:47" s="1" customFormat="1" ht="12">
      <c r="B159" s="33"/>
      <c r="D159" s="145" t="s">
        <v>218</v>
      </c>
      <c r="F159" s="146" t="s">
        <v>322</v>
      </c>
      <c r="I159" s="147"/>
      <c r="L159" s="33"/>
      <c r="M159" s="148"/>
      <c r="T159" s="52"/>
      <c r="AT159" s="18" t="s">
        <v>218</v>
      </c>
      <c r="AU159" s="18" t="s">
        <v>86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671</v>
      </c>
      <c r="H160" s="153">
        <v>77.08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4" customFormat="1" ht="12">
      <c r="B161" s="163"/>
      <c r="D161" s="150" t="s">
        <v>220</v>
      </c>
      <c r="E161" s="164" t="s">
        <v>19</v>
      </c>
      <c r="F161" s="165" t="s">
        <v>223</v>
      </c>
      <c r="H161" s="166">
        <v>77.08</v>
      </c>
      <c r="I161" s="167"/>
      <c r="L161" s="163"/>
      <c r="M161" s="168"/>
      <c r="T161" s="169"/>
      <c r="AT161" s="164" t="s">
        <v>220</v>
      </c>
      <c r="AU161" s="164" t="s">
        <v>86</v>
      </c>
      <c r="AV161" s="14" t="s">
        <v>216</v>
      </c>
      <c r="AW161" s="14" t="s">
        <v>37</v>
      </c>
      <c r="AX161" s="14" t="s">
        <v>84</v>
      </c>
      <c r="AY161" s="164" t="s">
        <v>208</v>
      </c>
    </row>
    <row r="162" spans="2:63" s="11" customFormat="1" ht="22.9" customHeight="1">
      <c r="B162" s="120"/>
      <c r="D162" s="121" t="s">
        <v>76</v>
      </c>
      <c r="E162" s="130" t="s">
        <v>271</v>
      </c>
      <c r="F162" s="130" t="s">
        <v>324</v>
      </c>
      <c r="I162" s="123"/>
      <c r="J162" s="131">
        <f>BK162</f>
        <v>0</v>
      </c>
      <c r="L162" s="120"/>
      <c r="M162" s="125"/>
      <c r="P162" s="126">
        <f>SUM(P163:P184)</f>
        <v>0</v>
      </c>
      <c r="R162" s="126">
        <f>SUM(R163:R184)</f>
        <v>0.00504</v>
      </c>
      <c r="T162" s="127">
        <f>SUM(T163:T184)</f>
        <v>3.8167199999999997</v>
      </c>
      <c r="AR162" s="121" t="s">
        <v>84</v>
      </c>
      <c r="AT162" s="128" t="s">
        <v>76</v>
      </c>
      <c r="AU162" s="128" t="s">
        <v>84</v>
      </c>
      <c r="AY162" s="121" t="s">
        <v>208</v>
      </c>
      <c r="BK162" s="129">
        <f>SUM(BK163:BK184)</f>
        <v>0</v>
      </c>
    </row>
    <row r="163" spans="2:65" s="1" customFormat="1" ht="37.9" customHeight="1">
      <c r="B163" s="33"/>
      <c r="C163" s="132" t="s">
        <v>312</v>
      </c>
      <c r="D163" s="132" t="s">
        <v>211</v>
      </c>
      <c r="E163" s="133" t="s">
        <v>325</v>
      </c>
      <c r="F163" s="134" t="s">
        <v>326</v>
      </c>
      <c r="G163" s="135" t="s">
        <v>226</v>
      </c>
      <c r="H163" s="136">
        <v>24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0.00021</v>
      </c>
      <c r="R163" s="141">
        <f>Q163*H163</f>
        <v>0.00504</v>
      </c>
      <c r="S163" s="141">
        <v>0</v>
      </c>
      <c r="T163" s="142">
        <f>S163*H163</f>
        <v>0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1032</v>
      </c>
    </row>
    <row r="164" spans="2:47" s="1" customFormat="1" ht="12">
      <c r="B164" s="33"/>
      <c r="D164" s="145" t="s">
        <v>218</v>
      </c>
      <c r="F164" s="146" t="s">
        <v>328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329</v>
      </c>
      <c r="H165" s="153">
        <v>24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3" customFormat="1" ht="12">
      <c r="B166" s="157"/>
      <c r="D166" s="150" t="s">
        <v>220</v>
      </c>
      <c r="E166" s="158" t="s">
        <v>19</v>
      </c>
      <c r="F166" s="159" t="s">
        <v>330</v>
      </c>
      <c r="H166" s="158" t="s">
        <v>19</v>
      </c>
      <c r="I166" s="160"/>
      <c r="L166" s="157"/>
      <c r="M166" s="161"/>
      <c r="T166" s="162"/>
      <c r="AT166" s="158" t="s">
        <v>220</v>
      </c>
      <c r="AU166" s="158" t="s">
        <v>86</v>
      </c>
      <c r="AV166" s="13" t="s">
        <v>84</v>
      </c>
      <c r="AW166" s="13" t="s">
        <v>37</v>
      </c>
      <c r="AX166" s="13" t="s">
        <v>77</v>
      </c>
      <c r="AY166" s="158" t="s">
        <v>208</v>
      </c>
    </row>
    <row r="167" spans="2:51" s="14" customFormat="1" ht="12">
      <c r="B167" s="163"/>
      <c r="D167" s="150" t="s">
        <v>220</v>
      </c>
      <c r="E167" s="164" t="s">
        <v>19</v>
      </c>
      <c r="F167" s="165" t="s">
        <v>223</v>
      </c>
      <c r="H167" s="166">
        <v>24</v>
      </c>
      <c r="I167" s="167"/>
      <c r="L167" s="163"/>
      <c r="M167" s="168"/>
      <c r="T167" s="169"/>
      <c r="AT167" s="164" t="s">
        <v>220</v>
      </c>
      <c r="AU167" s="164" t="s">
        <v>86</v>
      </c>
      <c r="AV167" s="14" t="s">
        <v>216</v>
      </c>
      <c r="AW167" s="14" t="s">
        <v>37</v>
      </c>
      <c r="AX167" s="14" t="s">
        <v>84</v>
      </c>
      <c r="AY167" s="164" t="s">
        <v>208</v>
      </c>
    </row>
    <row r="168" spans="2:65" s="1" customFormat="1" ht="44.25" customHeight="1">
      <c r="B168" s="33"/>
      <c r="C168" s="132" t="s">
        <v>318</v>
      </c>
      <c r="D168" s="132" t="s">
        <v>211</v>
      </c>
      <c r="E168" s="133" t="s">
        <v>338</v>
      </c>
      <c r="F168" s="134" t="s">
        <v>339</v>
      </c>
      <c r="G168" s="135" t="s">
        <v>226</v>
      </c>
      <c r="H168" s="136">
        <v>49.82</v>
      </c>
      <c r="I168" s="137"/>
      <c r="J168" s="138">
        <f>ROUND(I168*H168,2)</f>
        <v>0</v>
      </c>
      <c r="K168" s="134" t="s">
        <v>215</v>
      </c>
      <c r="L168" s="33"/>
      <c r="M168" s="139" t="s">
        <v>19</v>
      </c>
      <c r="N168" s="140" t="s">
        <v>48</v>
      </c>
      <c r="P168" s="141">
        <f>O168*H168</f>
        <v>0</v>
      </c>
      <c r="Q168" s="141">
        <v>0</v>
      </c>
      <c r="R168" s="141">
        <f>Q168*H168</f>
        <v>0</v>
      </c>
      <c r="S168" s="141">
        <v>0.032</v>
      </c>
      <c r="T168" s="142">
        <f>S168*H168</f>
        <v>1.59424</v>
      </c>
      <c r="AR168" s="143" t="s">
        <v>216</v>
      </c>
      <c r="AT168" s="143" t="s">
        <v>211</v>
      </c>
      <c r="AU168" s="143" t="s">
        <v>86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84</v>
      </c>
      <c r="BK168" s="144">
        <f>ROUND(I168*H168,2)</f>
        <v>0</v>
      </c>
      <c r="BL168" s="18" t="s">
        <v>216</v>
      </c>
      <c r="BM168" s="143" t="s">
        <v>1033</v>
      </c>
    </row>
    <row r="169" spans="2:47" s="1" customFormat="1" ht="12">
      <c r="B169" s="33"/>
      <c r="D169" s="145" t="s">
        <v>218</v>
      </c>
      <c r="F169" s="146" t="s">
        <v>341</v>
      </c>
      <c r="I169" s="147"/>
      <c r="L169" s="33"/>
      <c r="M169" s="148"/>
      <c r="T169" s="52"/>
      <c r="AT169" s="18" t="s">
        <v>218</v>
      </c>
      <c r="AU169" s="18" t="s">
        <v>86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673</v>
      </c>
      <c r="H170" s="153">
        <v>49.82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3" customFormat="1" ht="12">
      <c r="B171" s="157"/>
      <c r="D171" s="150" t="s">
        <v>220</v>
      </c>
      <c r="E171" s="158" t="s">
        <v>19</v>
      </c>
      <c r="F171" s="159" t="s">
        <v>99</v>
      </c>
      <c r="H171" s="158" t="s">
        <v>19</v>
      </c>
      <c r="I171" s="160"/>
      <c r="L171" s="157"/>
      <c r="M171" s="161"/>
      <c r="T171" s="162"/>
      <c r="AT171" s="158" t="s">
        <v>220</v>
      </c>
      <c r="AU171" s="158" t="s">
        <v>86</v>
      </c>
      <c r="AV171" s="13" t="s">
        <v>84</v>
      </c>
      <c r="AW171" s="13" t="s">
        <v>37</v>
      </c>
      <c r="AX171" s="13" t="s">
        <v>77</v>
      </c>
      <c r="AY171" s="158" t="s">
        <v>208</v>
      </c>
    </row>
    <row r="172" spans="2:51" s="14" customFormat="1" ht="12">
      <c r="B172" s="163"/>
      <c r="D172" s="150" t="s">
        <v>220</v>
      </c>
      <c r="E172" s="164" t="s">
        <v>19</v>
      </c>
      <c r="F172" s="165" t="s">
        <v>223</v>
      </c>
      <c r="H172" s="166">
        <v>49.82</v>
      </c>
      <c r="I172" s="167"/>
      <c r="L172" s="163"/>
      <c r="M172" s="168"/>
      <c r="T172" s="169"/>
      <c r="AT172" s="164" t="s">
        <v>220</v>
      </c>
      <c r="AU172" s="164" t="s">
        <v>86</v>
      </c>
      <c r="AV172" s="14" t="s">
        <v>216</v>
      </c>
      <c r="AW172" s="14" t="s">
        <v>37</v>
      </c>
      <c r="AX172" s="14" t="s">
        <v>84</v>
      </c>
      <c r="AY172" s="164" t="s">
        <v>208</v>
      </c>
    </row>
    <row r="173" spans="2:65" s="1" customFormat="1" ht="37.9" customHeight="1">
      <c r="B173" s="33"/>
      <c r="C173" s="132" t="s">
        <v>8</v>
      </c>
      <c r="D173" s="132" t="s">
        <v>211</v>
      </c>
      <c r="E173" s="133" t="s">
        <v>344</v>
      </c>
      <c r="F173" s="134" t="s">
        <v>345</v>
      </c>
      <c r="G173" s="135" t="s">
        <v>274</v>
      </c>
      <c r="H173" s="136">
        <v>37.6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</v>
      </c>
      <c r="R173" s="141">
        <f>Q173*H173</f>
        <v>0</v>
      </c>
      <c r="S173" s="141">
        <v>0.019</v>
      </c>
      <c r="T173" s="142">
        <f>S173*H173</f>
        <v>0.7144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1034</v>
      </c>
    </row>
    <row r="174" spans="2:47" s="1" customFormat="1" ht="12">
      <c r="B174" s="33"/>
      <c r="D174" s="145" t="s">
        <v>218</v>
      </c>
      <c r="F174" s="146" t="s">
        <v>347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675</v>
      </c>
      <c r="H175" s="153">
        <v>37.6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4" customFormat="1" ht="12">
      <c r="B176" s="163"/>
      <c r="D176" s="150" t="s">
        <v>220</v>
      </c>
      <c r="E176" s="164" t="s">
        <v>19</v>
      </c>
      <c r="F176" s="165" t="s">
        <v>223</v>
      </c>
      <c r="H176" s="166">
        <v>37.6</v>
      </c>
      <c r="I176" s="167"/>
      <c r="L176" s="163"/>
      <c r="M176" s="168"/>
      <c r="T176" s="169"/>
      <c r="AT176" s="164" t="s">
        <v>220</v>
      </c>
      <c r="AU176" s="164" t="s">
        <v>86</v>
      </c>
      <c r="AV176" s="14" t="s">
        <v>216</v>
      </c>
      <c r="AW176" s="14" t="s">
        <v>37</v>
      </c>
      <c r="AX176" s="14" t="s">
        <v>84</v>
      </c>
      <c r="AY176" s="164" t="s">
        <v>208</v>
      </c>
    </row>
    <row r="177" spans="2:65" s="1" customFormat="1" ht="37.9" customHeight="1">
      <c r="B177" s="33"/>
      <c r="C177" s="132" t="s">
        <v>331</v>
      </c>
      <c r="D177" s="132" t="s">
        <v>211</v>
      </c>
      <c r="E177" s="133" t="s">
        <v>369</v>
      </c>
      <c r="F177" s="134" t="s">
        <v>370</v>
      </c>
      <c r="G177" s="135" t="s">
        <v>226</v>
      </c>
      <c r="H177" s="136">
        <v>12.16</v>
      </c>
      <c r="I177" s="137"/>
      <c r="J177" s="138">
        <f>ROUND(I177*H177,2)</f>
        <v>0</v>
      </c>
      <c r="K177" s="134" t="s">
        <v>215</v>
      </c>
      <c r="L177" s="33"/>
      <c r="M177" s="139" t="s">
        <v>19</v>
      </c>
      <c r="N177" s="140" t="s">
        <v>48</v>
      </c>
      <c r="P177" s="141">
        <f>O177*H177</f>
        <v>0</v>
      </c>
      <c r="Q177" s="141">
        <v>0</v>
      </c>
      <c r="R177" s="141">
        <f>Q177*H177</f>
        <v>0</v>
      </c>
      <c r="S177" s="141">
        <v>0.046</v>
      </c>
      <c r="T177" s="142">
        <f>S177*H177</f>
        <v>0.55936</v>
      </c>
      <c r="AR177" s="143" t="s">
        <v>216</v>
      </c>
      <c r="AT177" s="143" t="s">
        <v>211</v>
      </c>
      <c r="AU177" s="143" t="s">
        <v>86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84</v>
      </c>
      <c r="BK177" s="144">
        <f>ROUND(I177*H177,2)</f>
        <v>0</v>
      </c>
      <c r="BL177" s="18" t="s">
        <v>216</v>
      </c>
      <c r="BM177" s="143" t="s">
        <v>1035</v>
      </c>
    </row>
    <row r="178" spans="2:47" s="1" customFormat="1" ht="12">
      <c r="B178" s="33"/>
      <c r="D178" s="145" t="s">
        <v>218</v>
      </c>
      <c r="F178" s="146" t="s">
        <v>372</v>
      </c>
      <c r="I178" s="147"/>
      <c r="L178" s="33"/>
      <c r="M178" s="148"/>
      <c r="T178" s="52"/>
      <c r="AT178" s="18" t="s">
        <v>218</v>
      </c>
      <c r="AU178" s="18" t="s">
        <v>86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1036</v>
      </c>
      <c r="H179" s="153">
        <v>12.16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4" customFormat="1" ht="12">
      <c r="B180" s="163"/>
      <c r="D180" s="150" t="s">
        <v>220</v>
      </c>
      <c r="E180" s="164" t="s">
        <v>19</v>
      </c>
      <c r="F180" s="165" t="s">
        <v>223</v>
      </c>
      <c r="H180" s="166">
        <v>12.16</v>
      </c>
      <c r="I180" s="167"/>
      <c r="L180" s="163"/>
      <c r="M180" s="168"/>
      <c r="T180" s="169"/>
      <c r="AT180" s="164" t="s">
        <v>220</v>
      </c>
      <c r="AU180" s="164" t="s">
        <v>86</v>
      </c>
      <c r="AV180" s="14" t="s">
        <v>216</v>
      </c>
      <c r="AW180" s="14" t="s">
        <v>37</v>
      </c>
      <c r="AX180" s="14" t="s">
        <v>84</v>
      </c>
      <c r="AY180" s="164" t="s">
        <v>208</v>
      </c>
    </row>
    <row r="181" spans="2:65" s="1" customFormat="1" ht="44.25" customHeight="1">
      <c r="B181" s="33"/>
      <c r="C181" s="132" t="s">
        <v>337</v>
      </c>
      <c r="D181" s="132" t="s">
        <v>211</v>
      </c>
      <c r="E181" s="133" t="s">
        <v>375</v>
      </c>
      <c r="F181" s="134" t="s">
        <v>376</v>
      </c>
      <c r="G181" s="135" t="s">
        <v>226</v>
      </c>
      <c r="H181" s="136">
        <v>16.08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</v>
      </c>
      <c r="R181" s="141">
        <f>Q181*H181</f>
        <v>0</v>
      </c>
      <c r="S181" s="141">
        <v>0.059</v>
      </c>
      <c r="T181" s="142">
        <f>S181*H181</f>
        <v>0.9487199999999999</v>
      </c>
      <c r="AR181" s="143" t="s">
        <v>216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216</v>
      </c>
      <c r="BM181" s="143" t="s">
        <v>1037</v>
      </c>
    </row>
    <row r="182" spans="2:47" s="1" customFormat="1" ht="12">
      <c r="B182" s="33"/>
      <c r="D182" s="145" t="s">
        <v>218</v>
      </c>
      <c r="F182" s="146" t="s">
        <v>378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1038</v>
      </c>
      <c r="H183" s="153">
        <v>16.08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16.08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3" s="11" customFormat="1" ht="22.9" customHeight="1">
      <c r="B185" s="120"/>
      <c r="D185" s="121" t="s">
        <v>76</v>
      </c>
      <c r="E185" s="130" t="s">
        <v>381</v>
      </c>
      <c r="F185" s="130" t="s">
        <v>382</v>
      </c>
      <c r="I185" s="123"/>
      <c r="J185" s="131">
        <f>BK185</f>
        <v>0</v>
      </c>
      <c r="L185" s="120"/>
      <c r="M185" s="125"/>
      <c r="P185" s="126">
        <f>SUM(P186:P196)</f>
        <v>0</v>
      </c>
      <c r="R185" s="126">
        <f>SUM(R186:R196)</f>
        <v>0</v>
      </c>
      <c r="T185" s="127">
        <f>SUM(T186:T196)</f>
        <v>0</v>
      </c>
      <c r="AR185" s="121" t="s">
        <v>84</v>
      </c>
      <c r="AT185" s="128" t="s">
        <v>76</v>
      </c>
      <c r="AU185" s="128" t="s">
        <v>84</v>
      </c>
      <c r="AY185" s="121" t="s">
        <v>208</v>
      </c>
      <c r="BK185" s="129">
        <f>SUM(BK186:BK196)</f>
        <v>0</v>
      </c>
    </row>
    <row r="186" spans="2:65" s="1" customFormat="1" ht="44.25" customHeight="1">
      <c r="B186" s="33"/>
      <c r="C186" s="132" t="s">
        <v>343</v>
      </c>
      <c r="D186" s="132" t="s">
        <v>211</v>
      </c>
      <c r="E186" s="133" t="s">
        <v>680</v>
      </c>
      <c r="F186" s="134" t="s">
        <v>681</v>
      </c>
      <c r="G186" s="135" t="s">
        <v>386</v>
      </c>
      <c r="H186" s="136">
        <v>3.852</v>
      </c>
      <c r="I186" s="137"/>
      <c r="J186" s="138">
        <f>ROUND(I186*H186,2)</f>
        <v>0</v>
      </c>
      <c r="K186" s="134" t="s">
        <v>215</v>
      </c>
      <c r="L186" s="33"/>
      <c r="M186" s="139" t="s">
        <v>19</v>
      </c>
      <c r="N186" s="140" t="s">
        <v>48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216</v>
      </c>
      <c r="AT186" s="143" t="s">
        <v>211</v>
      </c>
      <c r="AU186" s="143" t="s">
        <v>86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84</v>
      </c>
      <c r="BK186" s="144">
        <f>ROUND(I186*H186,2)</f>
        <v>0</v>
      </c>
      <c r="BL186" s="18" t="s">
        <v>216</v>
      </c>
      <c r="BM186" s="143" t="s">
        <v>1039</v>
      </c>
    </row>
    <row r="187" spans="2:47" s="1" customFormat="1" ht="12">
      <c r="B187" s="33"/>
      <c r="D187" s="145" t="s">
        <v>218</v>
      </c>
      <c r="F187" s="146" t="s">
        <v>683</v>
      </c>
      <c r="I187" s="147"/>
      <c r="L187" s="33"/>
      <c r="M187" s="148"/>
      <c r="T187" s="52"/>
      <c r="AT187" s="18" t="s">
        <v>218</v>
      </c>
      <c r="AU187" s="18" t="s">
        <v>86</v>
      </c>
    </row>
    <row r="188" spans="2:65" s="1" customFormat="1" ht="33" customHeight="1">
      <c r="B188" s="33"/>
      <c r="C188" s="132" t="s">
        <v>349</v>
      </c>
      <c r="D188" s="132" t="s">
        <v>211</v>
      </c>
      <c r="E188" s="133" t="s">
        <v>390</v>
      </c>
      <c r="F188" s="134" t="s">
        <v>391</v>
      </c>
      <c r="G188" s="135" t="s">
        <v>386</v>
      </c>
      <c r="H188" s="136">
        <v>3.852</v>
      </c>
      <c r="I188" s="137"/>
      <c r="J188" s="138">
        <f>ROUND(I188*H188,2)</f>
        <v>0</v>
      </c>
      <c r="K188" s="134" t="s">
        <v>215</v>
      </c>
      <c r="L188" s="33"/>
      <c r="M188" s="139" t="s">
        <v>19</v>
      </c>
      <c r="N188" s="140" t="s">
        <v>48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216</v>
      </c>
      <c r="AT188" s="143" t="s">
        <v>211</v>
      </c>
      <c r="AU188" s="143" t="s">
        <v>86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84</v>
      </c>
      <c r="BK188" s="144">
        <f>ROUND(I188*H188,2)</f>
        <v>0</v>
      </c>
      <c r="BL188" s="18" t="s">
        <v>216</v>
      </c>
      <c r="BM188" s="143" t="s">
        <v>1040</v>
      </c>
    </row>
    <row r="189" spans="2:47" s="1" customFormat="1" ht="12">
      <c r="B189" s="33"/>
      <c r="D189" s="145" t="s">
        <v>218</v>
      </c>
      <c r="F189" s="146" t="s">
        <v>393</v>
      </c>
      <c r="I189" s="147"/>
      <c r="L189" s="33"/>
      <c r="M189" s="148"/>
      <c r="T189" s="52"/>
      <c r="AT189" s="18" t="s">
        <v>218</v>
      </c>
      <c r="AU189" s="18" t="s">
        <v>86</v>
      </c>
    </row>
    <row r="190" spans="2:65" s="1" customFormat="1" ht="44.25" customHeight="1">
      <c r="B190" s="33"/>
      <c r="C190" s="132" t="s">
        <v>355</v>
      </c>
      <c r="D190" s="132" t="s">
        <v>211</v>
      </c>
      <c r="E190" s="133" t="s">
        <v>395</v>
      </c>
      <c r="F190" s="134" t="s">
        <v>396</v>
      </c>
      <c r="G190" s="135" t="s">
        <v>386</v>
      </c>
      <c r="H190" s="136">
        <v>96.3</v>
      </c>
      <c r="I190" s="137"/>
      <c r="J190" s="138">
        <f>ROUND(I190*H190,2)</f>
        <v>0</v>
      </c>
      <c r="K190" s="134" t="s">
        <v>215</v>
      </c>
      <c r="L190" s="33"/>
      <c r="M190" s="139" t="s">
        <v>19</v>
      </c>
      <c r="N190" s="140" t="s">
        <v>48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216</v>
      </c>
      <c r="AT190" s="143" t="s">
        <v>211</v>
      </c>
      <c r="AU190" s="143" t="s">
        <v>86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84</v>
      </c>
      <c r="BK190" s="144">
        <f>ROUND(I190*H190,2)</f>
        <v>0</v>
      </c>
      <c r="BL190" s="18" t="s">
        <v>216</v>
      </c>
      <c r="BM190" s="143" t="s">
        <v>1041</v>
      </c>
    </row>
    <row r="191" spans="2:47" s="1" customFormat="1" ht="12">
      <c r="B191" s="33"/>
      <c r="D191" s="145" t="s">
        <v>218</v>
      </c>
      <c r="F191" s="146" t="s">
        <v>398</v>
      </c>
      <c r="I191" s="147"/>
      <c r="L191" s="33"/>
      <c r="M191" s="148"/>
      <c r="T191" s="52"/>
      <c r="AT191" s="18" t="s">
        <v>218</v>
      </c>
      <c r="AU191" s="18" t="s">
        <v>86</v>
      </c>
    </row>
    <row r="192" spans="2:51" s="12" customFormat="1" ht="12">
      <c r="B192" s="149"/>
      <c r="D192" s="150" t="s">
        <v>220</v>
      </c>
      <c r="F192" s="152" t="s">
        <v>1042</v>
      </c>
      <c r="H192" s="153">
        <v>96.3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4</v>
      </c>
      <c r="AX192" s="12" t="s">
        <v>84</v>
      </c>
      <c r="AY192" s="151" t="s">
        <v>208</v>
      </c>
    </row>
    <row r="193" spans="2:65" s="1" customFormat="1" ht="44.25" customHeight="1">
      <c r="B193" s="33"/>
      <c r="C193" s="132" t="s">
        <v>7</v>
      </c>
      <c r="D193" s="132" t="s">
        <v>211</v>
      </c>
      <c r="E193" s="133" t="s">
        <v>401</v>
      </c>
      <c r="F193" s="134" t="s">
        <v>402</v>
      </c>
      <c r="G193" s="135" t="s">
        <v>386</v>
      </c>
      <c r="H193" s="136">
        <v>2.258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1043</v>
      </c>
    </row>
    <row r="194" spans="2:47" s="1" customFormat="1" ht="12">
      <c r="B194" s="33"/>
      <c r="D194" s="145" t="s">
        <v>218</v>
      </c>
      <c r="F194" s="146" t="s">
        <v>404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65" s="1" customFormat="1" ht="49.15" customHeight="1">
      <c r="B195" s="33"/>
      <c r="C195" s="132" t="s">
        <v>368</v>
      </c>
      <c r="D195" s="132" t="s">
        <v>211</v>
      </c>
      <c r="E195" s="133" t="s">
        <v>406</v>
      </c>
      <c r="F195" s="134" t="s">
        <v>407</v>
      </c>
      <c r="G195" s="135" t="s">
        <v>386</v>
      </c>
      <c r="H195" s="136">
        <v>1.594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1044</v>
      </c>
    </row>
    <row r="196" spans="2:47" s="1" customFormat="1" ht="12">
      <c r="B196" s="33"/>
      <c r="D196" s="145" t="s">
        <v>218</v>
      </c>
      <c r="F196" s="146" t="s">
        <v>409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63" s="11" customFormat="1" ht="22.9" customHeight="1">
      <c r="B197" s="120"/>
      <c r="D197" s="121" t="s">
        <v>76</v>
      </c>
      <c r="E197" s="130" t="s">
        <v>410</v>
      </c>
      <c r="F197" s="130" t="s">
        <v>411</v>
      </c>
      <c r="I197" s="123"/>
      <c r="J197" s="131">
        <f>BK197</f>
        <v>0</v>
      </c>
      <c r="L197" s="120"/>
      <c r="M197" s="125"/>
      <c r="P197" s="126">
        <f>SUM(P198:P199)</f>
        <v>0</v>
      </c>
      <c r="R197" s="126">
        <f>SUM(R198:R199)</f>
        <v>0</v>
      </c>
      <c r="T197" s="127">
        <f>SUM(T198:T199)</f>
        <v>0</v>
      </c>
      <c r="AR197" s="121" t="s">
        <v>84</v>
      </c>
      <c r="AT197" s="128" t="s">
        <v>76</v>
      </c>
      <c r="AU197" s="128" t="s">
        <v>84</v>
      </c>
      <c r="AY197" s="121" t="s">
        <v>208</v>
      </c>
      <c r="BK197" s="129">
        <f>SUM(BK198:BK199)</f>
        <v>0</v>
      </c>
    </row>
    <row r="198" spans="2:65" s="1" customFormat="1" ht="55.5" customHeight="1">
      <c r="B198" s="33"/>
      <c r="C198" s="132" t="s">
        <v>374</v>
      </c>
      <c r="D198" s="132" t="s">
        <v>211</v>
      </c>
      <c r="E198" s="133" t="s">
        <v>634</v>
      </c>
      <c r="F198" s="134" t="s">
        <v>635</v>
      </c>
      <c r="G198" s="135" t="s">
        <v>386</v>
      </c>
      <c r="H198" s="136">
        <v>8.65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48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216</v>
      </c>
      <c r="AT198" s="143" t="s">
        <v>211</v>
      </c>
      <c r="AU198" s="143" t="s">
        <v>86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84</v>
      </c>
      <c r="BK198" s="144">
        <f>ROUND(I198*H198,2)</f>
        <v>0</v>
      </c>
      <c r="BL198" s="18" t="s">
        <v>216</v>
      </c>
      <c r="BM198" s="143" t="s">
        <v>1045</v>
      </c>
    </row>
    <row r="199" spans="2:47" s="1" customFormat="1" ht="12">
      <c r="B199" s="33"/>
      <c r="D199" s="145" t="s">
        <v>218</v>
      </c>
      <c r="F199" s="146" t="s">
        <v>637</v>
      </c>
      <c r="I199" s="147"/>
      <c r="L199" s="33"/>
      <c r="M199" s="148"/>
      <c r="T199" s="52"/>
      <c r="AT199" s="18" t="s">
        <v>218</v>
      </c>
      <c r="AU199" s="18" t="s">
        <v>86</v>
      </c>
    </row>
    <row r="200" spans="2:63" s="11" customFormat="1" ht="25.9" customHeight="1">
      <c r="B200" s="120"/>
      <c r="D200" s="121" t="s">
        <v>76</v>
      </c>
      <c r="E200" s="122" t="s">
        <v>417</v>
      </c>
      <c r="F200" s="122" t="s">
        <v>418</v>
      </c>
      <c r="I200" s="123"/>
      <c r="J200" s="124">
        <f>BK200</f>
        <v>0</v>
      </c>
      <c r="L200" s="120"/>
      <c r="M200" s="125"/>
      <c r="P200" s="126">
        <f>P201+P218</f>
        <v>0</v>
      </c>
      <c r="R200" s="126">
        <f>R201+R218</f>
        <v>1.5648455360500002</v>
      </c>
      <c r="T200" s="127">
        <f>T201+T218</f>
        <v>0.035404</v>
      </c>
      <c r="AR200" s="121" t="s">
        <v>86</v>
      </c>
      <c r="AT200" s="128" t="s">
        <v>76</v>
      </c>
      <c r="AU200" s="128" t="s">
        <v>77</v>
      </c>
      <c r="AY200" s="121" t="s">
        <v>208</v>
      </c>
      <c r="BK200" s="129">
        <f>BK201+BK218</f>
        <v>0</v>
      </c>
    </row>
    <row r="201" spans="2:63" s="11" customFormat="1" ht="22.9" customHeight="1">
      <c r="B201" s="120"/>
      <c r="D201" s="121" t="s">
        <v>76</v>
      </c>
      <c r="E201" s="130" t="s">
        <v>419</v>
      </c>
      <c r="F201" s="130" t="s">
        <v>420</v>
      </c>
      <c r="I201" s="123"/>
      <c r="J201" s="131">
        <f>BK201</f>
        <v>0</v>
      </c>
      <c r="L201" s="120"/>
      <c r="M201" s="125"/>
      <c r="P201" s="126">
        <f>SUM(P202:P217)</f>
        <v>0</v>
      </c>
      <c r="R201" s="126">
        <f>SUM(R202:R217)</f>
        <v>0.0612166288</v>
      </c>
      <c r="T201" s="127">
        <f>SUM(T202:T217)</f>
        <v>0.035404</v>
      </c>
      <c r="AR201" s="121" t="s">
        <v>86</v>
      </c>
      <c r="AT201" s="128" t="s">
        <v>76</v>
      </c>
      <c r="AU201" s="128" t="s">
        <v>84</v>
      </c>
      <c r="AY201" s="121" t="s">
        <v>208</v>
      </c>
      <c r="BK201" s="129">
        <f>SUM(BK202:BK217)</f>
        <v>0</v>
      </c>
    </row>
    <row r="202" spans="2:65" s="1" customFormat="1" ht="24.2" customHeight="1">
      <c r="B202" s="33"/>
      <c r="C202" s="132" t="s">
        <v>383</v>
      </c>
      <c r="D202" s="132" t="s">
        <v>211</v>
      </c>
      <c r="E202" s="133" t="s">
        <v>564</v>
      </c>
      <c r="F202" s="134" t="s">
        <v>565</v>
      </c>
      <c r="G202" s="135" t="s">
        <v>274</v>
      </c>
      <c r="H202" s="136">
        <v>21.2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331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331</v>
      </c>
      <c r="BM202" s="143" t="s">
        <v>1046</v>
      </c>
    </row>
    <row r="203" spans="2:47" s="1" customFormat="1" ht="12">
      <c r="B203" s="33"/>
      <c r="D203" s="145" t="s">
        <v>218</v>
      </c>
      <c r="F203" s="146" t="s">
        <v>567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51" s="12" customFormat="1" ht="12">
      <c r="B204" s="149"/>
      <c r="D204" s="150" t="s">
        <v>220</v>
      </c>
      <c r="E204" s="151" t="s">
        <v>19</v>
      </c>
      <c r="F204" s="152" t="s">
        <v>568</v>
      </c>
      <c r="H204" s="153">
        <v>21.2</v>
      </c>
      <c r="I204" s="154"/>
      <c r="L204" s="149"/>
      <c r="M204" s="155"/>
      <c r="T204" s="156"/>
      <c r="AT204" s="151" t="s">
        <v>220</v>
      </c>
      <c r="AU204" s="151" t="s">
        <v>86</v>
      </c>
      <c r="AV204" s="12" t="s">
        <v>86</v>
      </c>
      <c r="AW204" s="12" t="s">
        <v>37</v>
      </c>
      <c r="AX204" s="12" t="s">
        <v>77</v>
      </c>
      <c r="AY204" s="151" t="s">
        <v>208</v>
      </c>
    </row>
    <row r="205" spans="2:51" s="13" customFormat="1" ht="12">
      <c r="B205" s="157"/>
      <c r="D205" s="150" t="s">
        <v>220</v>
      </c>
      <c r="E205" s="158" t="s">
        <v>19</v>
      </c>
      <c r="F205" s="159" t="s">
        <v>569</v>
      </c>
      <c r="H205" s="158" t="s">
        <v>19</v>
      </c>
      <c r="I205" s="160"/>
      <c r="L205" s="157"/>
      <c r="M205" s="161"/>
      <c r="T205" s="162"/>
      <c r="AT205" s="158" t="s">
        <v>220</v>
      </c>
      <c r="AU205" s="158" t="s">
        <v>86</v>
      </c>
      <c r="AV205" s="13" t="s">
        <v>84</v>
      </c>
      <c r="AW205" s="13" t="s">
        <v>37</v>
      </c>
      <c r="AX205" s="13" t="s">
        <v>77</v>
      </c>
      <c r="AY205" s="158" t="s">
        <v>208</v>
      </c>
    </row>
    <row r="206" spans="2:51" s="14" customFormat="1" ht="12">
      <c r="B206" s="163"/>
      <c r="D206" s="150" t="s">
        <v>220</v>
      </c>
      <c r="E206" s="164" t="s">
        <v>19</v>
      </c>
      <c r="F206" s="165" t="s">
        <v>223</v>
      </c>
      <c r="H206" s="166">
        <v>21.2</v>
      </c>
      <c r="I206" s="167"/>
      <c r="L206" s="163"/>
      <c r="M206" s="168"/>
      <c r="T206" s="169"/>
      <c r="AT206" s="164" t="s">
        <v>220</v>
      </c>
      <c r="AU206" s="164" t="s">
        <v>86</v>
      </c>
      <c r="AV206" s="14" t="s">
        <v>216</v>
      </c>
      <c r="AW206" s="14" t="s">
        <v>37</v>
      </c>
      <c r="AX206" s="14" t="s">
        <v>84</v>
      </c>
      <c r="AY206" s="164" t="s">
        <v>208</v>
      </c>
    </row>
    <row r="207" spans="2:65" s="1" customFormat="1" ht="21.75" customHeight="1">
      <c r="B207" s="33"/>
      <c r="C207" s="170" t="s">
        <v>389</v>
      </c>
      <c r="D207" s="170" t="s">
        <v>239</v>
      </c>
      <c r="E207" s="171" t="s">
        <v>570</v>
      </c>
      <c r="F207" s="172" t="s">
        <v>571</v>
      </c>
      <c r="G207" s="173" t="s">
        <v>386</v>
      </c>
      <c r="H207" s="174">
        <v>0.016</v>
      </c>
      <c r="I207" s="175"/>
      <c r="J207" s="176">
        <f>ROUND(I207*H207,2)</f>
        <v>0</v>
      </c>
      <c r="K207" s="172" t="s">
        <v>215</v>
      </c>
      <c r="L207" s="177"/>
      <c r="M207" s="178" t="s">
        <v>19</v>
      </c>
      <c r="N207" s="179" t="s">
        <v>48</v>
      </c>
      <c r="P207" s="141">
        <f>O207*H207</f>
        <v>0</v>
      </c>
      <c r="Q207" s="141">
        <v>1</v>
      </c>
      <c r="R207" s="141">
        <f>Q207*H207</f>
        <v>0.016</v>
      </c>
      <c r="S207" s="141">
        <v>0</v>
      </c>
      <c r="T207" s="142">
        <f>S207*H207</f>
        <v>0</v>
      </c>
      <c r="AR207" s="143" t="s">
        <v>432</v>
      </c>
      <c r="AT207" s="143" t="s">
        <v>239</v>
      </c>
      <c r="AU207" s="143" t="s">
        <v>86</v>
      </c>
      <c r="AY207" s="18" t="s">
        <v>208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84</v>
      </c>
      <c r="BK207" s="144">
        <f>ROUND(I207*H207,2)</f>
        <v>0</v>
      </c>
      <c r="BL207" s="18" t="s">
        <v>331</v>
      </c>
      <c r="BM207" s="143" t="s">
        <v>1047</v>
      </c>
    </row>
    <row r="208" spans="2:65" s="1" customFormat="1" ht="24.2" customHeight="1">
      <c r="B208" s="33"/>
      <c r="C208" s="132" t="s">
        <v>394</v>
      </c>
      <c r="D208" s="132" t="s">
        <v>211</v>
      </c>
      <c r="E208" s="133" t="s">
        <v>422</v>
      </c>
      <c r="F208" s="134" t="s">
        <v>423</v>
      </c>
      <c r="G208" s="135" t="s">
        <v>274</v>
      </c>
      <c r="H208" s="136">
        <v>21.2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</v>
      </c>
      <c r="R208" s="141">
        <f>Q208*H208</f>
        <v>0</v>
      </c>
      <c r="S208" s="141">
        <v>0.00167</v>
      </c>
      <c r="T208" s="142">
        <f>S208*H208</f>
        <v>0.035404</v>
      </c>
      <c r="AR208" s="143" t="s">
        <v>331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331</v>
      </c>
      <c r="BM208" s="143" t="s">
        <v>1048</v>
      </c>
    </row>
    <row r="209" spans="2:47" s="1" customFormat="1" ht="12">
      <c r="B209" s="33"/>
      <c r="D209" s="145" t="s">
        <v>218</v>
      </c>
      <c r="F209" s="146" t="s">
        <v>425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615</v>
      </c>
      <c r="H210" s="153">
        <v>21.2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575</v>
      </c>
      <c r="H211" s="166">
        <v>21.2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5" s="1" customFormat="1" ht="37.9" customHeight="1">
      <c r="B212" s="33"/>
      <c r="C212" s="132" t="s">
        <v>400</v>
      </c>
      <c r="D212" s="132" t="s">
        <v>211</v>
      </c>
      <c r="E212" s="133" t="s">
        <v>427</v>
      </c>
      <c r="F212" s="134" t="s">
        <v>428</v>
      </c>
      <c r="G212" s="135" t="s">
        <v>274</v>
      </c>
      <c r="H212" s="136">
        <v>16.8</v>
      </c>
      <c r="I212" s="137"/>
      <c r="J212" s="138">
        <f>ROUND(I212*H212,2)</f>
        <v>0</v>
      </c>
      <c r="K212" s="134" t="s">
        <v>215</v>
      </c>
      <c r="L212" s="33"/>
      <c r="M212" s="139" t="s">
        <v>19</v>
      </c>
      <c r="N212" s="140" t="s">
        <v>48</v>
      </c>
      <c r="P212" s="141">
        <f>O212*H212</f>
        <v>0</v>
      </c>
      <c r="Q212" s="141">
        <v>0.002691466</v>
      </c>
      <c r="R212" s="141">
        <f>Q212*H212</f>
        <v>0.0452166288</v>
      </c>
      <c r="S212" s="141">
        <v>0</v>
      </c>
      <c r="T212" s="142">
        <f>S212*H212</f>
        <v>0</v>
      </c>
      <c r="AR212" s="143" t="s">
        <v>331</v>
      </c>
      <c r="AT212" s="143" t="s">
        <v>211</v>
      </c>
      <c r="AU212" s="143" t="s">
        <v>86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84</v>
      </c>
      <c r="BK212" s="144">
        <f>ROUND(I212*H212,2)</f>
        <v>0</v>
      </c>
      <c r="BL212" s="18" t="s">
        <v>331</v>
      </c>
      <c r="BM212" s="143" t="s">
        <v>1049</v>
      </c>
    </row>
    <row r="213" spans="2:47" s="1" customFormat="1" ht="12">
      <c r="B213" s="33"/>
      <c r="D213" s="145" t="s">
        <v>218</v>
      </c>
      <c r="F213" s="146" t="s">
        <v>430</v>
      </c>
      <c r="I213" s="147"/>
      <c r="L213" s="33"/>
      <c r="M213" s="148"/>
      <c r="T213" s="52"/>
      <c r="AT213" s="18" t="s">
        <v>218</v>
      </c>
      <c r="AU213" s="18" t="s">
        <v>86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431</v>
      </c>
      <c r="H214" s="153">
        <v>16.8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4" customFormat="1" ht="12">
      <c r="B215" s="163"/>
      <c r="D215" s="150" t="s">
        <v>220</v>
      </c>
      <c r="E215" s="164" t="s">
        <v>19</v>
      </c>
      <c r="F215" s="165" t="s">
        <v>223</v>
      </c>
      <c r="H215" s="166">
        <v>16.8</v>
      </c>
      <c r="I215" s="167"/>
      <c r="L215" s="163"/>
      <c r="M215" s="168"/>
      <c r="T215" s="169"/>
      <c r="AT215" s="164" t="s">
        <v>220</v>
      </c>
      <c r="AU215" s="164" t="s">
        <v>86</v>
      </c>
      <c r="AV215" s="14" t="s">
        <v>216</v>
      </c>
      <c r="AW215" s="14" t="s">
        <v>37</v>
      </c>
      <c r="AX215" s="14" t="s">
        <v>84</v>
      </c>
      <c r="AY215" s="164" t="s">
        <v>208</v>
      </c>
    </row>
    <row r="216" spans="2:65" s="1" customFormat="1" ht="44.25" customHeight="1">
      <c r="B216" s="33"/>
      <c r="C216" s="132" t="s">
        <v>405</v>
      </c>
      <c r="D216" s="132" t="s">
        <v>211</v>
      </c>
      <c r="E216" s="133" t="s">
        <v>1002</v>
      </c>
      <c r="F216" s="134" t="s">
        <v>1003</v>
      </c>
      <c r="G216" s="135" t="s">
        <v>447</v>
      </c>
      <c r="H216" s="187"/>
      <c r="I216" s="137"/>
      <c r="J216" s="138">
        <f>ROUND(I216*H216,2)</f>
        <v>0</v>
      </c>
      <c r="K216" s="134" t="s">
        <v>215</v>
      </c>
      <c r="L216" s="33"/>
      <c r="M216" s="139" t="s">
        <v>19</v>
      </c>
      <c r="N216" s="140" t="s">
        <v>48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331</v>
      </c>
      <c r="AT216" s="143" t="s">
        <v>211</v>
      </c>
      <c r="AU216" s="143" t="s">
        <v>86</v>
      </c>
      <c r="AY216" s="18" t="s">
        <v>208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84</v>
      </c>
      <c r="BK216" s="144">
        <f>ROUND(I216*H216,2)</f>
        <v>0</v>
      </c>
      <c r="BL216" s="18" t="s">
        <v>331</v>
      </c>
      <c r="BM216" s="143" t="s">
        <v>1050</v>
      </c>
    </row>
    <row r="217" spans="2:47" s="1" customFormat="1" ht="12">
      <c r="B217" s="33"/>
      <c r="D217" s="145" t="s">
        <v>218</v>
      </c>
      <c r="F217" s="146" t="s">
        <v>1005</v>
      </c>
      <c r="I217" s="147"/>
      <c r="L217" s="33"/>
      <c r="M217" s="148"/>
      <c r="T217" s="52"/>
      <c r="AT217" s="18" t="s">
        <v>218</v>
      </c>
      <c r="AU217" s="18" t="s">
        <v>86</v>
      </c>
    </row>
    <row r="218" spans="2:63" s="11" customFormat="1" ht="22.9" customHeight="1">
      <c r="B218" s="120"/>
      <c r="D218" s="121" t="s">
        <v>76</v>
      </c>
      <c r="E218" s="130" t="s">
        <v>450</v>
      </c>
      <c r="F218" s="130" t="s">
        <v>451</v>
      </c>
      <c r="I218" s="123"/>
      <c r="J218" s="131">
        <f>BK218</f>
        <v>0</v>
      </c>
      <c r="L218" s="120"/>
      <c r="M218" s="125"/>
      <c r="P218" s="126">
        <f>SUM(P219:P241)</f>
        <v>0</v>
      </c>
      <c r="R218" s="126">
        <f>SUM(R219:R241)</f>
        <v>1.5036289072500002</v>
      </c>
      <c r="T218" s="127">
        <f>SUM(T219:T241)</f>
        <v>0</v>
      </c>
      <c r="AR218" s="121" t="s">
        <v>86</v>
      </c>
      <c r="AT218" s="128" t="s">
        <v>76</v>
      </c>
      <c r="AU218" s="128" t="s">
        <v>84</v>
      </c>
      <c r="AY218" s="121" t="s">
        <v>208</v>
      </c>
      <c r="BK218" s="129">
        <f>SUM(BK219:BK241)</f>
        <v>0</v>
      </c>
    </row>
    <row r="219" spans="2:65" s="1" customFormat="1" ht="33" customHeight="1">
      <c r="B219" s="33"/>
      <c r="C219" s="132" t="s">
        <v>412</v>
      </c>
      <c r="D219" s="132" t="s">
        <v>211</v>
      </c>
      <c r="E219" s="133" t="s">
        <v>453</v>
      </c>
      <c r="F219" s="134" t="s">
        <v>454</v>
      </c>
      <c r="G219" s="135" t="s">
        <v>226</v>
      </c>
      <c r="H219" s="136">
        <v>38.54</v>
      </c>
      <c r="I219" s="137"/>
      <c r="J219" s="138">
        <f>ROUND(I219*H219,2)</f>
        <v>0</v>
      </c>
      <c r="K219" s="134" t="s">
        <v>215</v>
      </c>
      <c r="L219" s="33"/>
      <c r="M219" s="139" t="s">
        <v>19</v>
      </c>
      <c r="N219" s="140" t="s">
        <v>48</v>
      </c>
      <c r="P219" s="141">
        <f>O219*H219</f>
        <v>0</v>
      </c>
      <c r="Q219" s="141">
        <v>0.0002653375</v>
      </c>
      <c r="R219" s="141">
        <f>Q219*H219</f>
        <v>0.01022610725</v>
      </c>
      <c r="S219" s="141">
        <v>0</v>
      </c>
      <c r="T219" s="142">
        <f>S219*H219</f>
        <v>0</v>
      </c>
      <c r="AR219" s="143" t="s">
        <v>331</v>
      </c>
      <c r="AT219" s="143" t="s">
        <v>211</v>
      </c>
      <c r="AU219" s="143" t="s">
        <v>86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84</v>
      </c>
      <c r="BK219" s="144">
        <f>ROUND(I219*H219,2)</f>
        <v>0</v>
      </c>
      <c r="BL219" s="18" t="s">
        <v>331</v>
      </c>
      <c r="BM219" s="143" t="s">
        <v>1051</v>
      </c>
    </row>
    <row r="220" spans="2:47" s="1" customFormat="1" ht="12">
      <c r="B220" s="33"/>
      <c r="D220" s="145" t="s">
        <v>218</v>
      </c>
      <c r="F220" s="146" t="s">
        <v>456</v>
      </c>
      <c r="I220" s="147"/>
      <c r="L220" s="33"/>
      <c r="M220" s="148"/>
      <c r="T220" s="52"/>
      <c r="AT220" s="18" t="s">
        <v>218</v>
      </c>
      <c r="AU220" s="18" t="s">
        <v>86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699</v>
      </c>
      <c r="H221" s="153">
        <v>38.54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3" customFormat="1" ht="12">
      <c r="B222" s="157"/>
      <c r="D222" s="150" t="s">
        <v>220</v>
      </c>
      <c r="E222" s="158" t="s">
        <v>19</v>
      </c>
      <c r="F222" s="159" t="s">
        <v>1052</v>
      </c>
      <c r="H222" s="158" t="s">
        <v>19</v>
      </c>
      <c r="I222" s="160"/>
      <c r="L222" s="157"/>
      <c r="M222" s="161"/>
      <c r="T222" s="162"/>
      <c r="AT222" s="158" t="s">
        <v>220</v>
      </c>
      <c r="AU222" s="158" t="s">
        <v>86</v>
      </c>
      <c r="AV222" s="13" t="s">
        <v>84</v>
      </c>
      <c r="AW222" s="13" t="s">
        <v>37</v>
      </c>
      <c r="AX222" s="13" t="s">
        <v>77</v>
      </c>
      <c r="AY222" s="158" t="s">
        <v>208</v>
      </c>
    </row>
    <row r="223" spans="2:51" s="14" customFormat="1" ht="12">
      <c r="B223" s="163"/>
      <c r="D223" s="150" t="s">
        <v>220</v>
      </c>
      <c r="E223" s="164" t="s">
        <v>19</v>
      </c>
      <c r="F223" s="165" t="s">
        <v>223</v>
      </c>
      <c r="H223" s="166">
        <v>38.54</v>
      </c>
      <c r="I223" s="167"/>
      <c r="L223" s="163"/>
      <c r="M223" s="168"/>
      <c r="T223" s="169"/>
      <c r="AT223" s="164" t="s">
        <v>220</v>
      </c>
      <c r="AU223" s="164" t="s">
        <v>86</v>
      </c>
      <c r="AV223" s="14" t="s">
        <v>216</v>
      </c>
      <c r="AW223" s="14" t="s">
        <v>37</v>
      </c>
      <c r="AX223" s="14" t="s">
        <v>84</v>
      </c>
      <c r="AY223" s="164" t="s">
        <v>208</v>
      </c>
    </row>
    <row r="224" spans="2:65" s="1" customFormat="1" ht="33" customHeight="1">
      <c r="B224" s="33"/>
      <c r="C224" s="170" t="s">
        <v>421</v>
      </c>
      <c r="D224" s="170" t="s">
        <v>239</v>
      </c>
      <c r="E224" s="171" t="s">
        <v>460</v>
      </c>
      <c r="F224" s="172" t="s">
        <v>461</v>
      </c>
      <c r="G224" s="173" t="s">
        <v>226</v>
      </c>
      <c r="H224" s="174">
        <v>38.54</v>
      </c>
      <c r="I224" s="175"/>
      <c r="J224" s="176">
        <f>ROUND(I224*H224,2)</f>
        <v>0</v>
      </c>
      <c r="K224" s="172" t="s">
        <v>215</v>
      </c>
      <c r="L224" s="177"/>
      <c r="M224" s="178" t="s">
        <v>19</v>
      </c>
      <c r="N224" s="179" t="s">
        <v>48</v>
      </c>
      <c r="P224" s="141">
        <f>O224*H224</f>
        <v>0</v>
      </c>
      <c r="Q224" s="141">
        <v>0.03642</v>
      </c>
      <c r="R224" s="141">
        <f>Q224*H224</f>
        <v>1.4036268</v>
      </c>
      <c r="S224" s="141">
        <v>0</v>
      </c>
      <c r="T224" s="142">
        <f>S224*H224</f>
        <v>0</v>
      </c>
      <c r="AR224" s="143" t="s">
        <v>432</v>
      </c>
      <c r="AT224" s="143" t="s">
        <v>239</v>
      </c>
      <c r="AU224" s="143" t="s">
        <v>86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84</v>
      </c>
      <c r="BK224" s="144">
        <f>ROUND(I224*H224,2)</f>
        <v>0</v>
      </c>
      <c r="BL224" s="18" t="s">
        <v>331</v>
      </c>
      <c r="BM224" s="143" t="s">
        <v>1053</v>
      </c>
    </row>
    <row r="225" spans="2:65" s="1" customFormat="1" ht="78" customHeight="1">
      <c r="B225" s="33"/>
      <c r="C225" s="170" t="s">
        <v>426</v>
      </c>
      <c r="D225" s="170" t="s">
        <v>239</v>
      </c>
      <c r="E225" s="171" t="s">
        <v>814</v>
      </c>
      <c r="F225" s="172" t="s">
        <v>815</v>
      </c>
      <c r="G225" s="173" t="s">
        <v>226</v>
      </c>
      <c r="H225" s="174">
        <v>38.54</v>
      </c>
      <c r="I225" s="175"/>
      <c r="J225" s="176">
        <f>ROUND(I225*H225,2)</f>
        <v>0</v>
      </c>
      <c r="K225" s="172" t="s">
        <v>19</v>
      </c>
      <c r="L225" s="177"/>
      <c r="M225" s="178" t="s">
        <v>19</v>
      </c>
      <c r="N225" s="179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432</v>
      </c>
      <c r="AT225" s="143" t="s">
        <v>239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331</v>
      </c>
      <c r="BM225" s="143" t="s">
        <v>1054</v>
      </c>
    </row>
    <row r="226" spans="2:65" s="1" customFormat="1" ht="44.25" customHeight="1">
      <c r="B226" s="33"/>
      <c r="C226" s="132" t="s">
        <v>432</v>
      </c>
      <c r="D226" s="132" t="s">
        <v>211</v>
      </c>
      <c r="E226" s="133" t="s">
        <v>464</v>
      </c>
      <c r="F226" s="134" t="s">
        <v>465</v>
      </c>
      <c r="G226" s="135" t="s">
        <v>274</v>
      </c>
      <c r="H226" s="136">
        <v>70.4</v>
      </c>
      <c r="I226" s="137"/>
      <c r="J226" s="138">
        <f>ROUND(I226*H226,2)</f>
        <v>0</v>
      </c>
      <c r="K226" s="134" t="s">
        <v>215</v>
      </c>
      <c r="L226" s="33"/>
      <c r="M226" s="139" t="s">
        <v>19</v>
      </c>
      <c r="N226" s="140" t="s">
        <v>48</v>
      </c>
      <c r="P226" s="141">
        <f>O226*H226</f>
        <v>0</v>
      </c>
      <c r="Q226" s="141">
        <v>0.00029</v>
      </c>
      <c r="R226" s="141">
        <f>Q226*H226</f>
        <v>0.020416</v>
      </c>
      <c r="S226" s="141">
        <v>0</v>
      </c>
      <c r="T226" s="142">
        <f>S226*H226</f>
        <v>0</v>
      </c>
      <c r="AR226" s="143" t="s">
        <v>331</v>
      </c>
      <c r="AT226" s="143" t="s">
        <v>211</v>
      </c>
      <c r="AU226" s="143" t="s">
        <v>86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84</v>
      </c>
      <c r="BK226" s="144">
        <f>ROUND(I226*H226,2)</f>
        <v>0</v>
      </c>
      <c r="BL226" s="18" t="s">
        <v>331</v>
      </c>
      <c r="BM226" s="143" t="s">
        <v>1055</v>
      </c>
    </row>
    <row r="227" spans="2:47" s="1" customFormat="1" ht="12">
      <c r="B227" s="33"/>
      <c r="D227" s="145" t="s">
        <v>218</v>
      </c>
      <c r="F227" s="146" t="s">
        <v>467</v>
      </c>
      <c r="I227" s="147"/>
      <c r="L227" s="33"/>
      <c r="M227" s="148"/>
      <c r="T227" s="52"/>
      <c r="AT227" s="18" t="s">
        <v>218</v>
      </c>
      <c r="AU227" s="18" t="s">
        <v>86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705</v>
      </c>
      <c r="H228" s="153">
        <v>70.4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3" customFormat="1" ht="12">
      <c r="B229" s="157"/>
      <c r="D229" s="150" t="s">
        <v>220</v>
      </c>
      <c r="E229" s="158" t="s">
        <v>19</v>
      </c>
      <c r="F229" s="159" t="s">
        <v>1052</v>
      </c>
      <c r="H229" s="158" t="s">
        <v>19</v>
      </c>
      <c r="I229" s="160"/>
      <c r="L229" s="157"/>
      <c r="M229" s="161"/>
      <c r="T229" s="162"/>
      <c r="AT229" s="158" t="s">
        <v>220</v>
      </c>
      <c r="AU229" s="158" t="s">
        <v>86</v>
      </c>
      <c r="AV229" s="13" t="s">
        <v>84</v>
      </c>
      <c r="AW229" s="13" t="s">
        <v>37</v>
      </c>
      <c r="AX229" s="13" t="s">
        <v>77</v>
      </c>
      <c r="AY229" s="158" t="s">
        <v>208</v>
      </c>
    </row>
    <row r="230" spans="2:51" s="14" customFormat="1" ht="12">
      <c r="B230" s="163"/>
      <c r="D230" s="150" t="s">
        <v>220</v>
      </c>
      <c r="E230" s="164" t="s">
        <v>19</v>
      </c>
      <c r="F230" s="165" t="s">
        <v>223</v>
      </c>
      <c r="H230" s="166">
        <v>70.4</v>
      </c>
      <c r="I230" s="167"/>
      <c r="L230" s="163"/>
      <c r="M230" s="168"/>
      <c r="T230" s="169"/>
      <c r="AT230" s="164" t="s">
        <v>220</v>
      </c>
      <c r="AU230" s="164" t="s">
        <v>86</v>
      </c>
      <c r="AV230" s="14" t="s">
        <v>216</v>
      </c>
      <c r="AW230" s="14" t="s">
        <v>37</v>
      </c>
      <c r="AX230" s="14" t="s">
        <v>84</v>
      </c>
      <c r="AY230" s="164" t="s">
        <v>208</v>
      </c>
    </row>
    <row r="231" spans="2:65" s="1" customFormat="1" ht="33" customHeight="1">
      <c r="B231" s="33"/>
      <c r="C231" s="132" t="s">
        <v>438</v>
      </c>
      <c r="D231" s="132" t="s">
        <v>211</v>
      </c>
      <c r="E231" s="133" t="s">
        <v>470</v>
      </c>
      <c r="F231" s="134" t="s">
        <v>471</v>
      </c>
      <c r="G231" s="135" t="s">
        <v>274</v>
      </c>
      <c r="H231" s="136">
        <v>16.4</v>
      </c>
      <c r="I231" s="137"/>
      <c r="J231" s="138">
        <f>ROUND(I231*H231,2)</f>
        <v>0</v>
      </c>
      <c r="K231" s="134" t="s">
        <v>215</v>
      </c>
      <c r="L231" s="33"/>
      <c r="M231" s="139" t="s">
        <v>19</v>
      </c>
      <c r="N231" s="140" t="s">
        <v>48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331</v>
      </c>
      <c r="AT231" s="143" t="s">
        <v>211</v>
      </c>
      <c r="AU231" s="143" t="s">
        <v>86</v>
      </c>
      <c r="AY231" s="18" t="s">
        <v>208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8" t="s">
        <v>84</v>
      </c>
      <c r="BK231" s="144">
        <f>ROUND(I231*H231,2)</f>
        <v>0</v>
      </c>
      <c r="BL231" s="18" t="s">
        <v>331</v>
      </c>
      <c r="BM231" s="143" t="s">
        <v>1056</v>
      </c>
    </row>
    <row r="232" spans="2:47" s="1" customFormat="1" ht="12">
      <c r="B232" s="33"/>
      <c r="D232" s="145" t="s">
        <v>218</v>
      </c>
      <c r="F232" s="146" t="s">
        <v>473</v>
      </c>
      <c r="I232" s="147"/>
      <c r="L232" s="33"/>
      <c r="M232" s="148"/>
      <c r="T232" s="52"/>
      <c r="AT232" s="18" t="s">
        <v>218</v>
      </c>
      <c r="AU232" s="18" t="s">
        <v>86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474</v>
      </c>
      <c r="H233" s="153">
        <v>16.4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4" customFormat="1" ht="12">
      <c r="B234" s="163"/>
      <c r="D234" s="150" t="s">
        <v>220</v>
      </c>
      <c r="E234" s="164" t="s">
        <v>19</v>
      </c>
      <c r="F234" s="165" t="s">
        <v>223</v>
      </c>
      <c r="H234" s="166">
        <v>16.4</v>
      </c>
      <c r="I234" s="167"/>
      <c r="L234" s="163"/>
      <c r="M234" s="168"/>
      <c r="T234" s="169"/>
      <c r="AT234" s="164" t="s">
        <v>220</v>
      </c>
      <c r="AU234" s="164" t="s">
        <v>86</v>
      </c>
      <c r="AV234" s="14" t="s">
        <v>216</v>
      </c>
      <c r="AW234" s="14" t="s">
        <v>37</v>
      </c>
      <c r="AX234" s="14" t="s">
        <v>84</v>
      </c>
      <c r="AY234" s="164" t="s">
        <v>208</v>
      </c>
    </row>
    <row r="235" spans="2:65" s="1" customFormat="1" ht="24.2" customHeight="1">
      <c r="B235" s="33"/>
      <c r="C235" s="170" t="s">
        <v>444</v>
      </c>
      <c r="D235" s="170" t="s">
        <v>239</v>
      </c>
      <c r="E235" s="171" t="s">
        <v>824</v>
      </c>
      <c r="F235" s="172" t="s">
        <v>825</v>
      </c>
      <c r="G235" s="173" t="s">
        <v>274</v>
      </c>
      <c r="H235" s="174">
        <v>17.22</v>
      </c>
      <c r="I235" s="175"/>
      <c r="J235" s="176">
        <f>ROUND(I235*H235,2)</f>
        <v>0</v>
      </c>
      <c r="K235" s="172" t="s">
        <v>215</v>
      </c>
      <c r="L235" s="177"/>
      <c r="M235" s="178" t="s">
        <v>19</v>
      </c>
      <c r="N235" s="179" t="s">
        <v>48</v>
      </c>
      <c r="P235" s="141">
        <f>O235*H235</f>
        <v>0</v>
      </c>
      <c r="Q235" s="141">
        <v>0.004</v>
      </c>
      <c r="R235" s="141">
        <f>Q235*H235</f>
        <v>0.06888</v>
      </c>
      <c r="S235" s="141">
        <v>0</v>
      </c>
      <c r="T235" s="142">
        <f>S235*H235</f>
        <v>0</v>
      </c>
      <c r="AR235" s="143" t="s">
        <v>432</v>
      </c>
      <c r="AT235" s="143" t="s">
        <v>239</v>
      </c>
      <c r="AU235" s="143" t="s">
        <v>86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84</v>
      </c>
      <c r="BK235" s="144">
        <f>ROUND(I235*H235,2)</f>
        <v>0</v>
      </c>
      <c r="BL235" s="18" t="s">
        <v>331</v>
      </c>
      <c r="BM235" s="143" t="s">
        <v>1057</v>
      </c>
    </row>
    <row r="236" spans="2:51" s="12" customFormat="1" ht="12">
      <c r="B236" s="149"/>
      <c r="D236" s="150" t="s">
        <v>220</v>
      </c>
      <c r="E236" s="151" t="s">
        <v>19</v>
      </c>
      <c r="F236" s="152" t="s">
        <v>474</v>
      </c>
      <c r="H236" s="153">
        <v>16.4</v>
      </c>
      <c r="I236" s="154"/>
      <c r="L236" s="149"/>
      <c r="M236" s="155"/>
      <c r="T236" s="156"/>
      <c r="AT236" s="151" t="s">
        <v>220</v>
      </c>
      <c r="AU236" s="151" t="s">
        <v>86</v>
      </c>
      <c r="AV236" s="12" t="s">
        <v>86</v>
      </c>
      <c r="AW236" s="12" t="s">
        <v>37</v>
      </c>
      <c r="AX236" s="12" t="s">
        <v>77</v>
      </c>
      <c r="AY236" s="151" t="s">
        <v>208</v>
      </c>
    </row>
    <row r="237" spans="2:51" s="14" customFormat="1" ht="12">
      <c r="B237" s="163"/>
      <c r="D237" s="150" t="s">
        <v>220</v>
      </c>
      <c r="E237" s="164" t="s">
        <v>19</v>
      </c>
      <c r="F237" s="165" t="s">
        <v>223</v>
      </c>
      <c r="H237" s="166">
        <v>16.4</v>
      </c>
      <c r="I237" s="167"/>
      <c r="L237" s="163"/>
      <c r="M237" s="168"/>
      <c r="T237" s="169"/>
      <c r="AT237" s="164" t="s">
        <v>220</v>
      </c>
      <c r="AU237" s="164" t="s">
        <v>86</v>
      </c>
      <c r="AV237" s="14" t="s">
        <v>216</v>
      </c>
      <c r="AW237" s="14" t="s">
        <v>37</v>
      </c>
      <c r="AX237" s="14" t="s">
        <v>84</v>
      </c>
      <c r="AY237" s="164" t="s">
        <v>208</v>
      </c>
    </row>
    <row r="238" spans="2:51" s="12" customFormat="1" ht="12">
      <c r="B238" s="149"/>
      <c r="D238" s="150" t="s">
        <v>220</v>
      </c>
      <c r="F238" s="152" t="s">
        <v>479</v>
      </c>
      <c r="H238" s="153">
        <v>17.22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4</v>
      </c>
      <c r="AX238" s="12" t="s">
        <v>84</v>
      </c>
      <c r="AY238" s="151" t="s">
        <v>208</v>
      </c>
    </row>
    <row r="239" spans="2:65" s="1" customFormat="1" ht="24.2" customHeight="1">
      <c r="B239" s="33"/>
      <c r="C239" s="170" t="s">
        <v>452</v>
      </c>
      <c r="D239" s="170" t="s">
        <v>239</v>
      </c>
      <c r="E239" s="171" t="s">
        <v>481</v>
      </c>
      <c r="F239" s="172" t="s">
        <v>482</v>
      </c>
      <c r="G239" s="173" t="s">
        <v>483</v>
      </c>
      <c r="H239" s="174">
        <v>8</v>
      </c>
      <c r="I239" s="175"/>
      <c r="J239" s="176">
        <f>ROUND(I239*H239,2)</f>
        <v>0</v>
      </c>
      <c r="K239" s="172" t="s">
        <v>215</v>
      </c>
      <c r="L239" s="177"/>
      <c r="M239" s="178" t="s">
        <v>19</v>
      </c>
      <c r="N239" s="179" t="s">
        <v>48</v>
      </c>
      <c r="P239" s="141">
        <f>O239*H239</f>
        <v>0</v>
      </c>
      <c r="Q239" s="141">
        <v>6E-05</v>
      </c>
      <c r="R239" s="141">
        <f>Q239*H239</f>
        <v>0.00048</v>
      </c>
      <c r="S239" s="141">
        <v>0</v>
      </c>
      <c r="T239" s="142">
        <f>S239*H239</f>
        <v>0</v>
      </c>
      <c r="AR239" s="143" t="s">
        <v>432</v>
      </c>
      <c r="AT239" s="143" t="s">
        <v>239</v>
      </c>
      <c r="AU239" s="143" t="s">
        <v>86</v>
      </c>
      <c r="AY239" s="18" t="s">
        <v>208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8" t="s">
        <v>84</v>
      </c>
      <c r="BK239" s="144">
        <f>ROUND(I239*H239,2)</f>
        <v>0</v>
      </c>
      <c r="BL239" s="18" t="s">
        <v>331</v>
      </c>
      <c r="BM239" s="143" t="s">
        <v>1058</v>
      </c>
    </row>
    <row r="240" spans="2:65" s="1" customFormat="1" ht="44.25" customHeight="1">
      <c r="B240" s="33"/>
      <c r="C240" s="132" t="s">
        <v>459</v>
      </c>
      <c r="D240" s="132" t="s">
        <v>211</v>
      </c>
      <c r="E240" s="133" t="s">
        <v>651</v>
      </c>
      <c r="F240" s="134" t="s">
        <v>652</v>
      </c>
      <c r="G240" s="135" t="s">
        <v>447</v>
      </c>
      <c r="H240" s="187"/>
      <c r="I240" s="137"/>
      <c r="J240" s="138">
        <f>ROUND(I240*H240,2)</f>
        <v>0</v>
      </c>
      <c r="K240" s="134" t="s">
        <v>215</v>
      </c>
      <c r="L240" s="33"/>
      <c r="M240" s="139" t="s">
        <v>19</v>
      </c>
      <c r="N240" s="140" t="s">
        <v>48</v>
      </c>
      <c r="P240" s="141">
        <f>O240*H240</f>
        <v>0</v>
      </c>
      <c r="Q240" s="141">
        <v>0</v>
      </c>
      <c r="R240" s="141">
        <f>Q240*H240</f>
        <v>0</v>
      </c>
      <c r="S240" s="141">
        <v>0</v>
      </c>
      <c r="T240" s="142">
        <f>S240*H240</f>
        <v>0</v>
      </c>
      <c r="AR240" s="143" t="s">
        <v>331</v>
      </c>
      <c r="AT240" s="143" t="s">
        <v>211</v>
      </c>
      <c r="AU240" s="143" t="s">
        <v>86</v>
      </c>
      <c r="AY240" s="18" t="s">
        <v>208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8" t="s">
        <v>84</v>
      </c>
      <c r="BK240" s="144">
        <f>ROUND(I240*H240,2)</f>
        <v>0</v>
      </c>
      <c r="BL240" s="18" t="s">
        <v>331</v>
      </c>
      <c r="BM240" s="143" t="s">
        <v>1059</v>
      </c>
    </row>
    <row r="241" spans="2:47" s="1" customFormat="1" ht="12">
      <c r="B241" s="33"/>
      <c r="D241" s="145" t="s">
        <v>218</v>
      </c>
      <c r="F241" s="146" t="s">
        <v>654</v>
      </c>
      <c r="I241" s="147"/>
      <c r="L241" s="33"/>
      <c r="M241" s="148"/>
      <c r="T241" s="52"/>
      <c r="AT241" s="18" t="s">
        <v>218</v>
      </c>
      <c r="AU241" s="18" t="s">
        <v>86</v>
      </c>
    </row>
    <row r="242" spans="2:63" s="11" customFormat="1" ht="25.9" customHeight="1">
      <c r="B242" s="120"/>
      <c r="D242" s="121" t="s">
        <v>76</v>
      </c>
      <c r="E242" s="122" t="s">
        <v>508</v>
      </c>
      <c r="F242" s="122" t="s">
        <v>509</v>
      </c>
      <c r="I242" s="123"/>
      <c r="J242" s="124">
        <f>BK242</f>
        <v>0</v>
      </c>
      <c r="L242" s="120"/>
      <c r="M242" s="125"/>
      <c r="P242" s="126">
        <f>P243</f>
        <v>0</v>
      </c>
      <c r="R242" s="126">
        <f>R243</f>
        <v>0</v>
      </c>
      <c r="T242" s="127">
        <f>T243</f>
        <v>0</v>
      </c>
      <c r="AR242" s="121" t="s">
        <v>244</v>
      </c>
      <c r="AT242" s="128" t="s">
        <v>76</v>
      </c>
      <c r="AU242" s="128" t="s">
        <v>77</v>
      </c>
      <c r="AY242" s="121" t="s">
        <v>208</v>
      </c>
      <c r="BK242" s="129">
        <f>BK243</f>
        <v>0</v>
      </c>
    </row>
    <row r="243" spans="2:63" s="11" customFormat="1" ht="22.9" customHeight="1">
      <c r="B243" s="120"/>
      <c r="D243" s="121" t="s">
        <v>76</v>
      </c>
      <c r="E243" s="130" t="s">
        <v>510</v>
      </c>
      <c r="F243" s="130" t="s">
        <v>511</v>
      </c>
      <c r="I243" s="123"/>
      <c r="J243" s="131">
        <f>BK243</f>
        <v>0</v>
      </c>
      <c r="L243" s="120"/>
      <c r="M243" s="125"/>
      <c r="P243" s="126">
        <f>SUM(P244:P245)</f>
        <v>0</v>
      </c>
      <c r="R243" s="126">
        <f>SUM(R244:R245)</f>
        <v>0</v>
      </c>
      <c r="T243" s="127">
        <f>SUM(T244:T245)</f>
        <v>0</v>
      </c>
      <c r="AR243" s="121" t="s">
        <v>244</v>
      </c>
      <c r="AT243" s="128" t="s">
        <v>76</v>
      </c>
      <c r="AU243" s="128" t="s">
        <v>84</v>
      </c>
      <c r="AY243" s="121" t="s">
        <v>208</v>
      </c>
      <c r="BK243" s="129">
        <f>SUM(BK244:BK245)</f>
        <v>0</v>
      </c>
    </row>
    <row r="244" spans="2:65" s="1" customFormat="1" ht="16.5" customHeight="1">
      <c r="B244" s="33"/>
      <c r="C244" s="132" t="s">
        <v>463</v>
      </c>
      <c r="D244" s="132" t="s">
        <v>211</v>
      </c>
      <c r="E244" s="133" t="s">
        <v>513</v>
      </c>
      <c r="F244" s="134" t="s">
        <v>511</v>
      </c>
      <c r="G244" s="135" t="s">
        <v>447</v>
      </c>
      <c r="H244" s="187"/>
      <c r="I244" s="137"/>
      <c r="J244" s="138">
        <f>ROUND(I244*H244,2)</f>
        <v>0</v>
      </c>
      <c r="K244" s="134" t="s">
        <v>514</v>
      </c>
      <c r="L244" s="33"/>
      <c r="M244" s="139" t="s">
        <v>19</v>
      </c>
      <c r="N244" s="140" t="s">
        <v>48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515</v>
      </c>
      <c r="AT244" s="143" t="s">
        <v>211</v>
      </c>
      <c r="AU244" s="143" t="s">
        <v>86</v>
      </c>
      <c r="AY244" s="18" t="s">
        <v>208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8" t="s">
        <v>84</v>
      </c>
      <c r="BK244" s="144">
        <f>ROUND(I244*H244,2)</f>
        <v>0</v>
      </c>
      <c r="BL244" s="18" t="s">
        <v>515</v>
      </c>
      <c r="BM244" s="143" t="s">
        <v>1060</v>
      </c>
    </row>
    <row r="245" spans="2:47" s="1" customFormat="1" ht="12">
      <c r="B245" s="33"/>
      <c r="D245" s="145" t="s">
        <v>218</v>
      </c>
      <c r="F245" s="146" t="s">
        <v>517</v>
      </c>
      <c r="I245" s="147"/>
      <c r="L245" s="33"/>
      <c r="M245" s="188"/>
      <c r="N245" s="189"/>
      <c r="O245" s="189"/>
      <c r="P245" s="189"/>
      <c r="Q245" s="189"/>
      <c r="R245" s="189"/>
      <c r="S245" s="189"/>
      <c r="T245" s="190"/>
      <c r="AT245" s="18" t="s">
        <v>218</v>
      </c>
      <c r="AU245" s="18" t="s">
        <v>86</v>
      </c>
    </row>
    <row r="246" spans="2:12" s="1" customFormat="1" ht="6.95" customHeight="1">
      <c r="B246" s="41"/>
      <c r="C246" s="42"/>
      <c r="D246" s="42"/>
      <c r="E246" s="42"/>
      <c r="F246" s="42"/>
      <c r="G246" s="42"/>
      <c r="H246" s="42"/>
      <c r="I246" s="42"/>
      <c r="J246" s="42"/>
      <c r="K246" s="42"/>
      <c r="L246" s="33"/>
    </row>
  </sheetData>
  <sheetProtection algorithmName="SHA-512" hashValue="5lh5o9uTRu8NV+pP80vs0uBEiOd2bHA1TPW7GnzJURsQsEcHH5xKZpkuxAXgdk+k0ZiynxB96JlXIwZWPSVR4g==" saltValue="mLg2eL52TEtUgatlg2IjOz54fjdMA9Gc2f7MWVonCQ9a3HxB7XUoC8LG+37KhSihruA8B8OWD0ZxkRYel+mOzQ==" spinCount="100000" sheet="1" objects="1" scenarios="1" formatColumns="0" formatRows="0" autoFilter="0"/>
  <autoFilter ref="C95:K245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3121"/>
    <hyperlink ref="F106" r:id="rId2" display="https://podminky.urs.cz/item/CS_URS_2023_01/317121351"/>
    <hyperlink ref="F114" r:id="rId3" display="https://podminky.urs.cz/item/CS_URS_2023_01/317998121"/>
    <hyperlink ref="F118" r:id="rId4" display="https://podminky.urs.cz/item/CS_URS_2023_01/317998123"/>
    <hyperlink ref="F120" r:id="rId5" display="https://podminky.urs.cz/item/CS_URS_2023_01/319201321"/>
    <hyperlink ref="F126" r:id="rId6" display="https://podminky.urs.cz/item/CS_URS_2023_01/346272256"/>
    <hyperlink ref="F137" r:id="rId7" display="https://podminky.urs.cz/item/CS_URS_2023_01/612321191"/>
    <hyperlink ref="F140" r:id="rId8" display="https://podminky.urs.cz/item/CS_URS_2023_01/612325302"/>
    <hyperlink ref="F150" r:id="rId9" display="https://podminky.urs.cz/item/CS_URS_2023_01/623324111"/>
    <hyperlink ref="F155" r:id="rId10" display="https://podminky.urs.cz/item/CS_URS_2023_01/629135101"/>
    <hyperlink ref="F159" r:id="rId11" display="https://podminky.urs.cz/item/CS_URS_2023_01/629991011"/>
    <hyperlink ref="F164" r:id="rId12" display="https://podminky.urs.cz/item/CS_URS_2023_01/949101112"/>
    <hyperlink ref="F169" r:id="rId13" display="https://podminky.urs.cz/item/CS_URS_2023_01/968062377"/>
    <hyperlink ref="F174" r:id="rId14" display="https://podminky.urs.cz/item/CS_URS_2023_01/973031826"/>
    <hyperlink ref="F178" r:id="rId15" display="https://podminky.urs.cz/item/CS_URS_2023_01/978013191"/>
    <hyperlink ref="F182" r:id="rId16" display="https://podminky.urs.cz/item/CS_URS_2023_01/978015391"/>
    <hyperlink ref="F187" r:id="rId17" display="https://podminky.urs.cz/item/CS_URS_2023_01/997013115"/>
    <hyperlink ref="F189" r:id="rId18" display="https://podminky.urs.cz/item/CS_URS_2023_01/997013501"/>
    <hyperlink ref="F191" r:id="rId19" display="https://podminky.urs.cz/item/CS_URS_2023_01/997013509"/>
    <hyperlink ref="F194" r:id="rId20" display="https://podminky.urs.cz/item/CS_URS_2023_01/997013863"/>
    <hyperlink ref="F196" r:id="rId21" display="https://podminky.urs.cz/item/CS_URS_2023_01/997013871"/>
    <hyperlink ref="F199" r:id="rId22" display="https://podminky.urs.cz/item/CS_URS_2023_01/998011003"/>
    <hyperlink ref="F203" r:id="rId23" display="https://podminky.urs.cz/item/CS_URS_2023_01/764001911"/>
    <hyperlink ref="F209" r:id="rId24" display="https://podminky.urs.cz/item/CS_URS_2023_01/764002851"/>
    <hyperlink ref="F213" r:id="rId25" display="https://podminky.urs.cz/item/CS_URS_2023_01/764216643"/>
    <hyperlink ref="F217" r:id="rId26" display="https://podminky.urs.cz/item/CS_URS_2023_01/998764203"/>
    <hyperlink ref="F220" r:id="rId27" display="https://podminky.urs.cz/item/CS_URS_2023_01/766622133"/>
    <hyperlink ref="F227" r:id="rId28" display="https://podminky.urs.cz/item/CS_URS_2023_01/767627310"/>
    <hyperlink ref="F232" r:id="rId29" display="https://podminky.urs.cz/item/CS_URS_2023_01/766694116"/>
    <hyperlink ref="F241" r:id="rId30" display="https://podminky.urs.cz/item/CS_URS_2023_01/998766203"/>
    <hyperlink ref="F245" r:id="rId31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729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1061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ROUND(J89,2)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ROUND((SUM(BE89:BE104)),2)</f>
        <v>0</v>
      </c>
      <c r="I35" s="94">
        <v>0.21</v>
      </c>
      <c r="J35" s="82">
        <f>ROUND(((SUM(BE89:BE104))*I35),2)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ROUND((SUM(BF89:BF104)),2)</f>
        <v>0</v>
      </c>
      <c r="I36" s="94">
        <v>0.15</v>
      </c>
      <c r="J36" s="82">
        <f>ROUND(((SUM(BF89:BF104))*I36),2)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ROUND((SUM(BG89:BG104)),2)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ROUND((SUM(BH89:BH104)),2)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ROUND((SUM(BI89:BI104)),2)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729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J5 -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J89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191</v>
      </c>
      <c r="E66" s="106"/>
      <c r="F66" s="106"/>
      <c r="G66" s="106"/>
      <c r="H66" s="106"/>
      <c r="I66" s="106"/>
      <c r="J66" s="107">
        <f>J101</f>
        <v>0</v>
      </c>
      <c r="L66" s="104"/>
    </row>
    <row r="67" spans="2:12" s="9" customFormat="1" ht="19.9" customHeight="1">
      <c r="B67" s="108"/>
      <c r="D67" s="109" t="s">
        <v>192</v>
      </c>
      <c r="E67" s="110"/>
      <c r="F67" s="110"/>
      <c r="G67" s="110"/>
      <c r="H67" s="110"/>
      <c r="I67" s="110"/>
      <c r="J67" s="111">
        <f>J102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2" t="str">
        <f>E7</f>
        <v>Revitalizace přádelny, Broumov</v>
      </c>
      <c r="F77" s="313"/>
      <c r="G77" s="313"/>
      <c r="H77" s="313"/>
      <c r="L77" s="33"/>
    </row>
    <row r="78" spans="2:12" ht="12" customHeight="1">
      <c r="B78" s="21"/>
      <c r="C78" s="28" t="s">
        <v>173</v>
      </c>
      <c r="L78" s="21"/>
    </row>
    <row r="79" spans="2:12" s="1" customFormat="1" ht="16.5" customHeight="1">
      <c r="B79" s="33"/>
      <c r="E79" s="312" t="s">
        <v>729</v>
      </c>
      <c r="F79" s="311"/>
      <c r="G79" s="311"/>
      <c r="H79" s="311"/>
      <c r="L79" s="33"/>
    </row>
    <row r="80" spans="2:12" s="1" customFormat="1" ht="12" customHeight="1">
      <c r="B80" s="33"/>
      <c r="C80" s="28" t="s">
        <v>175</v>
      </c>
      <c r="L80" s="33"/>
    </row>
    <row r="81" spans="2:12" s="1" customFormat="1" ht="16.5" customHeight="1">
      <c r="B81" s="33"/>
      <c r="E81" s="294" t="str">
        <f>E11</f>
        <v>J5 - Lešení</v>
      </c>
      <c r="F81" s="311"/>
      <c r="G81" s="311"/>
      <c r="H81" s="311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st.p.č. 115/3, čp. 158, k.ú. Velká Ves u Broumova</v>
      </c>
      <c r="I83" s="28" t="s">
        <v>23</v>
      </c>
      <c r="J83" s="49" t="str">
        <f>IF(J14="","",J14)</f>
        <v>10. 3. 2023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Z-Trade</v>
      </c>
      <c r="I85" s="28" t="s">
        <v>33</v>
      </c>
      <c r="J85" s="31" t="str">
        <f>E23</f>
        <v>JOSTA s.r.o.</v>
      </c>
      <c r="L85" s="33"/>
    </row>
    <row r="86" spans="2:12" s="1" customFormat="1" ht="15.2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>Tomáš Valenta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194</v>
      </c>
      <c r="D88" s="114" t="s">
        <v>62</v>
      </c>
      <c r="E88" s="114" t="s">
        <v>58</v>
      </c>
      <c r="F88" s="114" t="s">
        <v>59</v>
      </c>
      <c r="G88" s="114" t="s">
        <v>195</v>
      </c>
      <c r="H88" s="114" t="s">
        <v>196</v>
      </c>
      <c r="I88" s="114" t="s">
        <v>197</v>
      </c>
      <c r="J88" s="114" t="s">
        <v>180</v>
      </c>
      <c r="K88" s="115" t="s">
        <v>198</v>
      </c>
      <c r="L88" s="112"/>
      <c r="M88" s="55" t="s">
        <v>19</v>
      </c>
      <c r="N88" s="56" t="s">
        <v>47</v>
      </c>
      <c r="O88" s="56" t="s">
        <v>199</v>
      </c>
      <c r="P88" s="56" t="s">
        <v>200</v>
      </c>
      <c r="Q88" s="56" t="s">
        <v>201</v>
      </c>
      <c r="R88" s="56" t="s">
        <v>202</v>
      </c>
      <c r="S88" s="56" t="s">
        <v>203</v>
      </c>
      <c r="T88" s="57" t="s">
        <v>204</v>
      </c>
    </row>
    <row r="89" spans="2:63" s="1" customFormat="1" ht="22.9" customHeight="1">
      <c r="B89" s="33"/>
      <c r="C89" s="60" t="s">
        <v>205</v>
      </c>
      <c r="J89" s="116">
        <f>BK89</f>
        <v>0</v>
      </c>
      <c r="L89" s="33"/>
      <c r="M89" s="58"/>
      <c r="N89" s="50"/>
      <c r="O89" s="50"/>
      <c r="P89" s="117">
        <f>P90+P101</f>
        <v>0</v>
      </c>
      <c r="Q89" s="50"/>
      <c r="R89" s="117">
        <f>R90+R101</f>
        <v>0</v>
      </c>
      <c r="S89" s="50"/>
      <c r="T89" s="118">
        <f>T90+T101</f>
        <v>0</v>
      </c>
      <c r="AT89" s="18" t="s">
        <v>76</v>
      </c>
      <c r="AU89" s="18" t="s">
        <v>181</v>
      </c>
      <c r="BK89" s="119">
        <f>BK90+BK101</f>
        <v>0</v>
      </c>
    </row>
    <row r="90" spans="2:63" s="11" customFormat="1" ht="25.9" customHeight="1">
      <c r="B90" s="120"/>
      <c r="D90" s="121" t="s">
        <v>76</v>
      </c>
      <c r="E90" s="122" t="s">
        <v>206</v>
      </c>
      <c r="F90" s="122" t="s">
        <v>207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0</v>
      </c>
      <c r="T90" s="127">
        <f>T91</f>
        <v>0</v>
      </c>
      <c r="AR90" s="121" t="s">
        <v>84</v>
      </c>
      <c r="AT90" s="128" t="s">
        <v>76</v>
      </c>
      <c r="AU90" s="128" t="s">
        <v>77</v>
      </c>
      <c r="AY90" s="121" t="s">
        <v>208</v>
      </c>
      <c r="BK90" s="129">
        <f>BK91</f>
        <v>0</v>
      </c>
    </row>
    <row r="91" spans="2:63" s="11" customFormat="1" ht="22.9" customHeight="1">
      <c r="B91" s="120"/>
      <c r="D91" s="121" t="s">
        <v>76</v>
      </c>
      <c r="E91" s="130" t="s">
        <v>271</v>
      </c>
      <c r="F91" s="130" t="s">
        <v>324</v>
      </c>
      <c r="I91" s="123"/>
      <c r="J91" s="131">
        <f>BK91</f>
        <v>0</v>
      </c>
      <c r="L91" s="120"/>
      <c r="M91" s="125"/>
      <c r="P91" s="126">
        <f>SUM(P92:P100)</f>
        <v>0</v>
      </c>
      <c r="R91" s="126">
        <f>SUM(R92:R100)</f>
        <v>0</v>
      </c>
      <c r="T91" s="127">
        <f>SUM(T92:T100)</f>
        <v>0</v>
      </c>
      <c r="AR91" s="121" t="s">
        <v>84</v>
      </c>
      <c r="AT91" s="128" t="s">
        <v>76</v>
      </c>
      <c r="AU91" s="128" t="s">
        <v>84</v>
      </c>
      <c r="AY91" s="121" t="s">
        <v>208</v>
      </c>
      <c r="BK91" s="129">
        <f>SUM(BK92:BK100)</f>
        <v>0</v>
      </c>
    </row>
    <row r="92" spans="2:65" s="1" customFormat="1" ht="44.25" customHeight="1">
      <c r="B92" s="33"/>
      <c r="C92" s="132" t="s">
        <v>84</v>
      </c>
      <c r="D92" s="132" t="s">
        <v>211</v>
      </c>
      <c r="E92" s="133" t="s">
        <v>714</v>
      </c>
      <c r="F92" s="134" t="s">
        <v>715</v>
      </c>
      <c r="G92" s="135" t="s">
        <v>226</v>
      </c>
      <c r="H92" s="136">
        <v>627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48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216</v>
      </c>
      <c r="AT92" s="143" t="s">
        <v>211</v>
      </c>
      <c r="AU92" s="143" t="s">
        <v>86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84</v>
      </c>
      <c r="BK92" s="144">
        <f>ROUND(I92*H92,2)</f>
        <v>0</v>
      </c>
      <c r="BL92" s="18" t="s">
        <v>216</v>
      </c>
      <c r="BM92" s="143" t="s">
        <v>1062</v>
      </c>
    </row>
    <row r="93" spans="2:47" s="1" customFormat="1" ht="12">
      <c r="B93" s="33"/>
      <c r="D93" s="145" t="s">
        <v>218</v>
      </c>
      <c r="F93" s="146" t="s">
        <v>717</v>
      </c>
      <c r="I93" s="147"/>
      <c r="L93" s="33"/>
      <c r="M93" s="148"/>
      <c r="T93" s="52"/>
      <c r="AT93" s="18" t="s">
        <v>218</v>
      </c>
      <c r="AU93" s="18" t="s">
        <v>86</v>
      </c>
    </row>
    <row r="94" spans="2:51" s="12" customFormat="1" ht="12">
      <c r="B94" s="149"/>
      <c r="D94" s="150" t="s">
        <v>220</v>
      </c>
      <c r="E94" s="151" t="s">
        <v>19</v>
      </c>
      <c r="F94" s="152" t="s">
        <v>718</v>
      </c>
      <c r="H94" s="153">
        <v>627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37</v>
      </c>
      <c r="AX94" s="12" t="s">
        <v>77</v>
      </c>
      <c r="AY94" s="151" t="s">
        <v>208</v>
      </c>
    </row>
    <row r="95" spans="2:51" s="14" customFormat="1" ht="12">
      <c r="B95" s="163"/>
      <c r="D95" s="150" t="s">
        <v>220</v>
      </c>
      <c r="E95" s="164" t="s">
        <v>19</v>
      </c>
      <c r="F95" s="165" t="s">
        <v>223</v>
      </c>
      <c r="H95" s="166">
        <v>627</v>
      </c>
      <c r="I95" s="167"/>
      <c r="L95" s="163"/>
      <c r="M95" s="168"/>
      <c r="T95" s="169"/>
      <c r="AT95" s="164" t="s">
        <v>220</v>
      </c>
      <c r="AU95" s="164" t="s">
        <v>86</v>
      </c>
      <c r="AV95" s="14" t="s">
        <v>216</v>
      </c>
      <c r="AW95" s="14" t="s">
        <v>37</v>
      </c>
      <c r="AX95" s="14" t="s">
        <v>84</v>
      </c>
      <c r="AY95" s="164" t="s">
        <v>208</v>
      </c>
    </row>
    <row r="96" spans="2:65" s="1" customFormat="1" ht="55.5" customHeight="1">
      <c r="B96" s="33"/>
      <c r="C96" s="132" t="s">
        <v>86</v>
      </c>
      <c r="D96" s="132" t="s">
        <v>211</v>
      </c>
      <c r="E96" s="133" t="s">
        <v>719</v>
      </c>
      <c r="F96" s="134" t="s">
        <v>720</v>
      </c>
      <c r="G96" s="135" t="s">
        <v>226</v>
      </c>
      <c r="H96" s="136">
        <v>19437</v>
      </c>
      <c r="I96" s="137"/>
      <c r="J96" s="138">
        <f>ROUND(I96*H96,2)</f>
        <v>0</v>
      </c>
      <c r="K96" s="134" t="s">
        <v>215</v>
      </c>
      <c r="L96" s="33"/>
      <c r="M96" s="139" t="s">
        <v>19</v>
      </c>
      <c r="N96" s="140" t="s">
        <v>48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216</v>
      </c>
      <c r="AT96" s="143" t="s">
        <v>211</v>
      </c>
      <c r="AU96" s="143" t="s">
        <v>86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84</v>
      </c>
      <c r="BK96" s="144">
        <f>ROUND(I96*H96,2)</f>
        <v>0</v>
      </c>
      <c r="BL96" s="18" t="s">
        <v>216</v>
      </c>
      <c r="BM96" s="143" t="s">
        <v>1063</v>
      </c>
    </row>
    <row r="97" spans="2:47" s="1" customFormat="1" ht="12">
      <c r="B97" s="33"/>
      <c r="D97" s="145" t="s">
        <v>218</v>
      </c>
      <c r="F97" s="146" t="s">
        <v>722</v>
      </c>
      <c r="I97" s="147"/>
      <c r="L97" s="33"/>
      <c r="M97" s="148"/>
      <c r="T97" s="52"/>
      <c r="AT97" s="18" t="s">
        <v>218</v>
      </c>
      <c r="AU97" s="18" t="s">
        <v>86</v>
      </c>
    </row>
    <row r="98" spans="2:51" s="12" customFormat="1" ht="12">
      <c r="B98" s="149"/>
      <c r="D98" s="150" t="s">
        <v>220</v>
      </c>
      <c r="F98" s="152" t="s">
        <v>723</v>
      </c>
      <c r="H98" s="153">
        <v>19437</v>
      </c>
      <c r="I98" s="154"/>
      <c r="L98" s="149"/>
      <c r="M98" s="155"/>
      <c r="T98" s="156"/>
      <c r="AT98" s="151" t="s">
        <v>220</v>
      </c>
      <c r="AU98" s="151" t="s">
        <v>86</v>
      </c>
      <c r="AV98" s="12" t="s">
        <v>86</v>
      </c>
      <c r="AW98" s="12" t="s">
        <v>4</v>
      </c>
      <c r="AX98" s="12" t="s">
        <v>84</v>
      </c>
      <c r="AY98" s="151" t="s">
        <v>208</v>
      </c>
    </row>
    <row r="99" spans="2:65" s="1" customFormat="1" ht="44.25" customHeight="1">
      <c r="B99" s="33"/>
      <c r="C99" s="132" t="s">
        <v>209</v>
      </c>
      <c r="D99" s="132" t="s">
        <v>211</v>
      </c>
      <c r="E99" s="133" t="s">
        <v>724</v>
      </c>
      <c r="F99" s="134" t="s">
        <v>725</v>
      </c>
      <c r="G99" s="135" t="s">
        <v>226</v>
      </c>
      <c r="H99" s="136">
        <v>627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1064</v>
      </c>
    </row>
    <row r="100" spans="2:47" s="1" customFormat="1" ht="12">
      <c r="B100" s="33"/>
      <c r="D100" s="145" t="s">
        <v>218</v>
      </c>
      <c r="F100" s="146" t="s">
        <v>727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63" s="11" customFormat="1" ht="25.9" customHeight="1">
      <c r="B101" s="120"/>
      <c r="D101" s="121" t="s">
        <v>76</v>
      </c>
      <c r="E101" s="122" t="s">
        <v>508</v>
      </c>
      <c r="F101" s="122" t="s">
        <v>509</v>
      </c>
      <c r="I101" s="123"/>
      <c r="J101" s="124">
        <f>BK101</f>
        <v>0</v>
      </c>
      <c r="L101" s="120"/>
      <c r="M101" s="125"/>
      <c r="P101" s="126">
        <f>P102</f>
        <v>0</v>
      </c>
      <c r="R101" s="126">
        <f>R102</f>
        <v>0</v>
      </c>
      <c r="T101" s="127">
        <f>T102</f>
        <v>0</v>
      </c>
      <c r="AR101" s="121" t="s">
        <v>244</v>
      </c>
      <c r="AT101" s="128" t="s">
        <v>76</v>
      </c>
      <c r="AU101" s="128" t="s">
        <v>77</v>
      </c>
      <c r="AY101" s="121" t="s">
        <v>208</v>
      </c>
      <c r="BK101" s="129">
        <f>BK102</f>
        <v>0</v>
      </c>
    </row>
    <row r="102" spans="2:63" s="11" customFormat="1" ht="22.9" customHeight="1">
      <c r="B102" s="120"/>
      <c r="D102" s="121" t="s">
        <v>76</v>
      </c>
      <c r="E102" s="130" t="s">
        <v>510</v>
      </c>
      <c r="F102" s="130" t="s">
        <v>511</v>
      </c>
      <c r="I102" s="123"/>
      <c r="J102" s="131">
        <f>BK102</f>
        <v>0</v>
      </c>
      <c r="L102" s="120"/>
      <c r="M102" s="125"/>
      <c r="P102" s="126">
        <f>SUM(P103:P104)</f>
        <v>0</v>
      </c>
      <c r="R102" s="126">
        <f>SUM(R103:R104)</f>
        <v>0</v>
      </c>
      <c r="T102" s="127">
        <f>SUM(T103:T104)</f>
        <v>0</v>
      </c>
      <c r="AR102" s="121" t="s">
        <v>244</v>
      </c>
      <c r="AT102" s="128" t="s">
        <v>76</v>
      </c>
      <c r="AU102" s="128" t="s">
        <v>84</v>
      </c>
      <c r="AY102" s="121" t="s">
        <v>208</v>
      </c>
      <c r="BK102" s="129">
        <f>SUM(BK103:BK104)</f>
        <v>0</v>
      </c>
    </row>
    <row r="103" spans="2:65" s="1" customFormat="1" ht="16.5" customHeight="1">
      <c r="B103" s="33"/>
      <c r="C103" s="132" t="s">
        <v>216</v>
      </c>
      <c r="D103" s="132" t="s">
        <v>211</v>
      </c>
      <c r="E103" s="133" t="s">
        <v>513</v>
      </c>
      <c r="F103" s="134" t="s">
        <v>511</v>
      </c>
      <c r="G103" s="135" t="s">
        <v>447</v>
      </c>
      <c r="H103" s="187"/>
      <c r="I103" s="137"/>
      <c r="J103" s="138">
        <f>ROUND(I103*H103,2)</f>
        <v>0</v>
      </c>
      <c r="K103" s="134" t="s">
        <v>514</v>
      </c>
      <c r="L103" s="33"/>
      <c r="M103" s="139" t="s">
        <v>19</v>
      </c>
      <c r="N103" s="140" t="s">
        <v>48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515</v>
      </c>
      <c r="AT103" s="143" t="s">
        <v>211</v>
      </c>
      <c r="AU103" s="143" t="s">
        <v>86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84</v>
      </c>
      <c r="BK103" s="144">
        <f>ROUND(I103*H103,2)</f>
        <v>0</v>
      </c>
      <c r="BL103" s="18" t="s">
        <v>515</v>
      </c>
      <c r="BM103" s="143" t="s">
        <v>1065</v>
      </c>
    </row>
    <row r="104" spans="2:47" s="1" customFormat="1" ht="12">
      <c r="B104" s="33"/>
      <c r="D104" s="145" t="s">
        <v>218</v>
      </c>
      <c r="F104" s="146" t="s">
        <v>517</v>
      </c>
      <c r="I104" s="147"/>
      <c r="L104" s="33"/>
      <c r="M104" s="188"/>
      <c r="N104" s="189"/>
      <c r="O104" s="189"/>
      <c r="P104" s="189"/>
      <c r="Q104" s="189"/>
      <c r="R104" s="189"/>
      <c r="S104" s="189"/>
      <c r="T104" s="190"/>
      <c r="AT104" s="18" t="s">
        <v>218</v>
      </c>
      <c r="AU104" s="18" t="s">
        <v>86</v>
      </c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3"/>
    </row>
  </sheetData>
  <sheetProtection algorithmName="SHA-512" hashValue="216ENTxilX/1FVPNKD2+vBc05MNOs0TAFyuwzppPjE5n5Li1hzKKG1zSl8rJO9a2d64frzDyMFbBbJ/uOy65QQ==" saltValue="+JZewEQKnV1YZ8mz7rIHcQ5kbaJXfvphg+3nr8FUAyximKPAQacDbJJxqfU5I+XRpH727dL25CfhsFhuGoR7ww==" spinCount="100000" sheet="1" objects="1" scenarios="1" formatColumns="0" formatRows="0" autoFilter="0"/>
  <autoFilter ref="C88:K10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1/941211112"/>
    <hyperlink ref="F97" r:id="rId2" display="https://podminky.urs.cz/item/CS_URS_2023_01/941211211"/>
    <hyperlink ref="F100" r:id="rId3" display="https://podminky.urs.cz/item/CS_URS_2023_01/941211812"/>
    <hyperlink ref="F104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4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121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1066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1067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ROUND(J98,2)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ROUND((SUM(BE98:BE400)),2)</f>
        <v>0</v>
      </c>
      <c r="I35" s="94">
        <v>0.21</v>
      </c>
      <c r="J35" s="82">
        <f>ROUND(((SUM(BE98:BE400))*I35),2)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ROUND((SUM(BF98:BF400)),2)</f>
        <v>0</v>
      </c>
      <c r="I36" s="94">
        <v>0.15</v>
      </c>
      <c r="J36" s="82">
        <f>ROUND(((SUM(BF98:BF400))*I36),2)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ROUND((SUM(BG98:BG400)),2)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ROUND((SUM(BH98:BH400)),2)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ROUND((SUM(BI98:BI400)),2)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1066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Z1 - 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J98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J99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J100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J128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J193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J246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J258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J261</f>
        <v>0</v>
      </c>
      <c r="L70" s="104"/>
    </row>
    <row r="71" spans="2:12" s="9" customFormat="1" ht="19.9" customHeight="1">
      <c r="B71" s="108"/>
      <c r="D71" s="109" t="s">
        <v>1068</v>
      </c>
      <c r="E71" s="110"/>
      <c r="F71" s="110"/>
      <c r="G71" s="110"/>
      <c r="H71" s="110"/>
      <c r="I71" s="110"/>
      <c r="J71" s="111">
        <f>J262</f>
        <v>0</v>
      </c>
      <c r="L71" s="108"/>
    </row>
    <row r="72" spans="2:12" s="9" customFormat="1" ht="19.9" customHeight="1">
      <c r="B72" s="108"/>
      <c r="D72" s="109" t="s">
        <v>189</v>
      </c>
      <c r="E72" s="110"/>
      <c r="F72" s="110"/>
      <c r="G72" s="110"/>
      <c r="H72" s="110"/>
      <c r="I72" s="110"/>
      <c r="J72" s="111">
        <f>J273</f>
        <v>0</v>
      </c>
      <c r="L72" s="108"/>
    </row>
    <row r="73" spans="2:12" s="9" customFormat="1" ht="19.9" customHeight="1">
      <c r="B73" s="108"/>
      <c r="D73" s="109" t="s">
        <v>190</v>
      </c>
      <c r="E73" s="110"/>
      <c r="F73" s="110"/>
      <c r="G73" s="110"/>
      <c r="H73" s="110"/>
      <c r="I73" s="110"/>
      <c r="J73" s="111">
        <f>J303</f>
        <v>0</v>
      </c>
      <c r="L73" s="108"/>
    </row>
    <row r="74" spans="2:12" s="9" customFormat="1" ht="19.9" customHeight="1">
      <c r="B74" s="108"/>
      <c r="D74" s="109" t="s">
        <v>1069</v>
      </c>
      <c r="E74" s="110"/>
      <c r="F74" s="110"/>
      <c r="G74" s="110"/>
      <c r="H74" s="110"/>
      <c r="I74" s="110"/>
      <c r="J74" s="111">
        <f>J382</f>
        <v>0</v>
      </c>
      <c r="L74" s="108"/>
    </row>
    <row r="75" spans="2:12" s="8" customFormat="1" ht="24.95" customHeight="1">
      <c r="B75" s="104"/>
      <c r="D75" s="105" t="s">
        <v>191</v>
      </c>
      <c r="E75" s="106"/>
      <c r="F75" s="106"/>
      <c r="G75" s="106"/>
      <c r="H75" s="106"/>
      <c r="I75" s="106"/>
      <c r="J75" s="107">
        <f>J397</f>
        <v>0</v>
      </c>
      <c r="L75" s="104"/>
    </row>
    <row r="76" spans="2:12" s="9" customFormat="1" ht="19.9" customHeight="1">
      <c r="B76" s="108"/>
      <c r="D76" s="109" t="s">
        <v>192</v>
      </c>
      <c r="E76" s="110"/>
      <c r="F76" s="110"/>
      <c r="G76" s="110"/>
      <c r="H76" s="110"/>
      <c r="I76" s="110"/>
      <c r="J76" s="111">
        <f>J398</f>
        <v>0</v>
      </c>
      <c r="L76" s="108"/>
    </row>
    <row r="77" spans="2:12" s="1" customFormat="1" ht="21.75" customHeight="1">
      <c r="B77" s="33"/>
      <c r="L77" s="33"/>
    </row>
    <row r="78" spans="2:12" s="1" customFormat="1" ht="6.95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5" customHeight="1">
      <c r="B83" s="33"/>
      <c r="C83" s="22" t="s">
        <v>193</v>
      </c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16</v>
      </c>
      <c r="L85" s="33"/>
    </row>
    <row r="86" spans="2:12" s="1" customFormat="1" ht="16.5" customHeight="1">
      <c r="B86" s="33"/>
      <c r="E86" s="312" t="str">
        <f>E7</f>
        <v>Revitalizace přádelny, Broumov</v>
      </c>
      <c r="F86" s="313"/>
      <c r="G86" s="313"/>
      <c r="H86" s="313"/>
      <c r="L86" s="33"/>
    </row>
    <row r="87" spans="2:12" ht="12" customHeight="1">
      <c r="B87" s="21"/>
      <c r="C87" s="28" t="s">
        <v>173</v>
      </c>
      <c r="L87" s="21"/>
    </row>
    <row r="88" spans="2:12" s="1" customFormat="1" ht="16.5" customHeight="1">
      <c r="B88" s="33"/>
      <c r="E88" s="312" t="s">
        <v>1066</v>
      </c>
      <c r="F88" s="311"/>
      <c r="G88" s="311"/>
      <c r="H88" s="311"/>
      <c r="L88" s="33"/>
    </row>
    <row r="89" spans="2:12" s="1" customFormat="1" ht="12" customHeight="1">
      <c r="B89" s="33"/>
      <c r="C89" s="28" t="s">
        <v>175</v>
      </c>
      <c r="L89" s="33"/>
    </row>
    <row r="90" spans="2:12" s="1" customFormat="1" ht="16.5" customHeight="1">
      <c r="B90" s="33"/>
      <c r="E90" s="294" t="str">
        <f>E11</f>
        <v>Z1 - I.NP</v>
      </c>
      <c r="F90" s="311"/>
      <c r="G90" s="311"/>
      <c r="H90" s="311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8" t="s">
        <v>21</v>
      </c>
      <c r="F92" s="26" t="str">
        <f>F14</f>
        <v>st.p.č. 115/3, čp. 158, k.ú. Velká Ves u Broumova</v>
      </c>
      <c r="I92" s="28" t="s">
        <v>23</v>
      </c>
      <c r="J92" s="49" t="str">
        <f>IF(J14="","",J14)</f>
        <v>10. 3. 2023</v>
      </c>
      <c r="L92" s="33"/>
    </row>
    <row r="93" spans="2:12" s="1" customFormat="1" ht="6.95" customHeight="1">
      <c r="B93" s="33"/>
      <c r="L93" s="33"/>
    </row>
    <row r="94" spans="2:12" s="1" customFormat="1" ht="15.2" customHeight="1">
      <c r="B94" s="33"/>
      <c r="C94" s="28" t="s">
        <v>25</v>
      </c>
      <c r="F94" s="26" t="str">
        <f>E17</f>
        <v>Z-Trade</v>
      </c>
      <c r="I94" s="28" t="s">
        <v>33</v>
      </c>
      <c r="J94" s="31" t="str">
        <f>E23</f>
        <v>JOSTA s.r.o.</v>
      </c>
      <c r="L94" s="33"/>
    </row>
    <row r="95" spans="2:12" s="1" customFormat="1" ht="15.2" customHeight="1">
      <c r="B95" s="33"/>
      <c r="C95" s="28" t="s">
        <v>31</v>
      </c>
      <c r="F95" s="26" t="str">
        <f>IF(E20="","",E20)</f>
        <v>Vyplň údaj</v>
      </c>
      <c r="I95" s="28" t="s">
        <v>38</v>
      </c>
      <c r="J95" s="31" t="str">
        <f>E26</f>
        <v>Tomáš Valenta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12"/>
      <c r="C97" s="113" t="s">
        <v>194</v>
      </c>
      <c r="D97" s="114" t="s">
        <v>62</v>
      </c>
      <c r="E97" s="114" t="s">
        <v>58</v>
      </c>
      <c r="F97" s="114" t="s">
        <v>59</v>
      </c>
      <c r="G97" s="114" t="s">
        <v>195</v>
      </c>
      <c r="H97" s="114" t="s">
        <v>196</v>
      </c>
      <c r="I97" s="114" t="s">
        <v>197</v>
      </c>
      <c r="J97" s="114" t="s">
        <v>180</v>
      </c>
      <c r="K97" s="115" t="s">
        <v>198</v>
      </c>
      <c r="L97" s="112"/>
      <c r="M97" s="55" t="s">
        <v>19</v>
      </c>
      <c r="N97" s="56" t="s">
        <v>47</v>
      </c>
      <c r="O97" s="56" t="s">
        <v>199</v>
      </c>
      <c r="P97" s="56" t="s">
        <v>200</v>
      </c>
      <c r="Q97" s="56" t="s">
        <v>201</v>
      </c>
      <c r="R97" s="56" t="s">
        <v>202</v>
      </c>
      <c r="S97" s="56" t="s">
        <v>203</v>
      </c>
      <c r="T97" s="57" t="s">
        <v>204</v>
      </c>
    </row>
    <row r="98" spans="2:63" s="1" customFormat="1" ht="22.9" customHeight="1">
      <c r="B98" s="33"/>
      <c r="C98" s="60" t="s">
        <v>205</v>
      </c>
      <c r="J98" s="116">
        <f>BK98</f>
        <v>0</v>
      </c>
      <c r="L98" s="33"/>
      <c r="M98" s="58"/>
      <c r="N98" s="50"/>
      <c r="O98" s="50"/>
      <c r="P98" s="117">
        <f>P99+P261+P397</f>
        <v>0</v>
      </c>
      <c r="Q98" s="50"/>
      <c r="R98" s="117">
        <f>R99+R261+R397</f>
        <v>22.3942009392375</v>
      </c>
      <c r="S98" s="50"/>
      <c r="T98" s="118">
        <f>T99+T261+T397</f>
        <v>17.63058</v>
      </c>
      <c r="AT98" s="18" t="s">
        <v>76</v>
      </c>
      <c r="AU98" s="18" t="s">
        <v>181</v>
      </c>
      <c r="BK98" s="119">
        <f>BK99+BK261+BK397</f>
        <v>0</v>
      </c>
    </row>
    <row r="99" spans="2:63" s="11" customFormat="1" ht="25.9" customHeight="1">
      <c r="B99" s="120"/>
      <c r="D99" s="121" t="s">
        <v>76</v>
      </c>
      <c r="E99" s="122" t="s">
        <v>206</v>
      </c>
      <c r="F99" s="122" t="s">
        <v>207</v>
      </c>
      <c r="I99" s="123"/>
      <c r="J99" s="124">
        <f>BK99</f>
        <v>0</v>
      </c>
      <c r="L99" s="120"/>
      <c r="M99" s="125"/>
      <c r="P99" s="126">
        <f>P100+P128+P193+P246+P258</f>
        <v>0</v>
      </c>
      <c r="R99" s="126">
        <f>R100+R128+R193+R246+R258</f>
        <v>16.941669140000002</v>
      </c>
      <c r="T99" s="127">
        <f>T100+T128+T193+T246+T258</f>
        <v>17.438295999999998</v>
      </c>
      <c r="AR99" s="121" t="s">
        <v>84</v>
      </c>
      <c r="AT99" s="128" t="s">
        <v>76</v>
      </c>
      <c r="AU99" s="128" t="s">
        <v>77</v>
      </c>
      <c r="AY99" s="121" t="s">
        <v>208</v>
      </c>
      <c r="BK99" s="129">
        <f>BK100+BK128+BK193+BK246+BK258</f>
        <v>0</v>
      </c>
    </row>
    <row r="100" spans="2:63" s="11" customFormat="1" ht="22.9" customHeight="1">
      <c r="B100" s="120"/>
      <c r="D100" s="121" t="s">
        <v>76</v>
      </c>
      <c r="E100" s="130" t="s">
        <v>209</v>
      </c>
      <c r="F100" s="130" t="s">
        <v>210</v>
      </c>
      <c r="I100" s="123"/>
      <c r="J100" s="131">
        <f>BK100</f>
        <v>0</v>
      </c>
      <c r="L100" s="120"/>
      <c r="M100" s="125"/>
      <c r="P100" s="126">
        <f>SUM(P101:P127)</f>
        <v>0</v>
      </c>
      <c r="R100" s="126">
        <f>SUM(R101:R127)</f>
        <v>8.952459240000001</v>
      </c>
      <c r="T100" s="127">
        <f>SUM(T101:T127)</f>
        <v>0</v>
      </c>
      <c r="AR100" s="121" t="s">
        <v>84</v>
      </c>
      <c r="AT100" s="128" t="s">
        <v>76</v>
      </c>
      <c r="AU100" s="128" t="s">
        <v>84</v>
      </c>
      <c r="AY100" s="121" t="s">
        <v>208</v>
      </c>
      <c r="BK100" s="129">
        <f>SUM(BK101:BK127)</f>
        <v>0</v>
      </c>
    </row>
    <row r="101" spans="2:65" s="1" customFormat="1" ht="37.9" customHeight="1">
      <c r="B101" s="33"/>
      <c r="C101" s="132" t="s">
        <v>84</v>
      </c>
      <c r="D101" s="132" t="s">
        <v>211</v>
      </c>
      <c r="E101" s="133" t="s">
        <v>1070</v>
      </c>
      <c r="F101" s="134" t="s">
        <v>1071</v>
      </c>
      <c r="G101" s="135" t="s">
        <v>226</v>
      </c>
      <c r="H101" s="136">
        <v>12.74</v>
      </c>
      <c r="I101" s="137"/>
      <c r="J101" s="138">
        <f>ROUND(I101*H101,2)</f>
        <v>0</v>
      </c>
      <c r="K101" s="134" t="s">
        <v>215</v>
      </c>
      <c r="L101" s="33"/>
      <c r="M101" s="139" t="s">
        <v>19</v>
      </c>
      <c r="N101" s="140" t="s">
        <v>48</v>
      </c>
      <c r="P101" s="141">
        <f>O101*H101</f>
        <v>0</v>
      </c>
      <c r="Q101" s="141">
        <v>0.18415</v>
      </c>
      <c r="R101" s="141">
        <f>Q101*H101</f>
        <v>2.3460710000000002</v>
      </c>
      <c r="S101" s="141">
        <v>0</v>
      </c>
      <c r="T101" s="142">
        <f>S101*H101</f>
        <v>0</v>
      </c>
      <c r="AR101" s="143" t="s">
        <v>216</v>
      </c>
      <c r="AT101" s="143" t="s">
        <v>211</v>
      </c>
      <c r="AU101" s="143" t="s">
        <v>86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84</v>
      </c>
      <c r="BK101" s="144">
        <f>ROUND(I101*H101,2)</f>
        <v>0</v>
      </c>
      <c r="BL101" s="18" t="s">
        <v>216</v>
      </c>
      <c r="BM101" s="143" t="s">
        <v>1072</v>
      </c>
    </row>
    <row r="102" spans="2:47" s="1" customFormat="1" ht="12">
      <c r="B102" s="33"/>
      <c r="D102" s="145" t="s">
        <v>218</v>
      </c>
      <c r="F102" s="146" t="s">
        <v>1073</v>
      </c>
      <c r="I102" s="147"/>
      <c r="L102" s="33"/>
      <c r="M102" s="148"/>
      <c r="T102" s="52"/>
      <c r="AT102" s="18" t="s">
        <v>218</v>
      </c>
      <c r="AU102" s="18" t="s">
        <v>86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1074</v>
      </c>
      <c r="H103" s="153">
        <v>7.35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2" customFormat="1" ht="12">
      <c r="B104" s="149"/>
      <c r="D104" s="150" t="s">
        <v>220</v>
      </c>
      <c r="E104" s="151" t="s">
        <v>19</v>
      </c>
      <c r="F104" s="152" t="s">
        <v>1075</v>
      </c>
      <c r="H104" s="153">
        <v>5.39</v>
      </c>
      <c r="I104" s="154"/>
      <c r="L104" s="149"/>
      <c r="M104" s="155"/>
      <c r="T104" s="156"/>
      <c r="AT104" s="151" t="s">
        <v>220</v>
      </c>
      <c r="AU104" s="151" t="s">
        <v>86</v>
      </c>
      <c r="AV104" s="12" t="s">
        <v>86</v>
      </c>
      <c r="AW104" s="12" t="s">
        <v>37</v>
      </c>
      <c r="AX104" s="12" t="s">
        <v>77</v>
      </c>
      <c r="AY104" s="151" t="s">
        <v>208</v>
      </c>
    </row>
    <row r="105" spans="2:51" s="14" customFormat="1" ht="12">
      <c r="B105" s="163"/>
      <c r="D105" s="150" t="s">
        <v>220</v>
      </c>
      <c r="E105" s="164" t="s">
        <v>19</v>
      </c>
      <c r="F105" s="165" t="s">
        <v>223</v>
      </c>
      <c r="H105" s="166">
        <v>12.739999999999998</v>
      </c>
      <c r="I105" s="167"/>
      <c r="L105" s="163"/>
      <c r="M105" s="168"/>
      <c r="T105" s="169"/>
      <c r="AT105" s="164" t="s">
        <v>220</v>
      </c>
      <c r="AU105" s="164" t="s">
        <v>86</v>
      </c>
      <c r="AV105" s="14" t="s">
        <v>216</v>
      </c>
      <c r="AW105" s="14" t="s">
        <v>37</v>
      </c>
      <c r="AX105" s="14" t="s">
        <v>84</v>
      </c>
      <c r="AY105" s="164" t="s">
        <v>208</v>
      </c>
    </row>
    <row r="106" spans="2:65" s="1" customFormat="1" ht="55.5" customHeight="1">
      <c r="B106" s="33"/>
      <c r="C106" s="132" t="s">
        <v>86</v>
      </c>
      <c r="D106" s="132" t="s">
        <v>211</v>
      </c>
      <c r="E106" s="133" t="s">
        <v>1076</v>
      </c>
      <c r="F106" s="134" t="s">
        <v>1077</v>
      </c>
      <c r="G106" s="135" t="s">
        <v>226</v>
      </c>
      <c r="H106" s="136">
        <v>23.8</v>
      </c>
      <c r="I106" s="137"/>
      <c r="J106" s="138">
        <f>ROUND(I106*H106,2)</f>
        <v>0</v>
      </c>
      <c r="K106" s="134" t="s">
        <v>215</v>
      </c>
      <c r="L106" s="33"/>
      <c r="M106" s="139" t="s">
        <v>19</v>
      </c>
      <c r="N106" s="140" t="s">
        <v>48</v>
      </c>
      <c r="P106" s="141">
        <f>O106*H106</f>
        <v>0</v>
      </c>
      <c r="Q106" s="141">
        <v>0.24633</v>
      </c>
      <c r="R106" s="141">
        <f>Q106*H106</f>
        <v>5.862654</v>
      </c>
      <c r="S106" s="141">
        <v>0</v>
      </c>
      <c r="T106" s="142">
        <f>S106*H106</f>
        <v>0</v>
      </c>
      <c r="AR106" s="143" t="s">
        <v>216</v>
      </c>
      <c r="AT106" s="143" t="s">
        <v>211</v>
      </c>
      <c r="AU106" s="143" t="s">
        <v>86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84</v>
      </c>
      <c r="BK106" s="144">
        <f>ROUND(I106*H106,2)</f>
        <v>0</v>
      </c>
      <c r="BL106" s="18" t="s">
        <v>216</v>
      </c>
      <c r="BM106" s="143" t="s">
        <v>1078</v>
      </c>
    </row>
    <row r="107" spans="2:47" s="1" customFormat="1" ht="12">
      <c r="B107" s="33"/>
      <c r="D107" s="145" t="s">
        <v>218</v>
      </c>
      <c r="F107" s="146" t="s">
        <v>1079</v>
      </c>
      <c r="I107" s="147"/>
      <c r="L107" s="33"/>
      <c r="M107" s="148"/>
      <c r="T107" s="52"/>
      <c r="AT107" s="18" t="s">
        <v>218</v>
      </c>
      <c r="AU107" s="18" t="s">
        <v>86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1080</v>
      </c>
      <c r="H108" s="153">
        <v>11.025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1081</v>
      </c>
      <c r="H109" s="153">
        <v>0.625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1082</v>
      </c>
      <c r="H110" s="153">
        <v>11.55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1083</v>
      </c>
      <c r="H111" s="153">
        <v>0.6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223</v>
      </c>
      <c r="H112" s="166">
        <v>23.800000000000004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5" s="1" customFormat="1" ht="37.9" customHeight="1">
      <c r="B113" s="33"/>
      <c r="C113" s="132" t="s">
        <v>209</v>
      </c>
      <c r="D113" s="132" t="s">
        <v>211</v>
      </c>
      <c r="E113" s="133" t="s">
        <v>256</v>
      </c>
      <c r="F113" s="134" t="s">
        <v>257</v>
      </c>
      <c r="G113" s="135" t="s">
        <v>226</v>
      </c>
      <c r="H113" s="136">
        <v>26.032</v>
      </c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0.02857</v>
      </c>
      <c r="R113" s="141">
        <f>Q113*H113</f>
        <v>0.74373424</v>
      </c>
      <c r="S113" s="141">
        <v>0</v>
      </c>
      <c r="T113" s="142">
        <f>S113*H113</f>
        <v>0</v>
      </c>
      <c r="AR113" s="143" t="s">
        <v>216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216</v>
      </c>
      <c r="BM113" s="143" t="s">
        <v>1084</v>
      </c>
    </row>
    <row r="114" spans="2:47" s="1" customFormat="1" ht="12">
      <c r="B114" s="33"/>
      <c r="D114" s="145" t="s">
        <v>218</v>
      </c>
      <c r="F114" s="146" t="s">
        <v>259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1085</v>
      </c>
      <c r="H115" s="153">
        <v>7.718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1086</v>
      </c>
      <c r="H116" s="153">
        <v>8.085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1087</v>
      </c>
      <c r="H117" s="153">
        <v>0.368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1088</v>
      </c>
      <c r="H118" s="153">
        <v>0.42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3" customFormat="1" ht="12">
      <c r="B119" s="157"/>
      <c r="D119" s="150" t="s">
        <v>220</v>
      </c>
      <c r="E119" s="158" t="s">
        <v>19</v>
      </c>
      <c r="F119" s="159" t="s">
        <v>290</v>
      </c>
      <c r="H119" s="158" t="s">
        <v>19</v>
      </c>
      <c r="I119" s="160"/>
      <c r="L119" s="157"/>
      <c r="M119" s="161"/>
      <c r="T119" s="162"/>
      <c r="AT119" s="158" t="s">
        <v>220</v>
      </c>
      <c r="AU119" s="158" t="s">
        <v>86</v>
      </c>
      <c r="AV119" s="13" t="s">
        <v>84</v>
      </c>
      <c r="AW119" s="13" t="s">
        <v>37</v>
      </c>
      <c r="AX119" s="13" t="s">
        <v>77</v>
      </c>
      <c r="AY119" s="158" t="s">
        <v>208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1089</v>
      </c>
      <c r="H120" s="153">
        <v>3.623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1090</v>
      </c>
      <c r="H121" s="153">
        <v>3.158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3" customFormat="1" ht="12">
      <c r="B122" s="157"/>
      <c r="D122" s="150" t="s">
        <v>220</v>
      </c>
      <c r="E122" s="158" t="s">
        <v>19</v>
      </c>
      <c r="F122" s="159" t="s">
        <v>294</v>
      </c>
      <c r="H122" s="158" t="s">
        <v>19</v>
      </c>
      <c r="I122" s="160"/>
      <c r="L122" s="157"/>
      <c r="M122" s="161"/>
      <c r="T122" s="162"/>
      <c r="AT122" s="158" t="s">
        <v>220</v>
      </c>
      <c r="AU122" s="158" t="s">
        <v>86</v>
      </c>
      <c r="AV122" s="13" t="s">
        <v>84</v>
      </c>
      <c r="AW122" s="13" t="s">
        <v>37</v>
      </c>
      <c r="AX122" s="13" t="s">
        <v>77</v>
      </c>
      <c r="AY122" s="158" t="s">
        <v>208</v>
      </c>
    </row>
    <row r="123" spans="2:51" s="13" customFormat="1" ht="12">
      <c r="B123" s="157"/>
      <c r="D123" s="150" t="s">
        <v>220</v>
      </c>
      <c r="E123" s="158" t="s">
        <v>19</v>
      </c>
      <c r="F123" s="159" t="s">
        <v>1091</v>
      </c>
      <c r="H123" s="158" t="s">
        <v>19</v>
      </c>
      <c r="I123" s="160"/>
      <c r="L123" s="157"/>
      <c r="M123" s="161"/>
      <c r="T123" s="162"/>
      <c r="AT123" s="158" t="s">
        <v>220</v>
      </c>
      <c r="AU123" s="158" t="s">
        <v>86</v>
      </c>
      <c r="AV123" s="13" t="s">
        <v>84</v>
      </c>
      <c r="AW123" s="13" t="s">
        <v>37</v>
      </c>
      <c r="AX123" s="13" t="s">
        <v>77</v>
      </c>
      <c r="AY123" s="158" t="s">
        <v>208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1092</v>
      </c>
      <c r="H124" s="153">
        <v>1.235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1093</v>
      </c>
      <c r="H125" s="153">
        <v>1.425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3" customFormat="1" ht="12">
      <c r="B126" s="157"/>
      <c r="D126" s="150" t="s">
        <v>220</v>
      </c>
      <c r="E126" s="158" t="s">
        <v>19</v>
      </c>
      <c r="F126" s="159" t="s">
        <v>1094</v>
      </c>
      <c r="H126" s="158" t="s">
        <v>19</v>
      </c>
      <c r="I126" s="160"/>
      <c r="L126" s="157"/>
      <c r="M126" s="161"/>
      <c r="T126" s="162"/>
      <c r="AT126" s="158" t="s">
        <v>220</v>
      </c>
      <c r="AU126" s="158" t="s">
        <v>86</v>
      </c>
      <c r="AV126" s="13" t="s">
        <v>84</v>
      </c>
      <c r="AW126" s="13" t="s">
        <v>37</v>
      </c>
      <c r="AX126" s="13" t="s">
        <v>77</v>
      </c>
      <c r="AY126" s="158" t="s">
        <v>208</v>
      </c>
    </row>
    <row r="127" spans="2:51" s="14" customFormat="1" ht="12">
      <c r="B127" s="163"/>
      <c r="D127" s="150" t="s">
        <v>220</v>
      </c>
      <c r="E127" s="164" t="s">
        <v>19</v>
      </c>
      <c r="F127" s="165" t="s">
        <v>223</v>
      </c>
      <c r="H127" s="166">
        <v>26.032000000000004</v>
      </c>
      <c r="I127" s="167"/>
      <c r="L127" s="163"/>
      <c r="M127" s="168"/>
      <c r="T127" s="169"/>
      <c r="AT127" s="164" t="s">
        <v>220</v>
      </c>
      <c r="AU127" s="164" t="s">
        <v>86</v>
      </c>
      <c r="AV127" s="14" t="s">
        <v>216</v>
      </c>
      <c r="AW127" s="14" t="s">
        <v>37</v>
      </c>
      <c r="AX127" s="14" t="s">
        <v>84</v>
      </c>
      <c r="AY127" s="164" t="s">
        <v>208</v>
      </c>
    </row>
    <row r="128" spans="2:63" s="11" customFormat="1" ht="22.9" customHeight="1">
      <c r="B128" s="120"/>
      <c r="D128" s="121" t="s">
        <v>76</v>
      </c>
      <c r="E128" s="130" t="s">
        <v>250</v>
      </c>
      <c r="F128" s="130" t="s">
        <v>278</v>
      </c>
      <c r="I128" s="123"/>
      <c r="J128" s="131">
        <f>BK128</f>
        <v>0</v>
      </c>
      <c r="L128" s="120"/>
      <c r="M128" s="125"/>
      <c r="P128" s="126">
        <f>SUM(P129:P192)</f>
        <v>0</v>
      </c>
      <c r="R128" s="126">
        <f>SUM(R129:R192)</f>
        <v>7.974089900000001</v>
      </c>
      <c r="T128" s="127">
        <f>SUM(T129:T192)</f>
        <v>0</v>
      </c>
      <c r="AR128" s="121" t="s">
        <v>84</v>
      </c>
      <c r="AT128" s="128" t="s">
        <v>76</v>
      </c>
      <c r="AU128" s="128" t="s">
        <v>84</v>
      </c>
      <c r="AY128" s="121" t="s">
        <v>208</v>
      </c>
      <c r="BK128" s="129">
        <f>SUM(BK129:BK192)</f>
        <v>0</v>
      </c>
    </row>
    <row r="129" spans="2:65" s="1" customFormat="1" ht="44.25" customHeight="1">
      <c r="B129" s="33"/>
      <c r="C129" s="132" t="s">
        <v>216</v>
      </c>
      <c r="D129" s="132" t="s">
        <v>211</v>
      </c>
      <c r="E129" s="133" t="s">
        <v>749</v>
      </c>
      <c r="F129" s="134" t="s">
        <v>750</v>
      </c>
      <c r="G129" s="135" t="s">
        <v>226</v>
      </c>
      <c r="H129" s="136">
        <v>35.565</v>
      </c>
      <c r="I129" s="137"/>
      <c r="J129" s="138">
        <f>ROUND(I129*H129,2)</f>
        <v>0</v>
      </c>
      <c r="K129" s="134" t="s">
        <v>215</v>
      </c>
      <c r="L129" s="33"/>
      <c r="M129" s="139" t="s">
        <v>19</v>
      </c>
      <c r="N129" s="140" t="s">
        <v>48</v>
      </c>
      <c r="P129" s="141">
        <f>O129*H129</f>
        <v>0</v>
      </c>
      <c r="Q129" s="141">
        <v>0.01838</v>
      </c>
      <c r="R129" s="141">
        <f>Q129*H129</f>
        <v>0.6536847</v>
      </c>
      <c r="S129" s="141">
        <v>0</v>
      </c>
      <c r="T129" s="142">
        <f>S129*H129</f>
        <v>0</v>
      </c>
      <c r="AR129" s="143" t="s">
        <v>216</v>
      </c>
      <c r="AT129" s="143" t="s">
        <v>211</v>
      </c>
      <c r="AU129" s="143" t="s">
        <v>86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84</v>
      </c>
      <c r="BK129" s="144">
        <f>ROUND(I129*H129,2)</f>
        <v>0</v>
      </c>
      <c r="BL129" s="18" t="s">
        <v>216</v>
      </c>
      <c r="BM129" s="143" t="s">
        <v>1095</v>
      </c>
    </row>
    <row r="130" spans="2:47" s="1" customFormat="1" ht="12">
      <c r="B130" s="33"/>
      <c r="D130" s="145" t="s">
        <v>218</v>
      </c>
      <c r="F130" s="146" t="s">
        <v>752</v>
      </c>
      <c r="I130" s="147"/>
      <c r="L130" s="33"/>
      <c r="M130" s="148"/>
      <c r="T130" s="52"/>
      <c r="AT130" s="18" t="s">
        <v>218</v>
      </c>
      <c r="AU130" s="18" t="s">
        <v>86</v>
      </c>
    </row>
    <row r="131" spans="2:51" s="12" customFormat="1" ht="12">
      <c r="B131" s="149"/>
      <c r="D131" s="150" t="s">
        <v>220</v>
      </c>
      <c r="E131" s="151" t="s">
        <v>19</v>
      </c>
      <c r="F131" s="152" t="s">
        <v>1096</v>
      </c>
      <c r="H131" s="153">
        <v>8.575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1075</v>
      </c>
      <c r="H132" s="153">
        <v>5.39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1097</v>
      </c>
      <c r="H133" s="153">
        <v>9.525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1098</v>
      </c>
      <c r="H134" s="153">
        <v>12.075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4" customFormat="1" ht="12">
      <c r="B135" s="163"/>
      <c r="D135" s="150" t="s">
        <v>220</v>
      </c>
      <c r="E135" s="164" t="s">
        <v>19</v>
      </c>
      <c r="F135" s="165" t="s">
        <v>223</v>
      </c>
      <c r="H135" s="166">
        <v>35.565</v>
      </c>
      <c r="I135" s="167"/>
      <c r="L135" s="163"/>
      <c r="M135" s="168"/>
      <c r="T135" s="169"/>
      <c r="AT135" s="164" t="s">
        <v>220</v>
      </c>
      <c r="AU135" s="164" t="s">
        <v>86</v>
      </c>
      <c r="AV135" s="14" t="s">
        <v>216</v>
      </c>
      <c r="AW135" s="14" t="s">
        <v>37</v>
      </c>
      <c r="AX135" s="14" t="s">
        <v>84</v>
      </c>
      <c r="AY135" s="164" t="s">
        <v>208</v>
      </c>
    </row>
    <row r="136" spans="2:65" s="1" customFormat="1" ht="44.25" customHeight="1">
      <c r="B136" s="33"/>
      <c r="C136" s="132" t="s">
        <v>244</v>
      </c>
      <c r="D136" s="132" t="s">
        <v>211</v>
      </c>
      <c r="E136" s="133" t="s">
        <v>756</v>
      </c>
      <c r="F136" s="134" t="s">
        <v>757</v>
      </c>
      <c r="G136" s="135" t="s">
        <v>226</v>
      </c>
      <c r="H136" s="136">
        <v>35.565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48</v>
      </c>
      <c r="P136" s="141">
        <f>O136*H136</f>
        <v>0</v>
      </c>
      <c r="Q136" s="141">
        <v>0.0079</v>
      </c>
      <c r="R136" s="141">
        <f>Q136*H136</f>
        <v>0.28096350000000003</v>
      </c>
      <c r="S136" s="141">
        <v>0</v>
      </c>
      <c r="T136" s="142">
        <f>S136*H136</f>
        <v>0</v>
      </c>
      <c r="AR136" s="143" t="s">
        <v>216</v>
      </c>
      <c r="AT136" s="143" t="s">
        <v>211</v>
      </c>
      <c r="AU136" s="143" t="s">
        <v>86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84</v>
      </c>
      <c r="BK136" s="144">
        <f>ROUND(I136*H136,2)</f>
        <v>0</v>
      </c>
      <c r="BL136" s="18" t="s">
        <v>216</v>
      </c>
      <c r="BM136" s="143" t="s">
        <v>1099</v>
      </c>
    </row>
    <row r="137" spans="2:47" s="1" customFormat="1" ht="12">
      <c r="B137" s="33"/>
      <c r="D137" s="145" t="s">
        <v>218</v>
      </c>
      <c r="F137" s="146" t="s">
        <v>759</v>
      </c>
      <c r="I137" s="147"/>
      <c r="L137" s="33"/>
      <c r="M137" s="148"/>
      <c r="T137" s="52"/>
      <c r="AT137" s="18" t="s">
        <v>218</v>
      </c>
      <c r="AU137" s="18" t="s">
        <v>86</v>
      </c>
    </row>
    <row r="138" spans="2:65" s="1" customFormat="1" ht="24.2" customHeight="1">
      <c r="B138" s="33"/>
      <c r="C138" s="132" t="s">
        <v>250</v>
      </c>
      <c r="D138" s="132" t="s">
        <v>211</v>
      </c>
      <c r="E138" s="133" t="s">
        <v>279</v>
      </c>
      <c r="F138" s="134" t="s">
        <v>280</v>
      </c>
      <c r="G138" s="135" t="s">
        <v>226</v>
      </c>
      <c r="H138" s="136">
        <v>144.095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0.03358</v>
      </c>
      <c r="R138" s="141">
        <f>Q138*H138</f>
        <v>4.8387101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1100</v>
      </c>
    </row>
    <row r="139" spans="2:47" s="1" customFormat="1" ht="12">
      <c r="B139" s="33"/>
      <c r="D139" s="145" t="s">
        <v>218</v>
      </c>
      <c r="F139" s="146" t="s">
        <v>282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1101</v>
      </c>
      <c r="H140" s="153">
        <v>13.2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1102</v>
      </c>
      <c r="H141" s="153">
        <v>0.51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1103</v>
      </c>
      <c r="H142" s="153">
        <v>14.85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1104</v>
      </c>
      <c r="H143" s="153">
        <v>14.58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1105</v>
      </c>
      <c r="H144" s="153">
        <v>0.54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1106</v>
      </c>
      <c r="H145" s="153">
        <v>16.38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3" customFormat="1" ht="12">
      <c r="B146" s="157"/>
      <c r="D146" s="150" t="s">
        <v>220</v>
      </c>
      <c r="E146" s="158" t="s">
        <v>19</v>
      </c>
      <c r="F146" s="159" t="s">
        <v>294</v>
      </c>
      <c r="H146" s="158" t="s">
        <v>19</v>
      </c>
      <c r="I146" s="160"/>
      <c r="L146" s="157"/>
      <c r="M146" s="161"/>
      <c r="T146" s="162"/>
      <c r="AT146" s="158" t="s">
        <v>220</v>
      </c>
      <c r="AU146" s="158" t="s">
        <v>86</v>
      </c>
      <c r="AV146" s="13" t="s">
        <v>84</v>
      </c>
      <c r="AW146" s="13" t="s">
        <v>37</v>
      </c>
      <c r="AX146" s="13" t="s">
        <v>77</v>
      </c>
      <c r="AY146" s="158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1107</v>
      </c>
      <c r="H147" s="153">
        <v>46.475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1108</v>
      </c>
      <c r="H148" s="153">
        <v>0.81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1109</v>
      </c>
      <c r="H149" s="153">
        <v>1.92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1110</v>
      </c>
      <c r="H150" s="153">
        <v>34.02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1108</v>
      </c>
      <c r="H151" s="153">
        <v>0.81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3" customFormat="1" ht="12">
      <c r="B152" s="157"/>
      <c r="D152" s="150" t="s">
        <v>220</v>
      </c>
      <c r="E152" s="158" t="s">
        <v>19</v>
      </c>
      <c r="F152" s="159" t="s">
        <v>290</v>
      </c>
      <c r="H152" s="158" t="s">
        <v>19</v>
      </c>
      <c r="I152" s="160"/>
      <c r="L152" s="157"/>
      <c r="M152" s="161"/>
      <c r="T152" s="162"/>
      <c r="AT152" s="158" t="s">
        <v>220</v>
      </c>
      <c r="AU152" s="158" t="s">
        <v>86</v>
      </c>
      <c r="AV152" s="13" t="s">
        <v>84</v>
      </c>
      <c r="AW152" s="13" t="s">
        <v>37</v>
      </c>
      <c r="AX152" s="13" t="s">
        <v>77</v>
      </c>
      <c r="AY152" s="158" t="s">
        <v>208</v>
      </c>
    </row>
    <row r="153" spans="2:51" s="14" customFormat="1" ht="12">
      <c r="B153" s="163"/>
      <c r="D153" s="150" t="s">
        <v>220</v>
      </c>
      <c r="E153" s="164" t="s">
        <v>19</v>
      </c>
      <c r="F153" s="165" t="s">
        <v>223</v>
      </c>
      <c r="H153" s="166">
        <v>144.095</v>
      </c>
      <c r="I153" s="167"/>
      <c r="L153" s="163"/>
      <c r="M153" s="168"/>
      <c r="T153" s="169"/>
      <c r="AT153" s="164" t="s">
        <v>220</v>
      </c>
      <c r="AU153" s="164" t="s">
        <v>86</v>
      </c>
      <c r="AV153" s="14" t="s">
        <v>216</v>
      </c>
      <c r="AW153" s="14" t="s">
        <v>37</v>
      </c>
      <c r="AX153" s="14" t="s">
        <v>84</v>
      </c>
      <c r="AY153" s="164" t="s">
        <v>208</v>
      </c>
    </row>
    <row r="154" spans="2:65" s="1" customFormat="1" ht="44.25" customHeight="1">
      <c r="B154" s="33"/>
      <c r="C154" s="132" t="s">
        <v>255</v>
      </c>
      <c r="D154" s="132" t="s">
        <v>211</v>
      </c>
      <c r="E154" s="133" t="s">
        <v>769</v>
      </c>
      <c r="F154" s="134" t="s">
        <v>770</v>
      </c>
      <c r="G154" s="135" t="s">
        <v>226</v>
      </c>
      <c r="H154" s="136">
        <v>34</v>
      </c>
      <c r="I154" s="137"/>
      <c r="J154" s="138">
        <f>ROUND(I154*H154,2)</f>
        <v>0</v>
      </c>
      <c r="K154" s="134" t="s">
        <v>215</v>
      </c>
      <c r="L154" s="33"/>
      <c r="M154" s="139" t="s">
        <v>19</v>
      </c>
      <c r="N154" s="140" t="s">
        <v>48</v>
      </c>
      <c r="P154" s="141">
        <f>O154*H154</f>
        <v>0</v>
      </c>
      <c r="Q154" s="141">
        <v>0.02636</v>
      </c>
      <c r="R154" s="141">
        <f>Q154*H154</f>
        <v>0.89624</v>
      </c>
      <c r="S154" s="141">
        <v>0</v>
      </c>
      <c r="T154" s="142">
        <f>S154*H154</f>
        <v>0</v>
      </c>
      <c r="AR154" s="143" t="s">
        <v>216</v>
      </c>
      <c r="AT154" s="143" t="s">
        <v>211</v>
      </c>
      <c r="AU154" s="143" t="s">
        <v>86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84</v>
      </c>
      <c r="BK154" s="144">
        <f>ROUND(I154*H154,2)</f>
        <v>0</v>
      </c>
      <c r="BL154" s="18" t="s">
        <v>216</v>
      </c>
      <c r="BM154" s="143" t="s">
        <v>1111</v>
      </c>
    </row>
    <row r="155" spans="2:47" s="1" customFormat="1" ht="12">
      <c r="B155" s="33"/>
      <c r="D155" s="145" t="s">
        <v>218</v>
      </c>
      <c r="F155" s="146" t="s">
        <v>772</v>
      </c>
      <c r="I155" s="147"/>
      <c r="L155" s="33"/>
      <c r="M155" s="148"/>
      <c r="T155" s="52"/>
      <c r="AT155" s="18" t="s">
        <v>218</v>
      </c>
      <c r="AU155" s="18" t="s">
        <v>86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1112</v>
      </c>
      <c r="H156" s="153">
        <v>7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1113</v>
      </c>
      <c r="H157" s="153">
        <v>10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1114</v>
      </c>
      <c r="H158" s="153">
        <v>4.4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1115</v>
      </c>
      <c r="H159" s="153">
        <v>12.6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34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5" s="1" customFormat="1" ht="44.25" customHeight="1">
      <c r="B161" s="33"/>
      <c r="C161" s="132" t="s">
        <v>242</v>
      </c>
      <c r="D161" s="132" t="s">
        <v>211</v>
      </c>
      <c r="E161" s="133" t="s">
        <v>776</v>
      </c>
      <c r="F161" s="134" t="s">
        <v>777</v>
      </c>
      <c r="G161" s="135" t="s">
        <v>226</v>
      </c>
      <c r="H161" s="136">
        <v>34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0.0079</v>
      </c>
      <c r="R161" s="141">
        <f>Q161*H161</f>
        <v>0.2686</v>
      </c>
      <c r="S161" s="141">
        <v>0</v>
      </c>
      <c r="T161" s="142">
        <f>S161*H161</f>
        <v>0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1116</v>
      </c>
    </row>
    <row r="162" spans="2:47" s="1" customFormat="1" ht="12">
      <c r="B162" s="33"/>
      <c r="D162" s="145" t="s">
        <v>218</v>
      </c>
      <c r="F162" s="146" t="s">
        <v>779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65" s="1" customFormat="1" ht="37.9" customHeight="1">
      <c r="B163" s="33"/>
      <c r="C163" s="132" t="s">
        <v>271</v>
      </c>
      <c r="D163" s="132" t="s">
        <v>211</v>
      </c>
      <c r="E163" s="133" t="s">
        <v>296</v>
      </c>
      <c r="F163" s="134" t="s">
        <v>297</v>
      </c>
      <c r="G163" s="135" t="s">
        <v>226</v>
      </c>
      <c r="H163" s="136">
        <v>21.12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0.025</v>
      </c>
      <c r="R163" s="141">
        <f>Q163*H163</f>
        <v>0.528</v>
      </c>
      <c r="S163" s="141">
        <v>0</v>
      </c>
      <c r="T163" s="142">
        <f>S163*H163</f>
        <v>0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1117</v>
      </c>
    </row>
    <row r="164" spans="2:47" s="1" customFormat="1" ht="12">
      <c r="B164" s="33"/>
      <c r="D164" s="145" t="s">
        <v>218</v>
      </c>
      <c r="F164" s="146" t="s">
        <v>299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1118</v>
      </c>
      <c r="H165" s="153">
        <v>0.17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1119</v>
      </c>
      <c r="H166" s="153">
        <v>0.18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1120</v>
      </c>
      <c r="H167" s="153">
        <v>0.9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1121</v>
      </c>
      <c r="H168" s="153">
        <v>0.22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1122</v>
      </c>
      <c r="H169" s="153">
        <v>19.65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4" customFormat="1" ht="12">
      <c r="B170" s="163"/>
      <c r="D170" s="150" t="s">
        <v>220</v>
      </c>
      <c r="E170" s="164" t="s">
        <v>19</v>
      </c>
      <c r="F170" s="165" t="s">
        <v>223</v>
      </c>
      <c r="H170" s="166">
        <v>21.119999999999997</v>
      </c>
      <c r="I170" s="167"/>
      <c r="L170" s="163"/>
      <c r="M170" s="168"/>
      <c r="T170" s="169"/>
      <c r="AT170" s="164" t="s">
        <v>220</v>
      </c>
      <c r="AU170" s="164" t="s">
        <v>86</v>
      </c>
      <c r="AV170" s="14" t="s">
        <v>216</v>
      </c>
      <c r="AW170" s="14" t="s">
        <v>37</v>
      </c>
      <c r="AX170" s="14" t="s">
        <v>84</v>
      </c>
      <c r="AY170" s="164" t="s">
        <v>208</v>
      </c>
    </row>
    <row r="171" spans="2:65" s="1" customFormat="1" ht="24.2" customHeight="1">
      <c r="B171" s="33"/>
      <c r="C171" s="132" t="s">
        <v>169</v>
      </c>
      <c r="D171" s="132" t="s">
        <v>211</v>
      </c>
      <c r="E171" s="133" t="s">
        <v>307</v>
      </c>
      <c r="F171" s="134" t="s">
        <v>308</v>
      </c>
      <c r="G171" s="135" t="s">
        <v>274</v>
      </c>
      <c r="H171" s="136">
        <v>45.2</v>
      </c>
      <c r="I171" s="137"/>
      <c r="J171" s="138">
        <f>ROUND(I171*H171,2)</f>
        <v>0</v>
      </c>
      <c r="K171" s="134" t="s">
        <v>215</v>
      </c>
      <c r="L171" s="33"/>
      <c r="M171" s="139" t="s">
        <v>19</v>
      </c>
      <c r="N171" s="140" t="s">
        <v>48</v>
      </c>
      <c r="P171" s="141">
        <f>O171*H171</f>
        <v>0</v>
      </c>
      <c r="Q171" s="141">
        <v>0.010323</v>
      </c>
      <c r="R171" s="141">
        <f>Q171*H171</f>
        <v>0.46659960000000006</v>
      </c>
      <c r="S171" s="141">
        <v>0</v>
      </c>
      <c r="T171" s="142">
        <f>S171*H171</f>
        <v>0</v>
      </c>
      <c r="AR171" s="143" t="s">
        <v>216</v>
      </c>
      <c r="AT171" s="143" t="s">
        <v>211</v>
      </c>
      <c r="AU171" s="143" t="s">
        <v>86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84</v>
      </c>
      <c r="BK171" s="144">
        <f>ROUND(I171*H171,2)</f>
        <v>0</v>
      </c>
      <c r="BL171" s="18" t="s">
        <v>216</v>
      </c>
      <c r="BM171" s="143" t="s">
        <v>1123</v>
      </c>
    </row>
    <row r="172" spans="2:47" s="1" customFormat="1" ht="12">
      <c r="B172" s="33"/>
      <c r="D172" s="145" t="s">
        <v>218</v>
      </c>
      <c r="F172" s="146" t="s">
        <v>310</v>
      </c>
      <c r="I172" s="147"/>
      <c r="L172" s="33"/>
      <c r="M172" s="148"/>
      <c r="T172" s="52"/>
      <c r="AT172" s="18" t="s">
        <v>218</v>
      </c>
      <c r="AU172" s="18" t="s">
        <v>86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1124</v>
      </c>
      <c r="H173" s="153">
        <v>23.1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1125</v>
      </c>
      <c r="H174" s="153">
        <v>1.05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1126</v>
      </c>
      <c r="H175" s="153">
        <v>20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2" customFormat="1" ht="12">
      <c r="B176" s="149"/>
      <c r="D176" s="150" t="s">
        <v>220</v>
      </c>
      <c r="E176" s="151" t="s">
        <v>19</v>
      </c>
      <c r="F176" s="152" t="s">
        <v>1125</v>
      </c>
      <c r="H176" s="153">
        <v>1.05</v>
      </c>
      <c r="I176" s="154"/>
      <c r="L176" s="149"/>
      <c r="M176" s="155"/>
      <c r="T176" s="156"/>
      <c r="AT176" s="151" t="s">
        <v>220</v>
      </c>
      <c r="AU176" s="151" t="s">
        <v>86</v>
      </c>
      <c r="AV176" s="12" t="s">
        <v>86</v>
      </c>
      <c r="AW176" s="12" t="s">
        <v>37</v>
      </c>
      <c r="AX176" s="12" t="s">
        <v>77</v>
      </c>
      <c r="AY176" s="151" t="s">
        <v>208</v>
      </c>
    </row>
    <row r="177" spans="2:51" s="14" customFormat="1" ht="12">
      <c r="B177" s="163"/>
      <c r="D177" s="150" t="s">
        <v>220</v>
      </c>
      <c r="E177" s="164" t="s">
        <v>19</v>
      </c>
      <c r="F177" s="165" t="s">
        <v>223</v>
      </c>
      <c r="H177" s="166">
        <v>45.2</v>
      </c>
      <c r="I177" s="167"/>
      <c r="L177" s="163"/>
      <c r="M177" s="168"/>
      <c r="T177" s="169"/>
      <c r="AT177" s="164" t="s">
        <v>220</v>
      </c>
      <c r="AU177" s="164" t="s">
        <v>86</v>
      </c>
      <c r="AV177" s="14" t="s">
        <v>216</v>
      </c>
      <c r="AW177" s="14" t="s">
        <v>37</v>
      </c>
      <c r="AX177" s="14" t="s">
        <v>84</v>
      </c>
      <c r="AY177" s="164" t="s">
        <v>208</v>
      </c>
    </row>
    <row r="178" spans="2:65" s="1" customFormat="1" ht="24.2" customHeight="1">
      <c r="B178" s="33"/>
      <c r="C178" s="132" t="s">
        <v>295</v>
      </c>
      <c r="D178" s="132" t="s">
        <v>211</v>
      </c>
      <c r="E178" s="133" t="s">
        <v>313</v>
      </c>
      <c r="F178" s="134" t="s">
        <v>314</v>
      </c>
      <c r="G178" s="135" t="s">
        <v>274</v>
      </c>
      <c r="H178" s="136">
        <v>2</v>
      </c>
      <c r="I178" s="137"/>
      <c r="J178" s="138">
        <f>ROUND(I178*H178,2)</f>
        <v>0</v>
      </c>
      <c r="K178" s="134" t="s">
        <v>215</v>
      </c>
      <c r="L178" s="33"/>
      <c r="M178" s="139" t="s">
        <v>19</v>
      </c>
      <c r="N178" s="140" t="s">
        <v>48</v>
      </c>
      <c r="P178" s="141">
        <f>O178*H178</f>
        <v>0</v>
      </c>
      <c r="Q178" s="141">
        <v>0.020646</v>
      </c>
      <c r="R178" s="141">
        <f>Q178*H178</f>
        <v>0.041292</v>
      </c>
      <c r="S178" s="141">
        <v>0</v>
      </c>
      <c r="T178" s="142">
        <f>S178*H178</f>
        <v>0</v>
      </c>
      <c r="AR178" s="143" t="s">
        <v>216</v>
      </c>
      <c r="AT178" s="143" t="s">
        <v>211</v>
      </c>
      <c r="AU178" s="143" t="s">
        <v>86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84</v>
      </c>
      <c r="BK178" s="144">
        <f>ROUND(I178*H178,2)</f>
        <v>0</v>
      </c>
      <c r="BL178" s="18" t="s">
        <v>216</v>
      </c>
      <c r="BM178" s="143" t="s">
        <v>1127</v>
      </c>
    </row>
    <row r="179" spans="2:47" s="1" customFormat="1" ht="12">
      <c r="B179" s="33"/>
      <c r="D179" s="145" t="s">
        <v>218</v>
      </c>
      <c r="F179" s="146" t="s">
        <v>316</v>
      </c>
      <c r="I179" s="147"/>
      <c r="L179" s="33"/>
      <c r="M179" s="148"/>
      <c r="T179" s="52"/>
      <c r="AT179" s="18" t="s">
        <v>218</v>
      </c>
      <c r="AU179" s="18" t="s">
        <v>86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1128</v>
      </c>
      <c r="H180" s="153">
        <v>2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4" customFormat="1" ht="12">
      <c r="B181" s="163"/>
      <c r="D181" s="150" t="s">
        <v>220</v>
      </c>
      <c r="E181" s="164" t="s">
        <v>19</v>
      </c>
      <c r="F181" s="165" t="s">
        <v>223</v>
      </c>
      <c r="H181" s="166">
        <v>2</v>
      </c>
      <c r="I181" s="167"/>
      <c r="L181" s="163"/>
      <c r="M181" s="168"/>
      <c r="T181" s="169"/>
      <c r="AT181" s="164" t="s">
        <v>220</v>
      </c>
      <c r="AU181" s="164" t="s">
        <v>86</v>
      </c>
      <c r="AV181" s="14" t="s">
        <v>216</v>
      </c>
      <c r="AW181" s="14" t="s">
        <v>37</v>
      </c>
      <c r="AX181" s="14" t="s">
        <v>84</v>
      </c>
      <c r="AY181" s="164" t="s">
        <v>208</v>
      </c>
    </row>
    <row r="182" spans="2:65" s="1" customFormat="1" ht="37.9" customHeight="1">
      <c r="B182" s="33"/>
      <c r="C182" s="132" t="s">
        <v>306</v>
      </c>
      <c r="D182" s="132" t="s">
        <v>211</v>
      </c>
      <c r="E182" s="133" t="s">
        <v>319</v>
      </c>
      <c r="F182" s="134" t="s">
        <v>320</v>
      </c>
      <c r="G182" s="135" t="s">
        <v>226</v>
      </c>
      <c r="H182" s="136">
        <v>276.941</v>
      </c>
      <c r="I182" s="137"/>
      <c r="J182" s="138">
        <f>ROUND(I182*H182,2)</f>
        <v>0</v>
      </c>
      <c r="K182" s="134" t="s">
        <v>215</v>
      </c>
      <c r="L182" s="33"/>
      <c r="M182" s="139" t="s">
        <v>19</v>
      </c>
      <c r="N182" s="140" t="s">
        <v>48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216</v>
      </c>
      <c r="AT182" s="143" t="s">
        <v>211</v>
      </c>
      <c r="AU182" s="143" t="s">
        <v>86</v>
      </c>
      <c r="AY182" s="18" t="s">
        <v>208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84</v>
      </c>
      <c r="BK182" s="144">
        <f>ROUND(I182*H182,2)</f>
        <v>0</v>
      </c>
      <c r="BL182" s="18" t="s">
        <v>216</v>
      </c>
      <c r="BM182" s="143" t="s">
        <v>1129</v>
      </c>
    </row>
    <row r="183" spans="2:47" s="1" customFormat="1" ht="12">
      <c r="B183" s="33"/>
      <c r="D183" s="145" t="s">
        <v>218</v>
      </c>
      <c r="F183" s="146" t="s">
        <v>322</v>
      </c>
      <c r="I183" s="147"/>
      <c r="L183" s="33"/>
      <c r="M183" s="148"/>
      <c r="T183" s="52"/>
      <c r="AT183" s="18" t="s">
        <v>218</v>
      </c>
      <c r="AU183" s="18" t="s">
        <v>86</v>
      </c>
    </row>
    <row r="184" spans="2:51" s="12" customFormat="1" ht="12">
      <c r="B184" s="149"/>
      <c r="D184" s="150" t="s">
        <v>220</v>
      </c>
      <c r="E184" s="151" t="s">
        <v>19</v>
      </c>
      <c r="F184" s="152" t="s">
        <v>1130</v>
      </c>
      <c r="H184" s="153">
        <v>138.6</v>
      </c>
      <c r="I184" s="154"/>
      <c r="L184" s="149"/>
      <c r="M184" s="155"/>
      <c r="T184" s="156"/>
      <c r="AT184" s="151" t="s">
        <v>220</v>
      </c>
      <c r="AU184" s="151" t="s">
        <v>86</v>
      </c>
      <c r="AV184" s="12" t="s">
        <v>86</v>
      </c>
      <c r="AW184" s="12" t="s">
        <v>37</v>
      </c>
      <c r="AX184" s="12" t="s">
        <v>77</v>
      </c>
      <c r="AY184" s="151" t="s">
        <v>208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1131</v>
      </c>
      <c r="H185" s="153">
        <v>8.119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1132</v>
      </c>
      <c r="H186" s="153">
        <v>2.241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1133</v>
      </c>
      <c r="H187" s="153">
        <v>5.181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1134</v>
      </c>
      <c r="H188" s="153">
        <v>108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1135</v>
      </c>
      <c r="H189" s="153">
        <v>7.732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1136</v>
      </c>
      <c r="H190" s="153">
        <v>2.134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1137</v>
      </c>
      <c r="H191" s="153">
        <v>4.934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276.9410000000001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3" s="11" customFormat="1" ht="22.9" customHeight="1">
      <c r="B193" s="120"/>
      <c r="D193" s="121" t="s">
        <v>76</v>
      </c>
      <c r="E193" s="130" t="s">
        <v>271</v>
      </c>
      <c r="F193" s="130" t="s">
        <v>324</v>
      </c>
      <c r="I193" s="123"/>
      <c r="J193" s="131">
        <f>BK193</f>
        <v>0</v>
      </c>
      <c r="L193" s="120"/>
      <c r="M193" s="125"/>
      <c r="P193" s="126">
        <f>SUM(P194:P245)</f>
        <v>0</v>
      </c>
      <c r="R193" s="126">
        <f>SUM(R194:R245)</f>
        <v>0.015120000000000001</v>
      </c>
      <c r="T193" s="127">
        <f>SUM(T194:T245)</f>
        <v>17.438295999999998</v>
      </c>
      <c r="AR193" s="121" t="s">
        <v>84</v>
      </c>
      <c r="AT193" s="128" t="s">
        <v>76</v>
      </c>
      <c r="AU193" s="128" t="s">
        <v>84</v>
      </c>
      <c r="AY193" s="121" t="s">
        <v>208</v>
      </c>
      <c r="BK193" s="129">
        <f>SUM(BK194:BK245)</f>
        <v>0</v>
      </c>
    </row>
    <row r="194" spans="2:65" s="1" customFormat="1" ht="37.9" customHeight="1">
      <c r="B194" s="33"/>
      <c r="C194" s="132" t="s">
        <v>312</v>
      </c>
      <c r="D194" s="132" t="s">
        <v>211</v>
      </c>
      <c r="E194" s="133" t="s">
        <v>325</v>
      </c>
      <c r="F194" s="134" t="s">
        <v>326</v>
      </c>
      <c r="G194" s="135" t="s">
        <v>226</v>
      </c>
      <c r="H194" s="136">
        <v>72</v>
      </c>
      <c r="I194" s="137"/>
      <c r="J194" s="138">
        <f>ROUND(I194*H194,2)</f>
        <v>0</v>
      </c>
      <c r="K194" s="134" t="s">
        <v>215</v>
      </c>
      <c r="L194" s="33"/>
      <c r="M194" s="139" t="s">
        <v>19</v>
      </c>
      <c r="N194" s="140" t="s">
        <v>48</v>
      </c>
      <c r="P194" s="141">
        <f>O194*H194</f>
        <v>0</v>
      </c>
      <c r="Q194" s="141">
        <v>0.00021</v>
      </c>
      <c r="R194" s="141">
        <f>Q194*H194</f>
        <v>0.015120000000000001</v>
      </c>
      <c r="S194" s="141">
        <v>0</v>
      </c>
      <c r="T194" s="142">
        <f>S194*H194</f>
        <v>0</v>
      </c>
      <c r="AR194" s="143" t="s">
        <v>216</v>
      </c>
      <c r="AT194" s="143" t="s">
        <v>211</v>
      </c>
      <c r="AU194" s="143" t="s">
        <v>86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84</v>
      </c>
      <c r="BK194" s="144">
        <f>ROUND(I194*H194,2)</f>
        <v>0</v>
      </c>
      <c r="BL194" s="18" t="s">
        <v>216</v>
      </c>
      <c r="BM194" s="143" t="s">
        <v>1138</v>
      </c>
    </row>
    <row r="195" spans="2:47" s="1" customFormat="1" ht="12">
      <c r="B195" s="33"/>
      <c r="D195" s="145" t="s">
        <v>218</v>
      </c>
      <c r="F195" s="146" t="s">
        <v>328</v>
      </c>
      <c r="I195" s="147"/>
      <c r="L195" s="33"/>
      <c r="M195" s="148"/>
      <c r="T195" s="52"/>
      <c r="AT195" s="18" t="s">
        <v>218</v>
      </c>
      <c r="AU195" s="18" t="s">
        <v>86</v>
      </c>
    </row>
    <row r="196" spans="2:51" s="12" customFormat="1" ht="12">
      <c r="B196" s="149"/>
      <c r="D196" s="150" t="s">
        <v>220</v>
      </c>
      <c r="E196" s="151" t="s">
        <v>19</v>
      </c>
      <c r="F196" s="152" t="s">
        <v>1139</v>
      </c>
      <c r="H196" s="153">
        <v>72</v>
      </c>
      <c r="I196" s="154"/>
      <c r="L196" s="149"/>
      <c r="M196" s="155"/>
      <c r="T196" s="156"/>
      <c r="AT196" s="151" t="s">
        <v>220</v>
      </c>
      <c r="AU196" s="151" t="s">
        <v>86</v>
      </c>
      <c r="AV196" s="12" t="s">
        <v>86</v>
      </c>
      <c r="AW196" s="12" t="s">
        <v>37</v>
      </c>
      <c r="AX196" s="12" t="s">
        <v>77</v>
      </c>
      <c r="AY196" s="151" t="s">
        <v>208</v>
      </c>
    </row>
    <row r="197" spans="2:51" s="14" customFormat="1" ht="12">
      <c r="B197" s="163"/>
      <c r="D197" s="150" t="s">
        <v>220</v>
      </c>
      <c r="E197" s="164" t="s">
        <v>19</v>
      </c>
      <c r="F197" s="165" t="s">
        <v>223</v>
      </c>
      <c r="H197" s="166">
        <v>72</v>
      </c>
      <c r="I197" s="167"/>
      <c r="L197" s="163"/>
      <c r="M197" s="168"/>
      <c r="T197" s="169"/>
      <c r="AT197" s="164" t="s">
        <v>220</v>
      </c>
      <c r="AU197" s="164" t="s">
        <v>86</v>
      </c>
      <c r="AV197" s="14" t="s">
        <v>216</v>
      </c>
      <c r="AW197" s="14" t="s">
        <v>37</v>
      </c>
      <c r="AX197" s="14" t="s">
        <v>84</v>
      </c>
      <c r="AY197" s="164" t="s">
        <v>208</v>
      </c>
    </row>
    <row r="198" spans="2:65" s="1" customFormat="1" ht="44.25" customHeight="1">
      <c r="B198" s="33"/>
      <c r="C198" s="132" t="s">
        <v>318</v>
      </c>
      <c r="D198" s="132" t="s">
        <v>211</v>
      </c>
      <c r="E198" s="133" t="s">
        <v>1140</v>
      </c>
      <c r="F198" s="134" t="s">
        <v>1141</v>
      </c>
      <c r="G198" s="135" t="s">
        <v>214</v>
      </c>
      <c r="H198" s="136">
        <v>2.089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48</v>
      </c>
      <c r="P198" s="141">
        <f>O198*H198</f>
        <v>0</v>
      </c>
      <c r="Q198" s="141">
        <v>0</v>
      </c>
      <c r="R198" s="141">
        <f>Q198*H198</f>
        <v>0</v>
      </c>
      <c r="S198" s="141">
        <v>1.8</v>
      </c>
      <c r="T198" s="142">
        <f>S198*H198</f>
        <v>3.7602</v>
      </c>
      <c r="AR198" s="143" t="s">
        <v>216</v>
      </c>
      <c r="AT198" s="143" t="s">
        <v>211</v>
      </c>
      <c r="AU198" s="143" t="s">
        <v>86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84</v>
      </c>
      <c r="BK198" s="144">
        <f>ROUND(I198*H198,2)</f>
        <v>0</v>
      </c>
      <c r="BL198" s="18" t="s">
        <v>216</v>
      </c>
      <c r="BM198" s="143" t="s">
        <v>1142</v>
      </c>
    </row>
    <row r="199" spans="2:47" s="1" customFormat="1" ht="12">
      <c r="B199" s="33"/>
      <c r="D199" s="145" t="s">
        <v>218</v>
      </c>
      <c r="F199" s="146" t="s">
        <v>1143</v>
      </c>
      <c r="I199" s="147"/>
      <c r="L199" s="33"/>
      <c r="M199" s="148"/>
      <c r="T199" s="52"/>
      <c r="AT199" s="18" t="s">
        <v>218</v>
      </c>
      <c r="AU199" s="18" t="s">
        <v>86</v>
      </c>
    </row>
    <row r="200" spans="2:51" s="12" customFormat="1" ht="12">
      <c r="B200" s="149"/>
      <c r="D200" s="150" t="s">
        <v>220</v>
      </c>
      <c r="E200" s="151" t="s">
        <v>19</v>
      </c>
      <c r="F200" s="152" t="s">
        <v>1144</v>
      </c>
      <c r="H200" s="153">
        <v>0.88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37</v>
      </c>
      <c r="AX200" s="12" t="s">
        <v>77</v>
      </c>
      <c r="AY200" s="151" t="s">
        <v>208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1145</v>
      </c>
      <c r="H201" s="153">
        <v>0.595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1146</v>
      </c>
      <c r="H202" s="153">
        <v>0.614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4" customFormat="1" ht="12">
      <c r="B203" s="163"/>
      <c r="D203" s="150" t="s">
        <v>220</v>
      </c>
      <c r="E203" s="164" t="s">
        <v>19</v>
      </c>
      <c r="F203" s="165" t="s">
        <v>223</v>
      </c>
      <c r="H203" s="166">
        <v>2.089</v>
      </c>
      <c r="I203" s="167"/>
      <c r="L203" s="163"/>
      <c r="M203" s="168"/>
      <c r="T203" s="169"/>
      <c r="AT203" s="164" t="s">
        <v>220</v>
      </c>
      <c r="AU203" s="164" t="s">
        <v>86</v>
      </c>
      <c r="AV203" s="14" t="s">
        <v>216</v>
      </c>
      <c r="AW203" s="14" t="s">
        <v>37</v>
      </c>
      <c r="AX203" s="14" t="s">
        <v>84</v>
      </c>
      <c r="AY203" s="164" t="s">
        <v>208</v>
      </c>
    </row>
    <row r="204" spans="2:65" s="1" customFormat="1" ht="24.2" customHeight="1">
      <c r="B204" s="33"/>
      <c r="C204" s="132" t="s">
        <v>8</v>
      </c>
      <c r="D204" s="132" t="s">
        <v>211</v>
      </c>
      <c r="E204" s="133" t="s">
        <v>1147</v>
      </c>
      <c r="F204" s="134" t="s">
        <v>1148</v>
      </c>
      <c r="G204" s="135" t="s">
        <v>226</v>
      </c>
      <c r="H204" s="136">
        <v>2.52</v>
      </c>
      <c r="I204" s="137"/>
      <c r="J204" s="138">
        <f>ROUND(I204*H204,2)</f>
        <v>0</v>
      </c>
      <c r="K204" s="134" t="s">
        <v>215</v>
      </c>
      <c r="L204" s="33"/>
      <c r="M204" s="139" t="s">
        <v>19</v>
      </c>
      <c r="N204" s="140" t="s">
        <v>48</v>
      </c>
      <c r="P204" s="141">
        <f>O204*H204</f>
        <v>0</v>
      </c>
      <c r="Q204" s="141">
        <v>0</v>
      </c>
      <c r="R204" s="141">
        <f>Q204*H204</f>
        <v>0</v>
      </c>
      <c r="S204" s="141">
        <v>0.055</v>
      </c>
      <c r="T204" s="142">
        <f>S204*H204</f>
        <v>0.1386</v>
      </c>
      <c r="AR204" s="143" t="s">
        <v>216</v>
      </c>
      <c r="AT204" s="143" t="s">
        <v>211</v>
      </c>
      <c r="AU204" s="143" t="s">
        <v>86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84</v>
      </c>
      <c r="BK204" s="144">
        <f>ROUND(I204*H204,2)</f>
        <v>0</v>
      </c>
      <c r="BL204" s="18" t="s">
        <v>216</v>
      </c>
      <c r="BM204" s="143" t="s">
        <v>1149</v>
      </c>
    </row>
    <row r="205" spans="2:47" s="1" customFormat="1" ht="12">
      <c r="B205" s="33"/>
      <c r="D205" s="145" t="s">
        <v>218</v>
      </c>
      <c r="F205" s="146" t="s">
        <v>1150</v>
      </c>
      <c r="I205" s="147"/>
      <c r="L205" s="33"/>
      <c r="M205" s="148"/>
      <c r="T205" s="52"/>
      <c r="AT205" s="18" t="s">
        <v>218</v>
      </c>
      <c r="AU205" s="18" t="s">
        <v>86</v>
      </c>
    </row>
    <row r="206" spans="2:51" s="12" customFormat="1" ht="12">
      <c r="B206" s="149"/>
      <c r="D206" s="150" t="s">
        <v>220</v>
      </c>
      <c r="E206" s="151" t="s">
        <v>19</v>
      </c>
      <c r="F206" s="152" t="s">
        <v>1151</v>
      </c>
      <c r="H206" s="153">
        <v>2.52</v>
      </c>
      <c r="I206" s="154"/>
      <c r="L206" s="149"/>
      <c r="M206" s="155"/>
      <c r="T206" s="156"/>
      <c r="AT206" s="151" t="s">
        <v>220</v>
      </c>
      <c r="AU206" s="151" t="s">
        <v>86</v>
      </c>
      <c r="AV206" s="12" t="s">
        <v>86</v>
      </c>
      <c r="AW206" s="12" t="s">
        <v>37</v>
      </c>
      <c r="AX206" s="12" t="s">
        <v>77</v>
      </c>
      <c r="AY206" s="151" t="s">
        <v>208</v>
      </c>
    </row>
    <row r="207" spans="2:51" s="14" customFormat="1" ht="12">
      <c r="B207" s="163"/>
      <c r="D207" s="150" t="s">
        <v>220</v>
      </c>
      <c r="E207" s="164" t="s">
        <v>19</v>
      </c>
      <c r="F207" s="165" t="s">
        <v>223</v>
      </c>
      <c r="H207" s="166">
        <v>2.52</v>
      </c>
      <c r="I207" s="167"/>
      <c r="L207" s="163"/>
      <c r="M207" s="168"/>
      <c r="T207" s="169"/>
      <c r="AT207" s="164" t="s">
        <v>220</v>
      </c>
      <c r="AU207" s="164" t="s">
        <v>86</v>
      </c>
      <c r="AV207" s="14" t="s">
        <v>216</v>
      </c>
      <c r="AW207" s="14" t="s">
        <v>37</v>
      </c>
      <c r="AX207" s="14" t="s">
        <v>84</v>
      </c>
      <c r="AY207" s="164" t="s">
        <v>208</v>
      </c>
    </row>
    <row r="208" spans="2:65" s="1" customFormat="1" ht="44.25" customHeight="1">
      <c r="B208" s="33"/>
      <c r="C208" s="132" t="s">
        <v>331</v>
      </c>
      <c r="D208" s="132" t="s">
        <v>211</v>
      </c>
      <c r="E208" s="133" t="s">
        <v>338</v>
      </c>
      <c r="F208" s="134" t="s">
        <v>339</v>
      </c>
      <c r="G208" s="135" t="s">
        <v>226</v>
      </c>
      <c r="H208" s="136">
        <v>160.68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</v>
      </c>
      <c r="R208" s="141">
        <f>Q208*H208</f>
        <v>0</v>
      </c>
      <c r="S208" s="141">
        <v>0.032</v>
      </c>
      <c r="T208" s="142">
        <f>S208*H208</f>
        <v>5.1417600000000006</v>
      </c>
      <c r="AR208" s="143" t="s">
        <v>216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216</v>
      </c>
      <c r="BM208" s="143" t="s">
        <v>1152</v>
      </c>
    </row>
    <row r="209" spans="2:47" s="1" customFormat="1" ht="12">
      <c r="B209" s="33"/>
      <c r="D209" s="145" t="s">
        <v>218</v>
      </c>
      <c r="F209" s="146" t="s">
        <v>341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1153</v>
      </c>
      <c r="H210" s="153">
        <v>51.45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2" customFormat="1" ht="12">
      <c r="B211" s="149"/>
      <c r="D211" s="150" t="s">
        <v>220</v>
      </c>
      <c r="E211" s="151" t="s">
        <v>19</v>
      </c>
      <c r="F211" s="152" t="s">
        <v>1154</v>
      </c>
      <c r="H211" s="153">
        <v>25.2</v>
      </c>
      <c r="I211" s="154"/>
      <c r="L211" s="149"/>
      <c r="M211" s="155"/>
      <c r="T211" s="156"/>
      <c r="AT211" s="151" t="s">
        <v>220</v>
      </c>
      <c r="AU211" s="151" t="s">
        <v>86</v>
      </c>
      <c r="AV211" s="12" t="s">
        <v>86</v>
      </c>
      <c r="AW211" s="12" t="s">
        <v>37</v>
      </c>
      <c r="AX211" s="12" t="s">
        <v>77</v>
      </c>
      <c r="AY211" s="151" t="s">
        <v>208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1155</v>
      </c>
      <c r="H212" s="153">
        <v>4.83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1114</v>
      </c>
      <c r="H213" s="153">
        <v>4.4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1156</v>
      </c>
      <c r="H214" s="153">
        <v>70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1157</v>
      </c>
      <c r="H215" s="153">
        <v>4.8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3" customFormat="1" ht="12">
      <c r="B216" s="157"/>
      <c r="D216" s="150" t="s">
        <v>220</v>
      </c>
      <c r="E216" s="158" t="s">
        <v>19</v>
      </c>
      <c r="F216" s="159" t="s">
        <v>99</v>
      </c>
      <c r="H216" s="158" t="s">
        <v>19</v>
      </c>
      <c r="I216" s="160"/>
      <c r="L216" s="157"/>
      <c r="M216" s="161"/>
      <c r="T216" s="162"/>
      <c r="AT216" s="158" t="s">
        <v>220</v>
      </c>
      <c r="AU216" s="158" t="s">
        <v>86</v>
      </c>
      <c r="AV216" s="13" t="s">
        <v>84</v>
      </c>
      <c r="AW216" s="13" t="s">
        <v>37</v>
      </c>
      <c r="AX216" s="13" t="s">
        <v>77</v>
      </c>
      <c r="AY216" s="158" t="s">
        <v>208</v>
      </c>
    </row>
    <row r="217" spans="2:51" s="14" customFormat="1" ht="12">
      <c r="B217" s="163"/>
      <c r="D217" s="150" t="s">
        <v>220</v>
      </c>
      <c r="E217" s="164" t="s">
        <v>19</v>
      </c>
      <c r="F217" s="165" t="s">
        <v>223</v>
      </c>
      <c r="H217" s="166">
        <v>160.68</v>
      </c>
      <c r="I217" s="167"/>
      <c r="L217" s="163"/>
      <c r="M217" s="168"/>
      <c r="T217" s="169"/>
      <c r="AT217" s="164" t="s">
        <v>220</v>
      </c>
      <c r="AU217" s="164" t="s">
        <v>86</v>
      </c>
      <c r="AV217" s="14" t="s">
        <v>216</v>
      </c>
      <c r="AW217" s="14" t="s">
        <v>37</v>
      </c>
      <c r="AX217" s="14" t="s">
        <v>84</v>
      </c>
      <c r="AY217" s="164" t="s">
        <v>208</v>
      </c>
    </row>
    <row r="218" spans="2:65" s="1" customFormat="1" ht="33" customHeight="1">
      <c r="B218" s="33"/>
      <c r="C218" s="132" t="s">
        <v>337</v>
      </c>
      <c r="D218" s="132" t="s">
        <v>211</v>
      </c>
      <c r="E218" s="133" t="s">
        <v>1158</v>
      </c>
      <c r="F218" s="134" t="s">
        <v>1159</v>
      </c>
      <c r="G218" s="135" t="s">
        <v>274</v>
      </c>
      <c r="H218" s="136">
        <v>10.4</v>
      </c>
      <c r="I218" s="137"/>
      <c r="J218" s="138">
        <f>ROUND(I218*H218,2)</f>
        <v>0</v>
      </c>
      <c r="K218" s="134" t="s">
        <v>215</v>
      </c>
      <c r="L218" s="33"/>
      <c r="M218" s="139" t="s">
        <v>19</v>
      </c>
      <c r="N218" s="140" t="s">
        <v>48</v>
      </c>
      <c r="P218" s="141">
        <f>O218*H218</f>
        <v>0</v>
      </c>
      <c r="Q218" s="141">
        <v>0</v>
      </c>
      <c r="R218" s="141">
        <f>Q218*H218</f>
        <v>0</v>
      </c>
      <c r="S218" s="141">
        <v>0.019</v>
      </c>
      <c r="T218" s="142">
        <f>S218*H218</f>
        <v>0.1976</v>
      </c>
      <c r="AR218" s="143" t="s">
        <v>216</v>
      </c>
      <c r="AT218" s="143" t="s">
        <v>211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216</v>
      </c>
      <c r="BM218" s="143" t="s">
        <v>1160</v>
      </c>
    </row>
    <row r="219" spans="2:47" s="1" customFormat="1" ht="12">
      <c r="B219" s="33"/>
      <c r="D219" s="145" t="s">
        <v>218</v>
      </c>
      <c r="F219" s="146" t="s">
        <v>1161</v>
      </c>
      <c r="I219" s="147"/>
      <c r="L219" s="33"/>
      <c r="M219" s="148"/>
      <c r="T219" s="52"/>
      <c r="AT219" s="18" t="s">
        <v>218</v>
      </c>
      <c r="AU219" s="18" t="s">
        <v>86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1162</v>
      </c>
      <c r="H220" s="153">
        <v>6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1163</v>
      </c>
      <c r="H221" s="153">
        <v>4.4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4" customFormat="1" ht="12">
      <c r="B222" s="163"/>
      <c r="D222" s="150" t="s">
        <v>220</v>
      </c>
      <c r="E222" s="164" t="s">
        <v>19</v>
      </c>
      <c r="F222" s="165" t="s">
        <v>223</v>
      </c>
      <c r="H222" s="166">
        <v>10.4</v>
      </c>
      <c r="I222" s="167"/>
      <c r="L222" s="163"/>
      <c r="M222" s="168"/>
      <c r="T222" s="169"/>
      <c r="AT222" s="164" t="s">
        <v>220</v>
      </c>
      <c r="AU222" s="164" t="s">
        <v>86</v>
      </c>
      <c r="AV222" s="14" t="s">
        <v>216</v>
      </c>
      <c r="AW222" s="14" t="s">
        <v>37</v>
      </c>
      <c r="AX222" s="14" t="s">
        <v>84</v>
      </c>
      <c r="AY222" s="164" t="s">
        <v>208</v>
      </c>
    </row>
    <row r="223" spans="2:65" s="1" customFormat="1" ht="33" customHeight="1">
      <c r="B223" s="33"/>
      <c r="C223" s="132" t="s">
        <v>343</v>
      </c>
      <c r="D223" s="132" t="s">
        <v>211</v>
      </c>
      <c r="E223" s="133" t="s">
        <v>1164</v>
      </c>
      <c r="F223" s="134" t="s">
        <v>1165</v>
      </c>
      <c r="G223" s="135" t="s">
        <v>274</v>
      </c>
      <c r="H223" s="136">
        <v>22</v>
      </c>
      <c r="I223" s="137"/>
      <c r="J223" s="138">
        <f>ROUND(I223*H223,2)</f>
        <v>0</v>
      </c>
      <c r="K223" s="134" t="s">
        <v>215</v>
      </c>
      <c r="L223" s="33"/>
      <c r="M223" s="139" t="s">
        <v>19</v>
      </c>
      <c r="N223" s="140" t="s">
        <v>48</v>
      </c>
      <c r="P223" s="141">
        <f>O223*H223</f>
        <v>0</v>
      </c>
      <c r="Q223" s="141">
        <v>0</v>
      </c>
      <c r="R223" s="141">
        <f>Q223*H223</f>
        <v>0</v>
      </c>
      <c r="S223" s="141">
        <v>0.026</v>
      </c>
      <c r="T223" s="142">
        <f>S223*H223</f>
        <v>0.572</v>
      </c>
      <c r="AR223" s="143" t="s">
        <v>216</v>
      </c>
      <c r="AT223" s="143" t="s">
        <v>211</v>
      </c>
      <c r="AU223" s="143" t="s">
        <v>86</v>
      </c>
      <c r="AY223" s="18" t="s">
        <v>208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8" t="s">
        <v>84</v>
      </c>
      <c r="BK223" s="144">
        <f>ROUND(I223*H223,2)</f>
        <v>0</v>
      </c>
      <c r="BL223" s="18" t="s">
        <v>216</v>
      </c>
      <c r="BM223" s="143" t="s">
        <v>1166</v>
      </c>
    </row>
    <row r="224" spans="2:47" s="1" customFormat="1" ht="12">
      <c r="B224" s="33"/>
      <c r="D224" s="145" t="s">
        <v>218</v>
      </c>
      <c r="F224" s="146" t="s">
        <v>1167</v>
      </c>
      <c r="I224" s="147"/>
      <c r="L224" s="33"/>
      <c r="M224" s="148"/>
      <c r="T224" s="52"/>
      <c r="AT224" s="18" t="s">
        <v>218</v>
      </c>
      <c r="AU224" s="18" t="s">
        <v>86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1168</v>
      </c>
      <c r="H225" s="153">
        <v>10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2" customFormat="1" ht="12">
      <c r="B226" s="149"/>
      <c r="D226" s="150" t="s">
        <v>220</v>
      </c>
      <c r="E226" s="151" t="s">
        <v>19</v>
      </c>
      <c r="F226" s="152" t="s">
        <v>1169</v>
      </c>
      <c r="H226" s="153">
        <v>0.5</v>
      </c>
      <c r="I226" s="154"/>
      <c r="L226" s="149"/>
      <c r="M226" s="155"/>
      <c r="T226" s="156"/>
      <c r="AT226" s="151" t="s">
        <v>220</v>
      </c>
      <c r="AU226" s="151" t="s">
        <v>86</v>
      </c>
      <c r="AV226" s="12" t="s">
        <v>86</v>
      </c>
      <c r="AW226" s="12" t="s">
        <v>37</v>
      </c>
      <c r="AX226" s="12" t="s">
        <v>77</v>
      </c>
      <c r="AY226" s="151" t="s">
        <v>208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1170</v>
      </c>
      <c r="H227" s="153">
        <v>11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1169</v>
      </c>
      <c r="H228" s="153">
        <v>0.5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4" customFormat="1" ht="12">
      <c r="B229" s="163"/>
      <c r="D229" s="150" t="s">
        <v>220</v>
      </c>
      <c r="E229" s="164" t="s">
        <v>19</v>
      </c>
      <c r="F229" s="165" t="s">
        <v>223</v>
      </c>
      <c r="H229" s="166">
        <v>22</v>
      </c>
      <c r="I229" s="167"/>
      <c r="L229" s="163"/>
      <c r="M229" s="168"/>
      <c r="T229" s="169"/>
      <c r="AT229" s="164" t="s">
        <v>220</v>
      </c>
      <c r="AU229" s="164" t="s">
        <v>86</v>
      </c>
      <c r="AV229" s="14" t="s">
        <v>216</v>
      </c>
      <c r="AW229" s="14" t="s">
        <v>37</v>
      </c>
      <c r="AX229" s="14" t="s">
        <v>84</v>
      </c>
      <c r="AY229" s="164" t="s">
        <v>208</v>
      </c>
    </row>
    <row r="230" spans="2:65" s="1" customFormat="1" ht="37.9" customHeight="1">
      <c r="B230" s="33"/>
      <c r="C230" s="132" t="s">
        <v>349</v>
      </c>
      <c r="D230" s="132" t="s">
        <v>211</v>
      </c>
      <c r="E230" s="133" t="s">
        <v>369</v>
      </c>
      <c r="F230" s="134" t="s">
        <v>370</v>
      </c>
      <c r="G230" s="135" t="s">
        <v>226</v>
      </c>
      <c r="H230" s="136">
        <v>88.911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</v>
      </c>
      <c r="R230" s="141">
        <f>Q230*H230</f>
        <v>0</v>
      </c>
      <c r="S230" s="141">
        <v>0.046</v>
      </c>
      <c r="T230" s="142">
        <f>S230*H230</f>
        <v>4.089906</v>
      </c>
      <c r="AR230" s="143" t="s">
        <v>216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216</v>
      </c>
      <c r="BM230" s="143" t="s">
        <v>1171</v>
      </c>
    </row>
    <row r="231" spans="2:47" s="1" customFormat="1" ht="12">
      <c r="B231" s="33"/>
      <c r="D231" s="145" t="s">
        <v>218</v>
      </c>
      <c r="F231" s="146" t="s">
        <v>372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1172</v>
      </c>
      <c r="H232" s="153">
        <v>51.123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1173</v>
      </c>
      <c r="H233" s="153">
        <v>3.768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2" customFormat="1" ht="12">
      <c r="B234" s="149"/>
      <c r="D234" s="150" t="s">
        <v>220</v>
      </c>
      <c r="E234" s="151" t="s">
        <v>19</v>
      </c>
      <c r="F234" s="152" t="s">
        <v>1110</v>
      </c>
      <c r="H234" s="153">
        <v>34.02</v>
      </c>
      <c r="I234" s="154"/>
      <c r="L234" s="149"/>
      <c r="M234" s="155"/>
      <c r="T234" s="156"/>
      <c r="AT234" s="151" t="s">
        <v>220</v>
      </c>
      <c r="AU234" s="151" t="s">
        <v>86</v>
      </c>
      <c r="AV234" s="12" t="s">
        <v>86</v>
      </c>
      <c r="AW234" s="12" t="s">
        <v>37</v>
      </c>
      <c r="AX234" s="12" t="s">
        <v>77</v>
      </c>
      <c r="AY234" s="151" t="s">
        <v>208</v>
      </c>
    </row>
    <row r="235" spans="2:51" s="13" customFormat="1" ht="12">
      <c r="B235" s="157"/>
      <c r="D235" s="150" t="s">
        <v>220</v>
      </c>
      <c r="E235" s="158" t="s">
        <v>19</v>
      </c>
      <c r="F235" s="159" t="s">
        <v>290</v>
      </c>
      <c r="H235" s="158" t="s">
        <v>19</v>
      </c>
      <c r="I235" s="160"/>
      <c r="L235" s="157"/>
      <c r="M235" s="161"/>
      <c r="T235" s="162"/>
      <c r="AT235" s="158" t="s">
        <v>220</v>
      </c>
      <c r="AU235" s="158" t="s">
        <v>86</v>
      </c>
      <c r="AV235" s="13" t="s">
        <v>84</v>
      </c>
      <c r="AW235" s="13" t="s">
        <v>37</v>
      </c>
      <c r="AX235" s="13" t="s">
        <v>77</v>
      </c>
      <c r="AY235" s="158" t="s">
        <v>208</v>
      </c>
    </row>
    <row r="236" spans="2:51" s="14" customFormat="1" ht="12">
      <c r="B236" s="163"/>
      <c r="D236" s="150" t="s">
        <v>220</v>
      </c>
      <c r="E236" s="164" t="s">
        <v>19</v>
      </c>
      <c r="F236" s="165" t="s">
        <v>223</v>
      </c>
      <c r="H236" s="166">
        <v>88.911</v>
      </c>
      <c r="I236" s="167"/>
      <c r="L236" s="163"/>
      <c r="M236" s="168"/>
      <c r="T236" s="169"/>
      <c r="AT236" s="164" t="s">
        <v>220</v>
      </c>
      <c r="AU236" s="164" t="s">
        <v>86</v>
      </c>
      <c r="AV236" s="14" t="s">
        <v>216</v>
      </c>
      <c r="AW236" s="14" t="s">
        <v>37</v>
      </c>
      <c r="AX236" s="14" t="s">
        <v>84</v>
      </c>
      <c r="AY236" s="164" t="s">
        <v>208</v>
      </c>
    </row>
    <row r="237" spans="2:65" s="1" customFormat="1" ht="44.25" customHeight="1">
      <c r="B237" s="33"/>
      <c r="C237" s="132" t="s">
        <v>355</v>
      </c>
      <c r="D237" s="132" t="s">
        <v>211</v>
      </c>
      <c r="E237" s="133" t="s">
        <v>375</v>
      </c>
      <c r="F237" s="134" t="s">
        <v>376</v>
      </c>
      <c r="G237" s="135" t="s">
        <v>226</v>
      </c>
      <c r="H237" s="136">
        <v>59.97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</v>
      </c>
      <c r="R237" s="141">
        <f>Q237*H237</f>
        <v>0</v>
      </c>
      <c r="S237" s="141">
        <v>0.059</v>
      </c>
      <c r="T237" s="142">
        <f>S237*H237</f>
        <v>3.5382299999999995</v>
      </c>
      <c r="AR237" s="143" t="s">
        <v>216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216</v>
      </c>
      <c r="BM237" s="143" t="s">
        <v>1174</v>
      </c>
    </row>
    <row r="238" spans="2:47" s="1" customFormat="1" ht="12">
      <c r="B238" s="33"/>
      <c r="D238" s="145" t="s">
        <v>218</v>
      </c>
      <c r="F238" s="146" t="s">
        <v>378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1101</v>
      </c>
      <c r="H239" s="153">
        <v>13.2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2" customFormat="1" ht="12">
      <c r="B240" s="149"/>
      <c r="D240" s="150" t="s">
        <v>220</v>
      </c>
      <c r="E240" s="151" t="s">
        <v>19</v>
      </c>
      <c r="F240" s="152" t="s">
        <v>1103</v>
      </c>
      <c r="H240" s="153">
        <v>14.85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37</v>
      </c>
      <c r="AX240" s="12" t="s">
        <v>77</v>
      </c>
      <c r="AY240" s="151" t="s">
        <v>208</v>
      </c>
    </row>
    <row r="241" spans="2:51" s="12" customFormat="1" ht="12">
      <c r="B241" s="149"/>
      <c r="D241" s="150" t="s">
        <v>220</v>
      </c>
      <c r="E241" s="151" t="s">
        <v>19</v>
      </c>
      <c r="F241" s="152" t="s">
        <v>1175</v>
      </c>
      <c r="H241" s="153">
        <v>0.96</v>
      </c>
      <c r="I241" s="154"/>
      <c r="L241" s="149"/>
      <c r="M241" s="155"/>
      <c r="T241" s="156"/>
      <c r="AT241" s="151" t="s">
        <v>220</v>
      </c>
      <c r="AU241" s="151" t="s">
        <v>86</v>
      </c>
      <c r="AV241" s="12" t="s">
        <v>86</v>
      </c>
      <c r="AW241" s="12" t="s">
        <v>37</v>
      </c>
      <c r="AX241" s="12" t="s">
        <v>77</v>
      </c>
      <c r="AY241" s="151" t="s">
        <v>208</v>
      </c>
    </row>
    <row r="242" spans="2:51" s="12" customFormat="1" ht="12">
      <c r="B242" s="149"/>
      <c r="D242" s="150" t="s">
        <v>220</v>
      </c>
      <c r="E242" s="151" t="s">
        <v>19</v>
      </c>
      <c r="F242" s="152" t="s">
        <v>1104</v>
      </c>
      <c r="H242" s="153">
        <v>14.58</v>
      </c>
      <c r="I242" s="154"/>
      <c r="L242" s="149"/>
      <c r="M242" s="155"/>
      <c r="T242" s="156"/>
      <c r="AT242" s="151" t="s">
        <v>220</v>
      </c>
      <c r="AU242" s="151" t="s">
        <v>86</v>
      </c>
      <c r="AV242" s="12" t="s">
        <v>86</v>
      </c>
      <c r="AW242" s="12" t="s">
        <v>37</v>
      </c>
      <c r="AX242" s="12" t="s">
        <v>77</v>
      </c>
      <c r="AY242" s="151" t="s">
        <v>208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1106</v>
      </c>
      <c r="H243" s="153">
        <v>16.38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3" customFormat="1" ht="12">
      <c r="B244" s="157"/>
      <c r="D244" s="150" t="s">
        <v>220</v>
      </c>
      <c r="E244" s="158" t="s">
        <v>19</v>
      </c>
      <c r="F244" s="159" t="s">
        <v>294</v>
      </c>
      <c r="H244" s="158" t="s">
        <v>19</v>
      </c>
      <c r="I244" s="160"/>
      <c r="L244" s="157"/>
      <c r="M244" s="161"/>
      <c r="T244" s="162"/>
      <c r="AT244" s="158" t="s">
        <v>220</v>
      </c>
      <c r="AU244" s="158" t="s">
        <v>86</v>
      </c>
      <c r="AV244" s="13" t="s">
        <v>84</v>
      </c>
      <c r="AW244" s="13" t="s">
        <v>37</v>
      </c>
      <c r="AX244" s="13" t="s">
        <v>77</v>
      </c>
      <c r="AY244" s="158" t="s">
        <v>208</v>
      </c>
    </row>
    <row r="245" spans="2:51" s="14" customFormat="1" ht="12">
      <c r="B245" s="163"/>
      <c r="D245" s="150" t="s">
        <v>220</v>
      </c>
      <c r="E245" s="164" t="s">
        <v>19</v>
      </c>
      <c r="F245" s="165" t="s">
        <v>223</v>
      </c>
      <c r="H245" s="166">
        <v>59.97</v>
      </c>
      <c r="I245" s="167"/>
      <c r="L245" s="163"/>
      <c r="M245" s="168"/>
      <c r="T245" s="169"/>
      <c r="AT245" s="164" t="s">
        <v>220</v>
      </c>
      <c r="AU245" s="164" t="s">
        <v>86</v>
      </c>
      <c r="AV245" s="14" t="s">
        <v>216</v>
      </c>
      <c r="AW245" s="14" t="s">
        <v>37</v>
      </c>
      <c r="AX245" s="14" t="s">
        <v>84</v>
      </c>
      <c r="AY245" s="164" t="s">
        <v>208</v>
      </c>
    </row>
    <row r="246" spans="2:63" s="11" customFormat="1" ht="22.9" customHeight="1">
      <c r="B246" s="120"/>
      <c r="D246" s="121" t="s">
        <v>76</v>
      </c>
      <c r="E246" s="130" t="s">
        <v>381</v>
      </c>
      <c r="F246" s="130" t="s">
        <v>382</v>
      </c>
      <c r="I246" s="123"/>
      <c r="J246" s="131">
        <f>BK246</f>
        <v>0</v>
      </c>
      <c r="L246" s="120"/>
      <c r="M246" s="125"/>
      <c r="P246" s="126">
        <f>SUM(P247:P257)</f>
        <v>0</v>
      </c>
      <c r="R246" s="126">
        <f>SUM(R247:R257)</f>
        <v>0</v>
      </c>
      <c r="T246" s="127">
        <f>SUM(T247:T257)</f>
        <v>0</v>
      </c>
      <c r="AR246" s="121" t="s">
        <v>84</v>
      </c>
      <c r="AT246" s="128" t="s">
        <v>76</v>
      </c>
      <c r="AU246" s="128" t="s">
        <v>84</v>
      </c>
      <c r="AY246" s="121" t="s">
        <v>208</v>
      </c>
      <c r="BK246" s="129">
        <f>SUM(BK247:BK257)</f>
        <v>0</v>
      </c>
    </row>
    <row r="247" spans="2:65" s="1" customFormat="1" ht="37.9" customHeight="1">
      <c r="B247" s="33"/>
      <c r="C247" s="132" t="s">
        <v>7</v>
      </c>
      <c r="D247" s="132" t="s">
        <v>211</v>
      </c>
      <c r="E247" s="133" t="s">
        <v>384</v>
      </c>
      <c r="F247" s="134" t="s">
        <v>385</v>
      </c>
      <c r="G247" s="135" t="s">
        <v>386</v>
      </c>
      <c r="H247" s="136">
        <v>17.631</v>
      </c>
      <c r="I247" s="137"/>
      <c r="J247" s="138">
        <f>ROUND(I247*H247,2)</f>
        <v>0</v>
      </c>
      <c r="K247" s="134" t="s">
        <v>215</v>
      </c>
      <c r="L247" s="33"/>
      <c r="M247" s="139" t="s">
        <v>19</v>
      </c>
      <c r="N247" s="140" t="s">
        <v>48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216</v>
      </c>
      <c r="AT247" s="143" t="s">
        <v>211</v>
      </c>
      <c r="AU247" s="143" t="s">
        <v>86</v>
      </c>
      <c r="AY247" s="18" t="s">
        <v>208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8" t="s">
        <v>84</v>
      </c>
      <c r="BK247" s="144">
        <f>ROUND(I247*H247,2)</f>
        <v>0</v>
      </c>
      <c r="BL247" s="18" t="s">
        <v>216</v>
      </c>
      <c r="BM247" s="143" t="s">
        <v>1176</v>
      </c>
    </row>
    <row r="248" spans="2:47" s="1" customFormat="1" ht="12">
      <c r="B248" s="33"/>
      <c r="D248" s="145" t="s">
        <v>218</v>
      </c>
      <c r="F248" s="146" t="s">
        <v>388</v>
      </c>
      <c r="I248" s="147"/>
      <c r="L248" s="33"/>
      <c r="M248" s="148"/>
      <c r="T248" s="52"/>
      <c r="AT248" s="18" t="s">
        <v>218</v>
      </c>
      <c r="AU248" s="18" t="s">
        <v>86</v>
      </c>
    </row>
    <row r="249" spans="2:65" s="1" customFormat="1" ht="33" customHeight="1">
      <c r="B249" s="33"/>
      <c r="C249" s="132" t="s">
        <v>368</v>
      </c>
      <c r="D249" s="132" t="s">
        <v>211</v>
      </c>
      <c r="E249" s="133" t="s">
        <v>390</v>
      </c>
      <c r="F249" s="134" t="s">
        <v>391</v>
      </c>
      <c r="G249" s="135" t="s">
        <v>386</v>
      </c>
      <c r="H249" s="136">
        <v>17.631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216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216</v>
      </c>
      <c r="BM249" s="143" t="s">
        <v>1177</v>
      </c>
    </row>
    <row r="250" spans="2:47" s="1" customFormat="1" ht="12">
      <c r="B250" s="33"/>
      <c r="D250" s="145" t="s">
        <v>218</v>
      </c>
      <c r="F250" s="146" t="s">
        <v>393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65" s="1" customFormat="1" ht="44.25" customHeight="1">
      <c r="B251" s="33"/>
      <c r="C251" s="132" t="s">
        <v>374</v>
      </c>
      <c r="D251" s="132" t="s">
        <v>211</v>
      </c>
      <c r="E251" s="133" t="s">
        <v>395</v>
      </c>
      <c r="F251" s="134" t="s">
        <v>396</v>
      </c>
      <c r="G251" s="135" t="s">
        <v>386</v>
      </c>
      <c r="H251" s="136">
        <v>440.775</v>
      </c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216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216</v>
      </c>
      <c r="BM251" s="143" t="s">
        <v>1178</v>
      </c>
    </row>
    <row r="252" spans="2:47" s="1" customFormat="1" ht="12">
      <c r="B252" s="33"/>
      <c r="D252" s="145" t="s">
        <v>218</v>
      </c>
      <c r="F252" s="146" t="s">
        <v>398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51" s="12" customFormat="1" ht="12">
      <c r="B253" s="149"/>
      <c r="D253" s="150" t="s">
        <v>220</v>
      </c>
      <c r="F253" s="152" t="s">
        <v>1179</v>
      </c>
      <c r="H253" s="153">
        <v>440.775</v>
      </c>
      <c r="I253" s="154"/>
      <c r="L253" s="149"/>
      <c r="M253" s="155"/>
      <c r="T253" s="156"/>
      <c r="AT253" s="151" t="s">
        <v>220</v>
      </c>
      <c r="AU253" s="151" t="s">
        <v>86</v>
      </c>
      <c r="AV253" s="12" t="s">
        <v>86</v>
      </c>
      <c r="AW253" s="12" t="s">
        <v>4</v>
      </c>
      <c r="AX253" s="12" t="s">
        <v>84</v>
      </c>
      <c r="AY253" s="151" t="s">
        <v>208</v>
      </c>
    </row>
    <row r="254" spans="2:65" s="1" customFormat="1" ht="44.25" customHeight="1">
      <c r="B254" s="33"/>
      <c r="C254" s="132" t="s">
        <v>383</v>
      </c>
      <c r="D254" s="132" t="s">
        <v>211</v>
      </c>
      <c r="E254" s="133" t="s">
        <v>401</v>
      </c>
      <c r="F254" s="134" t="s">
        <v>402</v>
      </c>
      <c r="G254" s="135" t="s">
        <v>386</v>
      </c>
      <c r="H254" s="136">
        <v>12.489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216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216</v>
      </c>
      <c r="BM254" s="143" t="s">
        <v>1180</v>
      </c>
    </row>
    <row r="255" spans="2:47" s="1" customFormat="1" ht="12">
      <c r="B255" s="33"/>
      <c r="D255" s="145" t="s">
        <v>218</v>
      </c>
      <c r="F255" s="146" t="s">
        <v>404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65" s="1" customFormat="1" ht="49.15" customHeight="1">
      <c r="B256" s="33"/>
      <c r="C256" s="132" t="s">
        <v>389</v>
      </c>
      <c r="D256" s="132" t="s">
        <v>211</v>
      </c>
      <c r="E256" s="133" t="s">
        <v>406</v>
      </c>
      <c r="F256" s="134" t="s">
        <v>407</v>
      </c>
      <c r="G256" s="135" t="s">
        <v>386</v>
      </c>
      <c r="H256" s="136">
        <v>5.142</v>
      </c>
      <c r="I256" s="137"/>
      <c r="J256" s="138">
        <f>ROUND(I256*H256,2)</f>
        <v>0</v>
      </c>
      <c r="K256" s="134" t="s">
        <v>215</v>
      </c>
      <c r="L256" s="33"/>
      <c r="M256" s="139" t="s">
        <v>19</v>
      </c>
      <c r="N256" s="140" t="s">
        <v>48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216</v>
      </c>
      <c r="AT256" s="143" t="s">
        <v>211</v>
      </c>
      <c r="AU256" s="143" t="s">
        <v>86</v>
      </c>
      <c r="AY256" s="18" t="s">
        <v>208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84</v>
      </c>
      <c r="BK256" s="144">
        <f>ROUND(I256*H256,2)</f>
        <v>0</v>
      </c>
      <c r="BL256" s="18" t="s">
        <v>216</v>
      </c>
      <c r="BM256" s="143" t="s">
        <v>1181</v>
      </c>
    </row>
    <row r="257" spans="2:47" s="1" customFormat="1" ht="12">
      <c r="B257" s="33"/>
      <c r="D257" s="145" t="s">
        <v>218</v>
      </c>
      <c r="F257" s="146" t="s">
        <v>409</v>
      </c>
      <c r="I257" s="147"/>
      <c r="L257" s="33"/>
      <c r="M257" s="148"/>
      <c r="T257" s="52"/>
      <c r="AT257" s="18" t="s">
        <v>218</v>
      </c>
      <c r="AU257" s="18" t="s">
        <v>86</v>
      </c>
    </row>
    <row r="258" spans="2:63" s="11" customFormat="1" ht="22.9" customHeight="1">
      <c r="B258" s="120"/>
      <c r="D258" s="121" t="s">
        <v>76</v>
      </c>
      <c r="E258" s="130" t="s">
        <v>410</v>
      </c>
      <c r="F258" s="130" t="s">
        <v>411</v>
      </c>
      <c r="I258" s="123"/>
      <c r="J258" s="131">
        <f>BK258</f>
        <v>0</v>
      </c>
      <c r="L258" s="120"/>
      <c r="M258" s="125"/>
      <c r="P258" s="126">
        <f>SUM(P259:P260)</f>
        <v>0</v>
      </c>
      <c r="R258" s="126">
        <f>SUM(R259:R260)</f>
        <v>0</v>
      </c>
      <c r="T258" s="127">
        <f>SUM(T259:T260)</f>
        <v>0</v>
      </c>
      <c r="AR258" s="121" t="s">
        <v>84</v>
      </c>
      <c r="AT258" s="128" t="s">
        <v>76</v>
      </c>
      <c r="AU258" s="128" t="s">
        <v>84</v>
      </c>
      <c r="AY258" s="121" t="s">
        <v>208</v>
      </c>
      <c r="BK258" s="129">
        <f>SUM(BK259:BK260)</f>
        <v>0</v>
      </c>
    </row>
    <row r="259" spans="2:65" s="1" customFormat="1" ht="55.5" customHeight="1">
      <c r="B259" s="33"/>
      <c r="C259" s="132" t="s">
        <v>394</v>
      </c>
      <c r="D259" s="132" t="s">
        <v>211</v>
      </c>
      <c r="E259" s="133" t="s">
        <v>413</v>
      </c>
      <c r="F259" s="134" t="s">
        <v>414</v>
      </c>
      <c r="G259" s="135" t="s">
        <v>386</v>
      </c>
      <c r="H259" s="136">
        <v>16.942</v>
      </c>
      <c r="I259" s="137"/>
      <c r="J259" s="138">
        <f>ROUND(I259*H259,2)</f>
        <v>0</v>
      </c>
      <c r="K259" s="134" t="s">
        <v>215</v>
      </c>
      <c r="L259" s="33"/>
      <c r="M259" s="139" t="s">
        <v>19</v>
      </c>
      <c r="N259" s="140" t="s">
        <v>48</v>
      </c>
      <c r="P259" s="141">
        <f>O259*H259</f>
        <v>0</v>
      </c>
      <c r="Q259" s="141">
        <v>0</v>
      </c>
      <c r="R259" s="141">
        <f>Q259*H259</f>
        <v>0</v>
      </c>
      <c r="S259" s="141">
        <v>0</v>
      </c>
      <c r="T259" s="142">
        <f>S259*H259</f>
        <v>0</v>
      </c>
      <c r="AR259" s="143" t="s">
        <v>216</v>
      </c>
      <c r="AT259" s="143" t="s">
        <v>211</v>
      </c>
      <c r="AU259" s="143" t="s">
        <v>86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84</v>
      </c>
      <c r="BK259" s="144">
        <f>ROUND(I259*H259,2)</f>
        <v>0</v>
      </c>
      <c r="BL259" s="18" t="s">
        <v>216</v>
      </c>
      <c r="BM259" s="143" t="s">
        <v>1182</v>
      </c>
    </row>
    <row r="260" spans="2:47" s="1" customFormat="1" ht="12">
      <c r="B260" s="33"/>
      <c r="D260" s="145" t="s">
        <v>218</v>
      </c>
      <c r="F260" s="146" t="s">
        <v>416</v>
      </c>
      <c r="I260" s="147"/>
      <c r="L260" s="33"/>
      <c r="M260" s="148"/>
      <c r="T260" s="52"/>
      <c r="AT260" s="18" t="s">
        <v>218</v>
      </c>
      <c r="AU260" s="18" t="s">
        <v>86</v>
      </c>
    </row>
    <row r="261" spans="2:63" s="11" customFormat="1" ht="25.9" customHeight="1">
      <c r="B261" s="120"/>
      <c r="D261" s="121" t="s">
        <v>76</v>
      </c>
      <c r="E261" s="122" t="s">
        <v>417</v>
      </c>
      <c r="F261" s="122" t="s">
        <v>418</v>
      </c>
      <c r="I261" s="123"/>
      <c r="J261" s="124">
        <f>BK261</f>
        <v>0</v>
      </c>
      <c r="L261" s="120"/>
      <c r="M261" s="125"/>
      <c r="P261" s="126">
        <f>P262+P273+P303+P382</f>
        <v>0</v>
      </c>
      <c r="R261" s="126">
        <f>R262+R273+R303+R382</f>
        <v>5.4525317992375</v>
      </c>
      <c r="T261" s="127">
        <f>T262+T273+T303+T382</f>
        <v>0.192284</v>
      </c>
      <c r="AR261" s="121" t="s">
        <v>86</v>
      </c>
      <c r="AT261" s="128" t="s">
        <v>76</v>
      </c>
      <c r="AU261" s="128" t="s">
        <v>77</v>
      </c>
      <c r="AY261" s="121" t="s">
        <v>208</v>
      </c>
      <c r="BK261" s="129">
        <f>BK262+BK273+BK303+BK382</f>
        <v>0</v>
      </c>
    </row>
    <row r="262" spans="2:63" s="11" customFormat="1" ht="22.9" customHeight="1">
      <c r="B262" s="120"/>
      <c r="D262" s="121" t="s">
        <v>76</v>
      </c>
      <c r="E262" s="130" t="s">
        <v>1183</v>
      </c>
      <c r="F262" s="130" t="s">
        <v>1184</v>
      </c>
      <c r="I262" s="123"/>
      <c r="J262" s="131">
        <f>BK262</f>
        <v>0</v>
      </c>
      <c r="L262" s="120"/>
      <c r="M262" s="125"/>
      <c r="P262" s="126">
        <f>SUM(P263:P272)</f>
        <v>0</v>
      </c>
      <c r="R262" s="126">
        <f>SUM(R263:R272)</f>
        <v>0</v>
      </c>
      <c r="T262" s="127">
        <f>SUM(T263:T272)</f>
        <v>0.11346</v>
      </c>
      <c r="AR262" s="121" t="s">
        <v>86</v>
      </c>
      <c r="AT262" s="128" t="s">
        <v>76</v>
      </c>
      <c r="AU262" s="128" t="s">
        <v>84</v>
      </c>
      <c r="AY262" s="121" t="s">
        <v>208</v>
      </c>
      <c r="BK262" s="129">
        <f>SUM(BK263:BK272)</f>
        <v>0</v>
      </c>
    </row>
    <row r="263" spans="2:65" s="1" customFormat="1" ht="37.9" customHeight="1">
      <c r="B263" s="33"/>
      <c r="C263" s="132" t="s">
        <v>400</v>
      </c>
      <c r="D263" s="132" t="s">
        <v>211</v>
      </c>
      <c r="E263" s="133" t="s">
        <v>1185</v>
      </c>
      <c r="F263" s="134" t="s">
        <v>1186</v>
      </c>
      <c r="G263" s="135" t="s">
        <v>235</v>
      </c>
      <c r="H263" s="136">
        <v>8</v>
      </c>
      <c r="I263" s="137"/>
      <c r="J263" s="138">
        <f>ROUND(I263*H263,2)</f>
        <v>0</v>
      </c>
      <c r="K263" s="134" t="s">
        <v>215</v>
      </c>
      <c r="L263" s="33"/>
      <c r="M263" s="139" t="s">
        <v>19</v>
      </c>
      <c r="N263" s="140" t="s">
        <v>48</v>
      </c>
      <c r="P263" s="141">
        <f>O263*H263</f>
        <v>0</v>
      </c>
      <c r="Q263" s="141">
        <v>0</v>
      </c>
      <c r="R263" s="141">
        <f>Q263*H263</f>
        <v>0</v>
      </c>
      <c r="S263" s="141">
        <v>0.0025</v>
      </c>
      <c r="T263" s="142">
        <f>S263*H263</f>
        <v>0.02</v>
      </c>
      <c r="AR263" s="143" t="s">
        <v>331</v>
      </c>
      <c r="AT263" s="143" t="s">
        <v>211</v>
      </c>
      <c r="AU263" s="143" t="s">
        <v>86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84</v>
      </c>
      <c r="BK263" s="144">
        <f>ROUND(I263*H263,2)</f>
        <v>0</v>
      </c>
      <c r="BL263" s="18" t="s">
        <v>331</v>
      </c>
      <c r="BM263" s="143" t="s">
        <v>1187</v>
      </c>
    </row>
    <row r="264" spans="2:47" s="1" customFormat="1" ht="12">
      <c r="B264" s="33"/>
      <c r="D264" s="145" t="s">
        <v>218</v>
      </c>
      <c r="F264" s="146" t="s">
        <v>1188</v>
      </c>
      <c r="I264" s="147"/>
      <c r="L264" s="33"/>
      <c r="M264" s="148"/>
      <c r="T264" s="52"/>
      <c r="AT264" s="18" t="s">
        <v>218</v>
      </c>
      <c r="AU264" s="18" t="s">
        <v>86</v>
      </c>
    </row>
    <row r="265" spans="2:51" s="12" customFormat="1" ht="12">
      <c r="B265" s="149"/>
      <c r="D265" s="150" t="s">
        <v>220</v>
      </c>
      <c r="E265" s="151" t="s">
        <v>19</v>
      </c>
      <c r="F265" s="152" t="s">
        <v>1189</v>
      </c>
      <c r="H265" s="153">
        <v>8</v>
      </c>
      <c r="I265" s="154"/>
      <c r="L265" s="149"/>
      <c r="M265" s="155"/>
      <c r="T265" s="156"/>
      <c r="AT265" s="151" t="s">
        <v>220</v>
      </c>
      <c r="AU265" s="151" t="s">
        <v>86</v>
      </c>
      <c r="AV265" s="12" t="s">
        <v>86</v>
      </c>
      <c r="AW265" s="12" t="s">
        <v>37</v>
      </c>
      <c r="AX265" s="12" t="s">
        <v>77</v>
      </c>
      <c r="AY265" s="151" t="s">
        <v>208</v>
      </c>
    </row>
    <row r="266" spans="2:51" s="14" customFormat="1" ht="12">
      <c r="B266" s="163"/>
      <c r="D266" s="150" t="s">
        <v>220</v>
      </c>
      <c r="E266" s="164" t="s">
        <v>19</v>
      </c>
      <c r="F266" s="165" t="s">
        <v>223</v>
      </c>
      <c r="H266" s="166">
        <v>8</v>
      </c>
      <c r="I266" s="167"/>
      <c r="L266" s="163"/>
      <c r="M266" s="168"/>
      <c r="T266" s="169"/>
      <c r="AT266" s="164" t="s">
        <v>220</v>
      </c>
      <c r="AU266" s="164" t="s">
        <v>86</v>
      </c>
      <c r="AV266" s="14" t="s">
        <v>216</v>
      </c>
      <c r="AW266" s="14" t="s">
        <v>37</v>
      </c>
      <c r="AX266" s="14" t="s">
        <v>84</v>
      </c>
      <c r="AY266" s="164" t="s">
        <v>208</v>
      </c>
    </row>
    <row r="267" spans="2:65" s="1" customFormat="1" ht="37.9" customHeight="1">
      <c r="B267" s="33"/>
      <c r="C267" s="132" t="s">
        <v>405</v>
      </c>
      <c r="D267" s="132" t="s">
        <v>211</v>
      </c>
      <c r="E267" s="133" t="s">
        <v>1190</v>
      </c>
      <c r="F267" s="134" t="s">
        <v>1191</v>
      </c>
      <c r="G267" s="135" t="s">
        <v>274</v>
      </c>
      <c r="H267" s="136">
        <v>2</v>
      </c>
      <c r="I267" s="137"/>
      <c r="J267" s="138">
        <f>ROUND(I267*H267,2)</f>
        <v>0</v>
      </c>
      <c r="K267" s="134" t="s">
        <v>215</v>
      </c>
      <c r="L267" s="33"/>
      <c r="M267" s="139" t="s">
        <v>19</v>
      </c>
      <c r="N267" s="140" t="s">
        <v>48</v>
      </c>
      <c r="P267" s="141">
        <f>O267*H267</f>
        <v>0</v>
      </c>
      <c r="Q267" s="141">
        <v>0</v>
      </c>
      <c r="R267" s="141">
        <f>Q267*H267</f>
        <v>0</v>
      </c>
      <c r="S267" s="141">
        <v>0.04673</v>
      </c>
      <c r="T267" s="142">
        <f>S267*H267</f>
        <v>0.09346</v>
      </c>
      <c r="AR267" s="143" t="s">
        <v>331</v>
      </c>
      <c r="AT267" s="143" t="s">
        <v>211</v>
      </c>
      <c r="AU267" s="143" t="s">
        <v>86</v>
      </c>
      <c r="AY267" s="18" t="s">
        <v>208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8" t="s">
        <v>84</v>
      </c>
      <c r="BK267" s="144">
        <f>ROUND(I267*H267,2)</f>
        <v>0</v>
      </c>
      <c r="BL267" s="18" t="s">
        <v>331</v>
      </c>
      <c r="BM267" s="143" t="s">
        <v>1192</v>
      </c>
    </row>
    <row r="268" spans="2:47" s="1" customFormat="1" ht="12">
      <c r="B268" s="33"/>
      <c r="D268" s="145" t="s">
        <v>218</v>
      </c>
      <c r="F268" s="146" t="s">
        <v>1193</v>
      </c>
      <c r="I268" s="147"/>
      <c r="L268" s="33"/>
      <c r="M268" s="148"/>
      <c r="T268" s="52"/>
      <c r="AT268" s="18" t="s">
        <v>218</v>
      </c>
      <c r="AU268" s="18" t="s">
        <v>86</v>
      </c>
    </row>
    <row r="269" spans="2:51" s="12" customFormat="1" ht="12">
      <c r="B269" s="149"/>
      <c r="D269" s="150" t="s">
        <v>220</v>
      </c>
      <c r="E269" s="151" t="s">
        <v>19</v>
      </c>
      <c r="F269" s="152" t="s">
        <v>1194</v>
      </c>
      <c r="H269" s="153">
        <v>2</v>
      </c>
      <c r="I269" s="154"/>
      <c r="L269" s="149"/>
      <c r="M269" s="155"/>
      <c r="T269" s="156"/>
      <c r="AT269" s="151" t="s">
        <v>220</v>
      </c>
      <c r="AU269" s="151" t="s">
        <v>86</v>
      </c>
      <c r="AV269" s="12" t="s">
        <v>86</v>
      </c>
      <c r="AW269" s="12" t="s">
        <v>37</v>
      </c>
      <c r="AX269" s="12" t="s">
        <v>77</v>
      </c>
      <c r="AY269" s="151" t="s">
        <v>208</v>
      </c>
    </row>
    <row r="270" spans="2:51" s="14" customFormat="1" ht="12">
      <c r="B270" s="163"/>
      <c r="D270" s="150" t="s">
        <v>220</v>
      </c>
      <c r="E270" s="164" t="s">
        <v>19</v>
      </c>
      <c r="F270" s="165" t="s">
        <v>223</v>
      </c>
      <c r="H270" s="166">
        <v>2</v>
      </c>
      <c r="I270" s="167"/>
      <c r="L270" s="163"/>
      <c r="M270" s="168"/>
      <c r="T270" s="169"/>
      <c r="AT270" s="164" t="s">
        <v>220</v>
      </c>
      <c r="AU270" s="164" t="s">
        <v>86</v>
      </c>
      <c r="AV270" s="14" t="s">
        <v>216</v>
      </c>
      <c r="AW270" s="14" t="s">
        <v>37</v>
      </c>
      <c r="AX270" s="14" t="s">
        <v>84</v>
      </c>
      <c r="AY270" s="164" t="s">
        <v>208</v>
      </c>
    </row>
    <row r="271" spans="2:65" s="1" customFormat="1" ht="44.25" customHeight="1">
      <c r="B271" s="33"/>
      <c r="C271" s="132" t="s">
        <v>412</v>
      </c>
      <c r="D271" s="132" t="s">
        <v>211</v>
      </c>
      <c r="E271" s="133" t="s">
        <v>1195</v>
      </c>
      <c r="F271" s="134" t="s">
        <v>1196</v>
      </c>
      <c r="G271" s="135" t="s">
        <v>447</v>
      </c>
      <c r="H271" s="187"/>
      <c r="I271" s="137"/>
      <c r="J271" s="138">
        <f>ROUND(I271*H271,2)</f>
        <v>0</v>
      </c>
      <c r="K271" s="134" t="s">
        <v>215</v>
      </c>
      <c r="L271" s="33"/>
      <c r="M271" s="139" t="s">
        <v>19</v>
      </c>
      <c r="N271" s="140" t="s">
        <v>48</v>
      </c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AR271" s="143" t="s">
        <v>331</v>
      </c>
      <c r="AT271" s="143" t="s">
        <v>211</v>
      </c>
      <c r="AU271" s="143" t="s">
        <v>86</v>
      </c>
      <c r="AY271" s="18" t="s">
        <v>208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8" t="s">
        <v>84</v>
      </c>
      <c r="BK271" s="144">
        <f>ROUND(I271*H271,2)</f>
        <v>0</v>
      </c>
      <c r="BL271" s="18" t="s">
        <v>331</v>
      </c>
      <c r="BM271" s="143" t="s">
        <v>1197</v>
      </c>
    </row>
    <row r="272" spans="2:47" s="1" customFormat="1" ht="12">
      <c r="B272" s="33"/>
      <c r="D272" s="145" t="s">
        <v>218</v>
      </c>
      <c r="F272" s="146" t="s">
        <v>1198</v>
      </c>
      <c r="I272" s="147"/>
      <c r="L272" s="33"/>
      <c r="M272" s="148"/>
      <c r="T272" s="52"/>
      <c r="AT272" s="18" t="s">
        <v>218</v>
      </c>
      <c r="AU272" s="18" t="s">
        <v>86</v>
      </c>
    </row>
    <row r="273" spans="2:63" s="11" customFormat="1" ht="22.9" customHeight="1">
      <c r="B273" s="120"/>
      <c r="D273" s="121" t="s">
        <v>76</v>
      </c>
      <c r="E273" s="130" t="s">
        <v>419</v>
      </c>
      <c r="F273" s="130" t="s">
        <v>420</v>
      </c>
      <c r="I273" s="123"/>
      <c r="J273" s="131">
        <f>BK273</f>
        <v>0</v>
      </c>
      <c r="L273" s="120"/>
      <c r="M273" s="125"/>
      <c r="P273" s="126">
        <f>SUM(P274:P302)</f>
        <v>0</v>
      </c>
      <c r="R273" s="126">
        <f>SUM(R274:R302)</f>
        <v>0.14822469519999998</v>
      </c>
      <c r="T273" s="127">
        <f>SUM(T274:T302)</f>
        <v>0.078824</v>
      </c>
      <c r="AR273" s="121" t="s">
        <v>86</v>
      </c>
      <c r="AT273" s="128" t="s">
        <v>76</v>
      </c>
      <c r="AU273" s="128" t="s">
        <v>84</v>
      </c>
      <c r="AY273" s="121" t="s">
        <v>208</v>
      </c>
      <c r="BK273" s="129">
        <f>SUM(BK274:BK302)</f>
        <v>0</v>
      </c>
    </row>
    <row r="274" spans="2:65" s="1" customFormat="1" ht="24.2" customHeight="1">
      <c r="B274" s="33"/>
      <c r="C274" s="132" t="s">
        <v>421</v>
      </c>
      <c r="D274" s="132" t="s">
        <v>211</v>
      </c>
      <c r="E274" s="133" t="s">
        <v>564</v>
      </c>
      <c r="F274" s="134" t="s">
        <v>565</v>
      </c>
      <c r="G274" s="135" t="s">
        <v>274</v>
      </c>
      <c r="H274" s="136">
        <v>45.2</v>
      </c>
      <c r="I274" s="137"/>
      <c r="J274" s="138">
        <f>ROUND(I274*H274,2)</f>
        <v>0</v>
      </c>
      <c r="K274" s="134" t="s">
        <v>215</v>
      </c>
      <c r="L274" s="33"/>
      <c r="M274" s="139" t="s">
        <v>19</v>
      </c>
      <c r="N274" s="140" t="s">
        <v>48</v>
      </c>
      <c r="P274" s="141">
        <f>O274*H274</f>
        <v>0</v>
      </c>
      <c r="Q274" s="141">
        <v>0</v>
      </c>
      <c r="R274" s="141">
        <f>Q274*H274</f>
        <v>0</v>
      </c>
      <c r="S274" s="141">
        <v>0</v>
      </c>
      <c r="T274" s="142">
        <f>S274*H274</f>
        <v>0</v>
      </c>
      <c r="AR274" s="143" t="s">
        <v>331</v>
      </c>
      <c r="AT274" s="143" t="s">
        <v>211</v>
      </c>
      <c r="AU274" s="143" t="s">
        <v>86</v>
      </c>
      <c r="AY274" s="18" t="s">
        <v>208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8" t="s">
        <v>84</v>
      </c>
      <c r="BK274" s="144">
        <f>ROUND(I274*H274,2)</f>
        <v>0</v>
      </c>
      <c r="BL274" s="18" t="s">
        <v>331</v>
      </c>
      <c r="BM274" s="143" t="s">
        <v>1199</v>
      </c>
    </row>
    <row r="275" spans="2:47" s="1" customFormat="1" ht="12">
      <c r="B275" s="33"/>
      <c r="D275" s="145" t="s">
        <v>218</v>
      </c>
      <c r="F275" s="146" t="s">
        <v>567</v>
      </c>
      <c r="I275" s="147"/>
      <c r="L275" s="33"/>
      <c r="M275" s="148"/>
      <c r="T275" s="52"/>
      <c r="AT275" s="18" t="s">
        <v>218</v>
      </c>
      <c r="AU275" s="18" t="s">
        <v>86</v>
      </c>
    </row>
    <row r="276" spans="2:51" s="12" customFormat="1" ht="12">
      <c r="B276" s="149"/>
      <c r="D276" s="150" t="s">
        <v>220</v>
      </c>
      <c r="E276" s="151" t="s">
        <v>19</v>
      </c>
      <c r="F276" s="152" t="s">
        <v>1124</v>
      </c>
      <c r="H276" s="153">
        <v>23.1</v>
      </c>
      <c r="I276" s="154"/>
      <c r="L276" s="149"/>
      <c r="M276" s="155"/>
      <c r="T276" s="156"/>
      <c r="AT276" s="151" t="s">
        <v>220</v>
      </c>
      <c r="AU276" s="151" t="s">
        <v>86</v>
      </c>
      <c r="AV276" s="12" t="s">
        <v>86</v>
      </c>
      <c r="AW276" s="12" t="s">
        <v>37</v>
      </c>
      <c r="AX276" s="12" t="s">
        <v>77</v>
      </c>
      <c r="AY276" s="151" t="s">
        <v>208</v>
      </c>
    </row>
    <row r="277" spans="2:51" s="12" customFormat="1" ht="12">
      <c r="B277" s="149"/>
      <c r="D277" s="150" t="s">
        <v>220</v>
      </c>
      <c r="E277" s="151" t="s">
        <v>19</v>
      </c>
      <c r="F277" s="152" t="s">
        <v>1125</v>
      </c>
      <c r="H277" s="153">
        <v>1.05</v>
      </c>
      <c r="I277" s="154"/>
      <c r="L277" s="149"/>
      <c r="M277" s="155"/>
      <c r="T277" s="156"/>
      <c r="AT277" s="151" t="s">
        <v>220</v>
      </c>
      <c r="AU277" s="151" t="s">
        <v>86</v>
      </c>
      <c r="AV277" s="12" t="s">
        <v>86</v>
      </c>
      <c r="AW277" s="12" t="s">
        <v>37</v>
      </c>
      <c r="AX277" s="12" t="s">
        <v>77</v>
      </c>
      <c r="AY277" s="151" t="s">
        <v>208</v>
      </c>
    </row>
    <row r="278" spans="2:51" s="12" customFormat="1" ht="12">
      <c r="B278" s="149"/>
      <c r="D278" s="150" t="s">
        <v>220</v>
      </c>
      <c r="E278" s="151" t="s">
        <v>19</v>
      </c>
      <c r="F278" s="152" t="s">
        <v>1126</v>
      </c>
      <c r="H278" s="153">
        <v>20</v>
      </c>
      <c r="I278" s="154"/>
      <c r="L278" s="149"/>
      <c r="M278" s="155"/>
      <c r="T278" s="156"/>
      <c r="AT278" s="151" t="s">
        <v>220</v>
      </c>
      <c r="AU278" s="151" t="s">
        <v>86</v>
      </c>
      <c r="AV278" s="12" t="s">
        <v>86</v>
      </c>
      <c r="AW278" s="12" t="s">
        <v>37</v>
      </c>
      <c r="AX278" s="12" t="s">
        <v>77</v>
      </c>
      <c r="AY278" s="151" t="s">
        <v>208</v>
      </c>
    </row>
    <row r="279" spans="2:51" s="12" customFormat="1" ht="12">
      <c r="B279" s="149"/>
      <c r="D279" s="150" t="s">
        <v>220</v>
      </c>
      <c r="E279" s="151" t="s">
        <v>19</v>
      </c>
      <c r="F279" s="152" t="s">
        <v>1125</v>
      </c>
      <c r="H279" s="153">
        <v>1.05</v>
      </c>
      <c r="I279" s="154"/>
      <c r="L279" s="149"/>
      <c r="M279" s="155"/>
      <c r="T279" s="156"/>
      <c r="AT279" s="151" t="s">
        <v>220</v>
      </c>
      <c r="AU279" s="151" t="s">
        <v>86</v>
      </c>
      <c r="AV279" s="12" t="s">
        <v>86</v>
      </c>
      <c r="AW279" s="12" t="s">
        <v>37</v>
      </c>
      <c r="AX279" s="12" t="s">
        <v>77</v>
      </c>
      <c r="AY279" s="151" t="s">
        <v>208</v>
      </c>
    </row>
    <row r="280" spans="2:51" s="14" customFormat="1" ht="12">
      <c r="B280" s="163"/>
      <c r="D280" s="150" t="s">
        <v>220</v>
      </c>
      <c r="E280" s="164" t="s">
        <v>19</v>
      </c>
      <c r="F280" s="165" t="s">
        <v>223</v>
      </c>
      <c r="H280" s="166">
        <v>45.2</v>
      </c>
      <c r="I280" s="167"/>
      <c r="L280" s="163"/>
      <c r="M280" s="168"/>
      <c r="T280" s="169"/>
      <c r="AT280" s="164" t="s">
        <v>220</v>
      </c>
      <c r="AU280" s="164" t="s">
        <v>86</v>
      </c>
      <c r="AV280" s="14" t="s">
        <v>216</v>
      </c>
      <c r="AW280" s="14" t="s">
        <v>37</v>
      </c>
      <c r="AX280" s="14" t="s">
        <v>84</v>
      </c>
      <c r="AY280" s="164" t="s">
        <v>208</v>
      </c>
    </row>
    <row r="281" spans="2:65" s="1" customFormat="1" ht="21.75" customHeight="1">
      <c r="B281" s="33"/>
      <c r="C281" s="170" t="s">
        <v>426</v>
      </c>
      <c r="D281" s="170" t="s">
        <v>239</v>
      </c>
      <c r="E281" s="171" t="s">
        <v>570</v>
      </c>
      <c r="F281" s="172" t="s">
        <v>571</v>
      </c>
      <c r="G281" s="173" t="s">
        <v>386</v>
      </c>
      <c r="H281" s="174">
        <v>0.018</v>
      </c>
      <c r="I281" s="175"/>
      <c r="J281" s="176">
        <f>ROUND(I281*H281,2)</f>
        <v>0</v>
      </c>
      <c r="K281" s="172" t="s">
        <v>215</v>
      </c>
      <c r="L281" s="177"/>
      <c r="M281" s="178" t="s">
        <v>19</v>
      </c>
      <c r="N281" s="179" t="s">
        <v>48</v>
      </c>
      <c r="P281" s="141">
        <f>O281*H281</f>
        <v>0</v>
      </c>
      <c r="Q281" s="141">
        <v>1</v>
      </c>
      <c r="R281" s="141">
        <f>Q281*H281</f>
        <v>0.018</v>
      </c>
      <c r="S281" s="141">
        <v>0</v>
      </c>
      <c r="T281" s="142">
        <f>S281*H281</f>
        <v>0</v>
      </c>
      <c r="AR281" s="143" t="s">
        <v>432</v>
      </c>
      <c r="AT281" s="143" t="s">
        <v>239</v>
      </c>
      <c r="AU281" s="143" t="s">
        <v>86</v>
      </c>
      <c r="AY281" s="18" t="s">
        <v>208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8" t="s">
        <v>84</v>
      </c>
      <c r="BK281" s="144">
        <f>ROUND(I281*H281,2)</f>
        <v>0</v>
      </c>
      <c r="BL281" s="18" t="s">
        <v>331</v>
      </c>
      <c r="BM281" s="143" t="s">
        <v>1200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573</v>
      </c>
      <c r="H282" s="153">
        <v>0.018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4" customFormat="1" ht="12">
      <c r="B283" s="163"/>
      <c r="D283" s="150" t="s">
        <v>220</v>
      </c>
      <c r="E283" s="164" t="s">
        <v>19</v>
      </c>
      <c r="F283" s="165" t="s">
        <v>223</v>
      </c>
      <c r="H283" s="166">
        <v>0.018</v>
      </c>
      <c r="I283" s="167"/>
      <c r="L283" s="163"/>
      <c r="M283" s="168"/>
      <c r="T283" s="169"/>
      <c r="AT283" s="164" t="s">
        <v>220</v>
      </c>
      <c r="AU283" s="164" t="s">
        <v>86</v>
      </c>
      <c r="AV283" s="14" t="s">
        <v>216</v>
      </c>
      <c r="AW283" s="14" t="s">
        <v>37</v>
      </c>
      <c r="AX283" s="14" t="s">
        <v>84</v>
      </c>
      <c r="AY283" s="164" t="s">
        <v>208</v>
      </c>
    </row>
    <row r="284" spans="2:65" s="1" customFormat="1" ht="24.2" customHeight="1">
      <c r="B284" s="33"/>
      <c r="C284" s="132" t="s">
        <v>432</v>
      </c>
      <c r="D284" s="132" t="s">
        <v>211</v>
      </c>
      <c r="E284" s="133" t="s">
        <v>422</v>
      </c>
      <c r="F284" s="134" t="s">
        <v>423</v>
      </c>
      <c r="G284" s="135" t="s">
        <v>274</v>
      </c>
      <c r="H284" s="136">
        <v>47.2</v>
      </c>
      <c r="I284" s="137"/>
      <c r="J284" s="138">
        <f>ROUND(I284*H284,2)</f>
        <v>0</v>
      </c>
      <c r="K284" s="134" t="s">
        <v>215</v>
      </c>
      <c r="L284" s="33"/>
      <c r="M284" s="139" t="s">
        <v>19</v>
      </c>
      <c r="N284" s="140" t="s">
        <v>48</v>
      </c>
      <c r="P284" s="141">
        <f>O284*H284</f>
        <v>0</v>
      </c>
      <c r="Q284" s="141">
        <v>0</v>
      </c>
      <c r="R284" s="141">
        <f>Q284*H284</f>
        <v>0</v>
      </c>
      <c r="S284" s="141">
        <v>0.00167</v>
      </c>
      <c r="T284" s="142">
        <f>S284*H284</f>
        <v>0.078824</v>
      </c>
      <c r="AR284" s="143" t="s">
        <v>331</v>
      </c>
      <c r="AT284" s="143" t="s">
        <v>211</v>
      </c>
      <c r="AU284" s="143" t="s">
        <v>86</v>
      </c>
      <c r="AY284" s="18" t="s">
        <v>208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8" t="s">
        <v>84</v>
      </c>
      <c r="BK284" s="144">
        <f>ROUND(I284*H284,2)</f>
        <v>0</v>
      </c>
      <c r="BL284" s="18" t="s">
        <v>331</v>
      </c>
      <c r="BM284" s="143" t="s">
        <v>1201</v>
      </c>
    </row>
    <row r="285" spans="2:47" s="1" customFormat="1" ht="12">
      <c r="B285" s="33"/>
      <c r="D285" s="145" t="s">
        <v>218</v>
      </c>
      <c r="F285" s="146" t="s">
        <v>425</v>
      </c>
      <c r="I285" s="147"/>
      <c r="L285" s="33"/>
      <c r="M285" s="148"/>
      <c r="T285" s="52"/>
      <c r="AT285" s="18" t="s">
        <v>218</v>
      </c>
      <c r="AU285" s="18" t="s">
        <v>86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1124</v>
      </c>
      <c r="H286" s="153">
        <v>23.1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2" customFormat="1" ht="12">
      <c r="B287" s="149"/>
      <c r="D287" s="150" t="s">
        <v>220</v>
      </c>
      <c r="E287" s="151" t="s">
        <v>19</v>
      </c>
      <c r="F287" s="152" t="s">
        <v>1125</v>
      </c>
      <c r="H287" s="153">
        <v>1.05</v>
      </c>
      <c r="I287" s="154"/>
      <c r="L287" s="149"/>
      <c r="M287" s="155"/>
      <c r="T287" s="156"/>
      <c r="AT287" s="151" t="s">
        <v>220</v>
      </c>
      <c r="AU287" s="151" t="s">
        <v>86</v>
      </c>
      <c r="AV287" s="12" t="s">
        <v>86</v>
      </c>
      <c r="AW287" s="12" t="s">
        <v>37</v>
      </c>
      <c r="AX287" s="12" t="s">
        <v>77</v>
      </c>
      <c r="AY287" s="151" t="s">
        <v>208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1126</v>
      </c>
      <c r="H288" s="153">
        <v>20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2" customFormat="1" ht="12">
      <c r="B289" s="149"/>
      <c r="D289" s="150" t="s">
        <v>220</v>
      </c>
      <c r="E289" s="151" t="s">
        <v>19</v>
      </c>
      <c r="F289" s="152" t="s">
        <v>1125</v>
      </c>
      <c r="H289" s="153">
        <v>1.05</v>
      </c>
      <c r="I289" s="154"/>
      <c r="L289" s="149"/>
      <c r="M289" s="155"/>
      <c r="T289" s="156"/>
      <c r="AT289" s="151" t="s">
        <v>220</v>
      </c>
      <c r="AU289" s="151" t="s">
        <v>86</v>
      </c>
      <c r="AV289" s="12" t="s">
        <v>86</v>
      </c>
      <c r="AW289" s="12" t="s">
        <v>37</v>
      </c>
      <c r="AX289" s="12" t="s">
        <v>77</v>
      </c>
      <c r="AY289" s="151" t="s">
        <v>208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1128</v>
      </c>
      <c r="H290" s="153">
        <v>2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4" customFormat="1" ht="12">
      <c r="B291" s="163"/>
      <c r="D291" s="150" t="s">
        <v>220</v>
      </c>
      <c r="E291" s="164" t="s">
        <v>19</v>
      </c>
      <c r="F291" s="165" t="s">
        <v>223</v>
      </c>
      <c r="H291" s="166">
        <v>47.2</v>
      </c>
      <c r="I291" s="167"/>
      <c r="L291" s="163"/>
      <c r="M291" s="168"/>
      <c r="T291" s="169"/>
      <c r="AT291" s="164" t="s">
        <v>220</v>
      </c>
      <c r="AU291" s="164" t="s">
        <v>86</v>
      </c>
      <c r="AV291" s="14" t="s">
        <v>216</v>
      </c>
      <c r="AW291" s="14" t="s">
        <v>37</v>
      </c>
      <c r="AX291" s="14" t="s">
        <v>84</v>
      </c>
      <c r="AY291" s="164" t="s">
        <v>208</v>
      </c>
    </row>
    <row r="292" spans="2:65" s="1" customFormat="1" ht="37.9" customHeight="1">
      <c r="B292" s="33"/>
      <c r="C292" s="132" t="s">
        <v>438</v>
      </c>
      <c r="D292" s="132" t="s">
        <v>211</v>
      </c>
      <c r="E292" s="133" t="s">
        <v>427</v>
      </c>
      <c r="F292" s="134" t="s">
        <v>428</v>
      </c>
      <c r="G292" s="135" t="s">
        <v>274</v>
      </c>
      <c r="H292" s="136">
        <v>45.2</v>
      </c>
      <c r="I292" s="137"/>
      <c r="J292" s="138">
        <f>ROUND(I292*H292,2)</f>
        <v>0</v>
      </c>
      <c r="K292" s="134" t="s">
        <v>215</v>
      </c>
      <c r="L292" s="33"/>
      <c r="M292" s="139" t="s">
        <v>19</v>
      </c>
      <c r="N292" s="140" t="s">
        <v>48</v>
      </c>
      <c r="P292" s="141">
        <f>O292*H292</f>
        <v>0</v>
      </c>
      <c r="Q292" s="141">
        <v>0.002691466</v>
      </c>
      <c r="R292" s="141">
        <f>Q292*H292</f>
        <v>0.1216542632</v>
      </c>
      <c r="S292" s="141">
        <v>0</v>
      </c>
      <c r="T292" s="142">
        <f>S292*H292</f>
        <v>0</v>
      </c>
      <c r="AR292" s="143" t="s">
        <v>331</v>
      </c>
      <c r="AT292" s="143" t="s">
        <v>211</v>
      </c>
      <c r="AU292" s="143" t="s">
        <v>86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84</v>
      </c>
      <c r="BK292" s="144">
        <f>ROUND(I292*H292,2)</f>
        <v>0</v>
      </c>
      <c r="BL292" s="18" t="s">
        <v>331</v>
      </c>
      <c r="BM292" s="143" t="s">
        <v>1202</v>
      </c>
    </row>
    <row r="293" spans="2:47" s="1" customFormat="1" ht="12">
      <c r="B293" s="33"/>
      <c r="D293" s="145" t="s">
        <v>218</v>
      </c>
      <c r="F293" s="146" t="s">
        <v>430</v>
      </c>
      <c r="I293" s="147"/>
      <c r="L293" s="33"/>
      <c r="M293" s="148"/>
      <c r="T293" s="52"/>
      <c r="AT293" s="18" t="s">
        <v>218</v>
      </c>
      <c r="AU293" s="18" t="s">
        <v>86</v>
      </c>
    </row>
    <row r="294" spans="2:51" s="12" customFormat="1" ht="12">
      <c r="B294" s="149"/>
      <c r="D294" s="150" t="s">
        <v>220</v>
      </c>
      <c r="E294" s="151" t="s">
        <v>19</v>
      </c>
      <c r="F294" s="152" t="s">
        <v>1203</v>
      </c>
      <c r="H294" s="153">
        <v>20</v>
      </c>
      <c r="I294" s="154"/>
      <c r="L294" s="149"/>
      <c r="M294" s="155"/>
      <c r="T294" s="156"/>
      <c r="AT294" s="151" t="s">
        <v>220</v>
      </c>
      <c r="AU294" s="151" t="s">
        <v>86</v>
      </c>
      <c r="AV294" s="12" t="s">
        <v>86</v>
      </c>
      <c r="AW294" s="12" t="s">
        <v>37</v>
      </c>
      <c r="AX294" s="12" t="s">
        <v>77</v>
      </c>
      <c r="AY294" s="151" t="s">
        <v>208</v>
      </c>
    </row>
    <row r="295" spans="2:51" s="12" customFormat="1" ht="12">
      <c r="B295" s="149"/>
      <c r="D295" s="150" t="s">
        <v>220</v>
      </c>
      <c r="E295" s="151" t="s">
        <v>19</v>
      </c>
      <c r="F295" s="152" t="s">
        <v>1125</v>
      </c>
      <c r="H295" s="153">
        <v>1.05</v>
      </c>
      <c r="I295" s="154"/>
      <c r="L295" s="149"/>
      <c r="M295" s="155"/>
      <c r="T295" s="156"/>
      <c r="AT295" s="151" t="s">
        <v>220</v>
      </c>
      <c r="AU295" s="151" t="s">
        <v>86</v>
      </c>
      <c r="AV295" s="12" t="s">
        <v>86</v>
      </c>
      <c r="AW295" s="12" t="s">
        <v>37</v>
      </c>
      <c r="AX295" s="12" t="s">
        <v>77</v>
      </c>
      <c r="AY295" s="151" t="s">
        <v>208</v>
      </c>
    </row>
    <row r="296" spans="2:51" s="12" customFormat="1" ht="12">
      <c r="B296" s="149"/>
      <c r="D296" s="150" t="s">
        <v>220</v>
      </c>
      <c r="E296" s="151" t="s">
        <v>19</v>
      </c>
      <c r="F296" s="152" t="s">
        <v>1204</v>
      </c>
      <c r="H296" s="153">
        <v>23.1</v>
      </c>
      <c r="I296" s="154"/>
      <c r="L296" s="149"/>
      <c r="M296" s="155"/>
      <c r="T296" s="156"/>
      <c r="AT296" s="151" t="s">
        <v>220</v>
      </c>
      <c r="AU296" s="151" t="s">
        <v>86</v>
      </c>
      <c r="AV296" s="12" t="s">
        <v>86</v>
      </c>
      <c r="AW296" s="12" t="s">
        <v>37</v>
      </c>
      <c r="AX296" s="12" t="s">
        <v>77</v>
      </c>
      <c r="AY296" s="151" t="s">
        <v>208</v>
      </c>
    </row>
    <row r="297" spans="2:51" s="12" customFormat="1" ht="12">
      <c r="B297" s="149"/>
      <c r="D297" s="150" t="s">
        <v>220</v>
      </c>
      <c r="E297" s="151" t="s">
        <v>19</v>
      </c>
      <c r="F297" s="152" t="s">
        <v>1125</v>
      </c>
      <c r="H297" s="153">
        <v>1.05</v>
      </c>
      <c r="I297" s="154"/>
      <c r="L297" s="149"/>
      <c r="M297" s="155"/>
      <c r="T297" s="156"/>
      <c r="AT297" s="151" t="s">
        <v>220</v>
      </c>
      <c r="AU297" s="151" t="s">
        <v>86</v>
      </c>
      <c r="AV297" s="12" t="s">
        <v>86</v>
      </c>
      <c r="AW297" s="12" t="s">
        <v>37</v>
      </c>
      <c r="AX297" s="12" t="s">
        <v>77</v>
      </c>
      <c r="AY297" s="151" t="s">
        <v>208</v>
      </c>
    </row>
    <row r="298" spans="2:51" s="14" customFormat="1" ht="12">
      <c r="B298" s="163"/>
      <c r="D298" s="150" t="s">
        <v>220</v>
      </c>
      <c r="E298" s="164" t="s">
        <v>19</v>
      </c>
      <c r="F298" s="165" t="s">
        <v>223</v>
      </c>
      <c r="H298" s="166">
        <v>45.2</v>
      </c>
      <c r="I298" s="167"/>
      <c r="L298" s="163"/>
      <c r="M298" s="168"/>
      <c r="T298" s="169"/>
      <c r="AT298" s="164" t="s">
        <v>220</v>
      </c>
      <c r="AU298" s="164" t="s">
        <v>86</v>
      </c>
      <c r="AV298" s="14" t="s">
        <v>216</v>
      </c>
      <c r="AW298" s="14" t="s">
        <v>37</v>
      </c>
      <c r="AX298" s="14" t="s">
        <v>84</v>
      </c>
      <c r="AY298" s="164" t="s">
        <v>208</v>
      </c>
    </row>
    <row r="299" spans="2:65" s="1" customFormat="1" ht="37.9" customHeight="1">
      <c r="B299" s="33"/>
      <c r="C299" s="132" t="s">
        <v>444</v>
      </c>
      <c r="D299" s="132" t="s">
        <v>211</v>
      </c>
      <c r="E299" s="133" t="s">
        <v>433</v>
      </c>
      <c r="F299" s="134" t="s">
        <v>434</v>
      </c>
      <c r="G299" s="135" t="s">
        <v>274</v>
      </c>
      <c r="H299" s="136">
        <v>2</v>
      </c>
      <c r="I299" s="137"/>
      <c r="J299" s="138">
        <f>ROUND(I299*H299,2)</f>
        <v>0</v>
      </c>
      <c r="K299" s="134" t="s">
        <v>215</v>
      </c>
      <c r="L299" s="33"/>
      <c r="M299" s="139" t="s">
        <v>19</v>
      </c>
      <c r="N299" s="140" t="s">
        <v>48</v>
      </c>
      <c r="P299" s="141">
        <f>O299*H299</f>
        <v>0</v>
      </c>
      <c r="Q299" s="141">
        <v>0.004285216</v>
      </c>
      <c r="R299" s="141">
        <f>Q299*H299</f>
        <v>0.008570432</v>
      </c>
      <c r="S299" s="141">
        <v>0</v>
      </c>
      <c r="T299" s="142">
        <f>S299*H299</f>
        <v>0</v>
      </c>
      <c r="AR299" s="143" t="s">
        <v>331</v>
      </c>
      <c r="AT299" s="143" t="s">
        <v>211</v>
      </c>
      <c r="AU299" s="143" t="s">
        <v>86</v>
      </c>
      <c r="AY299" s="18" t="s">
        <v>208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8" t="s">
        <v>84</v>
      </c>
      <c r="BK299" s="144">
        <f>ROUND(I299*H299,2)</f>
        <v>0</v>
      </c>
      <c r="BL299" s="18" t="s">
        <v>331</v>
      </c>
      <c r="BM299" s="143" t="s">
        <v>1205</v>
      </c>
    </row>
    <row r="300" spans="2:47" s="1" customFormat="1" ht="12">
      <c r="B300" s="33"/>
      <c r="D300" s="145" t="s">
        <v>218</v>
      </c>
      <c r="F300" s="146" t="s">
        <v>436</v>
      </c>
      <c r="I300" s="147"/>
      <c r="L300" s="33"/>
      <c r="M300" s="148"/>
      <c r="T300" s="52"/>
      <c r="AT300" s="18" t="s">
        <v>218</v>
      </c>
      <c r="AU300" s="18" t="s">
        <v>86</v>
      </c>
    </row>
    <row r="301" spans="2:65" s="1" customFormat="1" ht="44.25" customHeight="1">
      <c r="B301" s="33"/>
      <c r="C301" s="132" t="s">
        <v>452</v>
      </c>
      <c r="D301" s="132" t="s">
        <v>211</v>
      </c>
      <c r="E301" s="133" t="s">
        <v>1002</v>
      </c>
      <c r="F301" s="134" t="s">
        <v>1003</v>
      </c>
      <c r="G301" s="135" t="s">
        <v>447</v>
      </c>
      <c r="H301" s="187"/>
      <c r="I301" s="137"/>
      <c r="J301" s="138">
        <f>ROUND(I301*H301,2)</f>
        <v>0</v>
      </c>
      <c r="K301" s="134" t="s">
        <v>215</v>
      </c>
      <c r="L301" s="33"/>
      <c r="M301" s="139" t="s">
        <v>19</v>
      </c>
      <c r="N301" s="140" t="s">
        <v>48</v>
      </c>
      <c r="P301" s="141">
        <f>O301*H301</f>
        <v>0</v>
      </c>
      <c r="Q301" s="141">
        <v>0</v>
      </c>
      <c r="R301" s="141">
        <f>Q301*H301</f>
        <v>0</v>
      </c>
      <c r="S301" s="141">
        <v>0</v>
      </c>
      <c r="T301" s="142">
        <f>S301*H301</f>
        <v>0</v>
      </c>
      <c r="AR301" s="143" t="s">
        <v>331</v>
      </c>
      <c r="AT301" s="143" t="s">
        <v>211</v>
      </c>
      <c r="AU301" s="143" t="s">
        <v>86</v>
      </c>
      <c r="AY301" s="18" t="s">
        <v>208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8" t="s">
        <v>84</v>
      </c>
      <c r="BK301" s="144">
        <f>ROUND(I301*H301,2)</f>
        <v>0</v>
      </c>
      <c r="BL301" s="18" t="s">
        <v>331</v>
      </c>
      <c r="BM301" s="143" t="s">
        <v>1206</v>
      </c>
    </row>
    <row r="302" spans="2:47" s="1" customFormat="1" ht="12">
      <c r="B302" s="33"/>
      <c r="D302" s="145" t="s">
        <v>218</v>
      </c>
      <c r="F302" s="146" t="s">
        <v>1005</v>
      </c>
      <c r="I302" s="147"/>
      <c r="L302" s="33"/>
      <c r="M302" s="148"/>
      <c r="T302" s="52"/>
      <c r="AT302" s="18" t="s">
        <v>218</v>
      </c>
      <c r="AU302" s="18" t="s">
        <v>86</v>
      </c>
    </row>
    <row r="303" spans="2:63" s="11" customFormat="1" ht="22.9" customHeight="1">
      <c r="B303" s="120"/>
      <c r="D303" s="121" t="s">
        <v>76</v>
      </c>
      <c r="E303" s="130" t="s">
        <v>450</v>
      </c>
      <c r="F303" s="130" t="s">
        <v>451</v>
      </c>
      <c r="I303" s="123"/>
      <c r="J303" s="131">
        <f>BK303</f>
        <v>0</v>
      </c>
      <c r="L303" s="120"/>
      <c r="M303" s="125"/>
      <c r="P303" s="126">
        <f>SUM(P304:P381)</f>
        <v>0</v>
      </c>
      <c r="R303" s="126">
        <f>SUM(R304:R381)</f>
        <v>4.9667071040375</v>
      </c>
      <c r="T303" s="127">
        <f>SUM(T304:T381)</f>
        <v>0</v>
      </c>
      <c r="AR303" s="121" t="s">
        <v>86</v>
      </c>
      <c r="AT303" s="128" t="s">
        <v>76</v>
      </c>
      <c r="AU303" s="128" t="s">
        <v>84</v>
      </c>
      <c r="AY303" s="121" t="s">
        <v>208</v>
      </c>
      <c r="BK303" s="129">
        <f>SUM(BK304:BK381)</f>
        <v>0</v>
      </c>
    </row>
    <row r="304" spans="2:65" s="1" customFormat="1" ht="33" customHeight="1">
      <c r="B304" s="33"/>
      <c r="C304" s="132" t="s">
        <v>459</v>
      </c>
      <c r="D304" s="132" t="s">
        <v>211</v>
      </c>
      <c r="E304" s="133" t="s">
        <v>1207</v>
      </c>
      <c r="F304" s="134" t="s">
        <v>1208</v>
      </c>
      <c r="G304" s="135" t="s">
        <v>226</v>
      </c>
      <c r="H304" s="136">
        <v>2.187</v>
      </c>
      <c r="I304" s="137"/>
      <c r="J304" s="138">
        <f>ROUND(I304*H304,2)</f>
        <v>0</v>
      </c>
      <c r="K304" s="134" t="s">
        <v>215</v>
      </c>
      <c r="L304" s="33"/>
      <c r="M304" s="139" t="s">
        <v>19</v>
      </c>
      <c r="N304" s="140" t="s">
        <v>48</v>
      </c>
      <c r="P304" s="141">
        <f>O304*H304</f>
        <v>0</v>
      </c>
      <c r="Q304" s="141">
        <v>0.0002684875</v>
      </c>
      <c r="R304" s="141">
        <f>Q304*H304</f>
        <v>0.0005871821624999999</v>
      </c>
      <c r="S304" s="141">
        <v>0</v>
      </c>
      <c r="T304" s="142">
        <f>S304*H304</f>
        <v>0</v>
      </c>
      <c r="AR304" s="143" t="s">
        <v>331</v>
      </c>
      <c r="AT304" s="143" t="s">
        <v>211</v>
      </c>
      <c r="AU304" s="143" t="s">
        <v>86</v>
      </c>
      <c r="AY304" s="18" t="s">
        <v>208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8" t="s">
        <v>84</v>
      </c>
      <c r="BK304" s="144">
        <f>ROUND(I304*H304,2)</f>
        <v>0</v>
      </c>
      <c r="BL304" s="18" t="s">
        <v>331</v>
      </c>
      <c r="BM304" s="143" t="s">
        <v>1209</v>
      </c>
    </row>
    <row r="305" spans="2:47" s="1" customFormat="1" ht="12">
      <c r="B305" s="33"/>
      <c r="D305" s="145" t="s">
        <v>218</v>
      </c>
      <c r="F305" s="146" t="s">
        <v>1210</v>
      </c>
      <c r="I305" s="147"/>
      <c r="L305" s="33"/>
      <c r="M305" s="148"/>
      <c r="T305" s="52"/>
      <c r="AT305" s="18" t="s">
        <v>218</v>
      </c>
      <c r="AU305" s="18" t="s">
        <v>86</v>
      </c>
    </row>
    <row r="306" spans="2:51" s="12" customFormat="1" ht="12">
      <c r="B306" s="149"/>
      <c r="D306" s="150" t="s">
        <v>220</v>
      </c>
      <c r="E306" s="151" t="s">
        <v>19</v>
      </c>
      <c r="F306" s="152" t="s">
        <v>1211</v>
      </c>
      <c r="H306" s="153">
        <v>1.12</v>
      </c>
      <c r="I306" s="154"/>
      <c r="L306" s="149"/>
      <c r="M306" s="155"/>
      <c r="T306" s="156"/>
      <c r="AT306" s="151" t="s">
        <v>220</v>
      </c>
      <c r="AU306" s="151" t="s">
        <v>86</v>
      </c>
      <c r="AV306" s="12" t="s">
        <v>86</v>
      </c>
      <c r="AW306" s="12" t="s">
        <v>37</v>
      </c>
      <c r="AX306" s="12" t="s">
        <v>77</v>
      </c>
      <c r="AY306" s="151" t="s">
        <v>208</v>
      </c>
    </row>
    <row r="307" spans="2:51" s="13" customFormat="1" ht="12">
      <c r="B307" s="157"/>
      <c r="D307" s="150" t="s">
        <v>220</v>
      </c>
      <c r="E307" s="158" t="s">
        <v>19</v>
      </c>
      <c r="F307" s="159" t="s">
        <v>1212</v>
      </c>
      <c r="H307" s="158" t="s">
        <v>19</v>
      </c>
      <c r="I307" s="160"/>
      <c r="L307" s="157"/>
      <c r="M307" s="161"/>
      <c r="T307" s="162"/>
      <c r="AT307" s="158" t="s">
        <v>220</v>
      </c>
      <c r="AU307" s="158" t="s">
        <v>86</v>
      </c>
      <c r="AV307" s="13" t="s">
        <v>84</v>
      </c>
      <c r="AW307" s="13" t="s">
        <v>37</v>
      </c>
      <c r="AX307" s="13" t="s">
        <v>77</v>
      </c>
      <c r="AY307" s="158" t="s">
        <v>208</v>
      </c>
    </row>
    <row r="308" spans="2:51" s="12" customFormat="1" ht="12">
      <c r="B308" s="149"/>
      <c r="D308" s="150" t="s">
        <v>220</v>
      </c>
      <c r="E308" s="151" t="s">
        <v>19</v>
      </c>
      <c r="F308" s="152" t="s">
        <v>1213</v>
      </c>
      <c r="H308" s="153">
        <v>1.067</v>
      </c>
      <c r="I308" s="154"/>
      <c r="L308" s="149"/>
      <c r="M308" s="155"/>
      <c r="T308" s="156"/>
      <c r="AT308" s="151" t="s">
        <v>220</v>
      </c>
      <c r="AU308" s="151" t="s">
        <v>86</v>
      </c>
      <c r="AV308" s="12" t="s">
        <v>86</v>
      </c>
      <c r="AW308" s="12" t="s">
        <v>37</v>
      </c>
      <c r="AX308" s="12" t="s">
        <v>77</v>
      </c>
      <c r="AY308" s="151" t="s">
        <v>208</v>
      </c>
    </row>
    <row r="309" spans="2:51" s="13" customFormat="1" ht="12">
      <c r="B309" s="157"/>
      <c r="D309" s="150" t="s">
        <v>220</v>
      </c>
      <c r="E309" s="158" t="s">
        <v>19</v>
      </c>
      <c r="F309" s="159" t="s">
        <v>1214</v>
      </c>
      <c r="H309" s="158" t="s">
        <v>19</v>
      </c>
      <c r="I309" s="160"/>
      <c r="L309" s="157"/>
      <c r="M309" s="161"/>
      <c r="T309" s="162"/>
      <c r="AT309" s="158" t="s">
        <v>220</v>
      </c>
      <c r="AU309" s="158" t="s">
        <v>86</v>
      </c>
      <c r="AV309" s="13" t="s">
        <v>84</v>
      </c>
      <c r="AW309" s="13" t="s">
        <v>37</v>
      </c>
      <c r="AX309" s="13" t="s">
        <v>77</v>
      </c>
      <c r="AY309" s="158" t="s">
        <v>208</v>
      </c>
    </row>
    <row r="310" spans="2:51" s="14" customFormat="1" ht="12">
      <c r="B310" s="163"/>
      <c r="D310" s="150" t="s">
        <v>220</v>
      </c>
      <c r="E310" s="164" t="s">
        <v>19</v>
      </c>
      <c r="F310" s="165" t="s">
        <v>223</v>
      </c>
      <c r="H310" s="166">
        <v>2.1870000000000003</v>
      </c>
      <c r="I310" s="167"/>
      <c r="L310" s="163"/>
      <c r="M310" s="168"/>
      <c r="T310" s="169"/>
      <c r="AT310" s="164" t="s">
        <v>220</v>
      </c>
      <c r="AU310" s="164" t="s">
        <v>86</v>
      </c>
      <c r="AV310" s="14" t="s">
        <v>216</v>
      </c>
      <c r="AW310" s="14" t="s">
        <v>37</v>
      </c>
      <c r="AX310" s="14" t="s">
        <v>84</v>
      </c>
      <c r="AY310" s="164" t="s">
        <v>208</v>
      </c>
    </row>
    <row r="311" spans="2:65" s="1" customFormat="1" ht="33" customHeight="1">
      <c r="B311" s="33"/>
      <c r="C311" s="170" t="s">
        <v>463</v>
      </c>
      <c r="D311" s="170" t="s">
        <v>239</v>
      </c>
      <c r="E311" s="171" t="s">
        <v>1215</v>
      </c>
      <c r="F311" s="172" t="s">
        <v>1216</v>
      </c>
      <c r="G311" s="173" t="s">
        <v>226</v>
      </c>
      <c r="H311" s="174">
        <v>2.187</v>
      </c>
      <c r="I311" s="175"/>
      <c r="J311" s="176">
        <f>ROUND(I311*H311,2)</f>
        <v>0</v>
      </c>
      <c r="K311" s="172" t="s">
        <v>215</v>
      </c>
      <c r="L311" s="177"/>
      <c r="M311" s="178" t="s">
        <v>19</v>
      </c>
      <c r="N311" s="179" t="s">
        <v>48</v>
      </c>
      <c r="P311" s="141">
        <f>O311*H311</f>
        <v>0</v>
      </c>
      <c r="Q311" s="141">
        <v>0.03681</v>
      </c>
      <c r="R311" s="141">
        <f>Q311*H311</f>
        <v>0.08050347</v>
      </c>
      <c r="S311" s="141">
        <v>0</v>
      </c>
      <c r="T311" s="142">
        <f>S311*H311</f>
        <v>0</v>
      </c>
      <c r="AR311" s="143" t="s">
        <v>432</v>
      </c>
      <c r="AT311" s="143" t="s">
        <v>239</v>
      </c>
      <c r="AU311" s="143" t="s">
        <v>86</v>
      </c>
      <c r="AY311" s="18" t="s">
        <v>208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8" t="s">
        <v>84</v>
      </c>
      <c r="BK311" s="144">
        <f>ROUND(I311*H311,2)</f>
        <v>0</v>
      </c>
      <c r="BL311" s="18" t="s">
        <v>331</v>
      </c>
      <c r="BM311" s="143" t="s">
        <v>1217</v>
      </c>
    </row>
    <row r="312" spans="2:51" s="12" customFormat="1" ht="12">
      <c r="B312" s="149"/>
      <c r="D312" s="150" t="s">
        <v>220</v>
      </c>
      <c r="E312" s="151" t="s">
        <v>19</v>
      </c>
      <c r="F312" s="152" t="s">
        <v>1211</v>
      </c>
      <c r="H312" s="153">
        <v>1.12</v>
      </c>
      <c r="I312" s="154"/>
      <c r="L312" s="149"/>
      <c r="M312" s="155"/>
      <c r="T312" s="156"/>
      <c r="AT312" s="151" t="s">
        <v>220</v>
      </c>
      <c r="AU312" s="151" t="s">
        <v>86</v>
      </c>
      <c r="AV312" s="12" t="s">
        <v>86</v>
      </c>
      <c r="AW312" s="12" t="s">
        <v>37</v>
      </c>
      <c r="AX312" s="12" t="s">
        <v>77</v>
      </c>
      <c r="AY312" s="151" t="s">
        <v>208</v>
      </c>
    </row>
    <row r="313" spans="2:51" s="13" customFormat="1" ht="12">
      <c r="B313" s="157"/>
      <c r="D313" s="150" t="s">
        <v>220</v>
      </c>
      <c r="E313" s="158" t="s">
        <v>19</v>
      </c>
      <c r="F313" s="159" t="s">
        <v>1212</v>
      </c>
      <c r="H313" s="158" t="s">
        <v>19</v>
      </c>
      <c r="I313" s="160"/>
      <c r="L313" s="157"/>
      <c r="M313" s="161"/>
      <c r="T313" s="162"/>
      <c r="AT313" s="158" t="s">
        <v>220</v>
      </c>
      <c r="AU313" s="158" t="s">
        <v>86</v>
      </c>
      <c r="AV313" s="13" t="s">
        <v>84</v>
      </c>
      <c r="AW313" s="13" t="s">
        <v>37</v>
      </c>
      <c r="AX313" s="13" t="s">
        <v>77</v>
      </c>
      <c r="AY313" s="158" t="s">
        <v>208</v>
      </c>
    </row>
    <row r="314" spans="2:51" s="12" customFormat="1" ht="12">
      <c r="B314" s="149"/>
      <c r="D314" s="150" t="s">
        <v>220</v>
      </c>
      <c r="E314" s="151" t="s">
        <v>19</v>
      </c>
      <c r="F314" s="152" t="s">
        <v>1213</v>
      </c>
      <c r="H314" s="153">
        <v>1.067</v>
      </c>
      <c r="I314" s="154"/>
      <c r="L314" s="149"/>
      <c r="M314" s="155"/>
      <c r="T314" s="156"/>
      <c r="AT314" s="151" t="s">
        <v>220</v>
      </c>
      <c r="AU314" s="151" t="s">
        <v>86</v>
      </c>
      <c r="AV314" s="12" t="s">
        <v>86</v>
      </c>
      <c r="AW314" s="12" t="s">
        <v>37</v>
      </c>
      <c r="AX314" s="12" t="s">
        <v>77</v>
      </c>
      <c r="AY314" s="151" t="s">
        <v>208</v>
      </c>
    </row>
    <row r="315" spans="2:51" s="13" customFormat="1" ht="12">
      <c r="B315" s="157"/>
      <c r="D315" s="150" t="s">
        <v>220</v>
      </c>
      <c r="E315" s="158" t="s">
        <v>19</v>
      </c>
      <c r="F315" s="159" t="s">
        <v>1214</v>
      </c>
      <c r="H315" s="158" t="s">
        <v>19</v>
      </c>
      <c r="I315" s="160"/>
      <c r="L315" s="157"/>
      <c r="M315" s="161"/>
      <c r="T315" s="162"/>
      <c r="AT315" s="158" t="s">
        <v>220</v>
      </c>
      <c r="AU315" s="158" t="s">
        <v>86</v>
      </c>
      <c r="AV315" s="13" t="s">
        <v>84</v>
      </c>
      <c r="AW315" s="13" t="s">
        <v>37</v>
      </c>
      <c r="AX315" s="13" t="s">
        <v>77</v>
      </c>
      <c r="AY315" s="158" t="s">
        <v>208</v>
      </c>
    </row>
    <row r="316" spans="2:51" s="14" customFormat="1" ht="12">
      <c r="B316" s="163"/>
      <c r="D316" s="150" t="s">
        <v>220</v>
      </c>
      <c r="E316" s="164" t="s">
        <v>19</v>
      </c>
      <c r="F316" s="165" t="s">
        <v>223</v>
      </c>
      <c r="H316" s="166">
        <v>2.1870000000000003</v>
      </c>
      <c r="I316" s="167"/>
      <c r="L316" s="163"/>
      <c r="M316" s="168"/>
      <c r="T316" s="169"/>
      <c r="AT316" s="164" t="s">
        <v>220</v>
      </c>
      <c r="AU316" s="164" t="s">
        <v>86</v>
      </c>
      <c r="AV316" s="14" t="s">
        <v>216</v>
      </c>
      <c r="AW316" s="14" t="s">
        <v>37</v>
      </c>
      <c r="AX316" s="14" t="s">
        <v>84</v>
      </c>
      <c r="AY316" s="164" t="s">
        <v>208</v>
      </c>
    </row>
    <row r="317" spans="2:65" s="1" customFormat="1" ht="78" customHeight="1">
      <c r="B317" s="33"/>
      <c r="C317" s="170" t="s">
        <v>469</v>
      </c>
      <c r="D317" s="170" t="s">
        <v>239</v>
      </c>
      <c r="E317" s="171" t="s">
        <v>814</v>
      </c>
      <c r="F317" s="172" t="s">
        <v>815</v>
      </c>
      <c r="G317" s="173" t="s">
        <v>226</v>
      </c>
      <c r="H317" s="174">
        <v>2.087</v>
      </c>
      <c r="I317" s="175"/>
      <c r="J317" s="176">
        <f>ROUND(I317*H317,2)</f>
        <v>0</v>
      </c>
      <c r="K317" s="172" t="s">
        <v>19</v>
      </c>
      <c r="L317" s="177"/>
      <c r="M317" s="178" t="s">
        <v>19</v>
      </c>
      <c r="N317" s="179" t="s">
        <v>48</v>
      </c>
      <c r="P317" s="141">
        <f>O317*H317</f>
        <v>0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432</v>
      </c>
      <c r="AT317" s="143" t="s">
        <v>239</v>
      </c>
      <c r="AU317" s="143" t="s">
        <v>86</v>
      </c>
      <c r="AY317" s="18" t="s">
        <v>208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84</v>
      </c>
      <c r="BK317" s="144">
        <f>ROUND(I317*H317,2)</f>
        <v>0</v>
      </c>
      <c r="BL317" s="18" t="s">
        <v>331</v>
      </c>
      <c r="BM317" s="143" t="s">
        <v>1218</v>
      </c>
    </row>
    <row r="318" spans="2:65" s="1" customFormat="1" ht="33" customHeight="1">
      <c r="B318" s="33"/>
      <c r="C318" s="132" t="s">
        <v>475</v>
      </c>
      <c r="D318" s="132" t="s">
        <v>211</v>
      </c>
      <c r="E318" s="133" t="s">
        <v>695</v>
      </c>
      <c r="F318" s="134" t="s">
        <v>696</v>
      </c>
      <c r="G318" s="135" t="s">
        <v>226</v>
      </c>
      <c r="H318" s="136">
        <v>7.925</v>
      </c>
      <c r="I318" s="137"/>
      <c r="J318" s="138">
        <f>ROUND(I318*H318,2)</f>
        <v>0</v>
      </c>
      <c r="K318" s="134" t="s">
        <v>215</v>
      </c>
      <c r="L318" s="33"/>
      <c r="M318" s="139" t="s">
        <v>19</v>
      </c>
      <c r="N318" s="140" t="s">
        <v>48</v>
      </c>
      <c r="P318" s="141">
        <f>O318*H318</f>
        <v>0</v>
      </c>
      <c r="Q318" s="141">
        <v>0.000260425</v>
      </c>
      <c r="R318" s="141">
        <f>Q318*H318</f>
        <v>0.002063868125</v>
      </c>
      <c r="S318" s="141">
        <v>0</v>
      </c>
      <c r="T318" s="142">
        <f>S318*H318</f>
        <v>0</v>
      </c>
      <c r="AR318" s="143" t="s">
        <v>331</v>
      </c>
      <c r="AT318" s="143" t="s">
        <v>211</v>
      </c>
      <c r="AU318" s="143" t="s">
        <v>86</v>
      </c>
      <c r="AY318" s="18" t="s">
        <v>208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8" t="s">
        <v>84</v>
      </c>
      <c r="BK318" s="144">
        <f>ROUND(I318*H318,2)</f>
        <v>0</v>
      </c>
      <c r="BL318" s="18" t="s">
        <v>331</v>
      </c>
      <c r="BM318" s="143" t="s">
        <v>1219</v>
      </c>
    </row>
    <row r="319" spans="2:47" s="1" customFormat="1" ht="12">
      <c r="B319" s="33"/>
      <c r="D319" s="145" t="s">
        <v>218</v>
      </c>
      <c r="F319" s="146" t="s">
        <v>698</v>
      </c>
      <c r="I319" s="147"/>
      <c r="L319" s="33"/>
      <c r="M319" s="148"/>
      <c r="T319" s="52"/>
      <c r="AT319" s="18" t="s">
        <v>218</v>
      </c>
      <c r="AU319" s="18" t="s">
        <v>86</v>
      </c>
    </row>
    <row r="320" spans="2:51" s="12" customFormat="1" ht="12">
      <c r="B320" s="149"/>
      <c r="D320" s="150" t="s">
        <v>220</v>
      </c>
      <c r="E320" s="151" t="s">
        <v>19</v>
      </c>
      <c r="F320" s="152" t="s">
        <v>1220</v>
      </c>
      <c r="H320" s="153">
        <v>4.059</v>
      </c>
      <c r="I320" s="154"/>
      <c r="L320" s="149"/>
      <c r="M320" s="155"/>
      <c r="T320" s="156"/>
      <c r="AT320" s="151" t="s">
        <v>220</v>
      </c>
      <c r="AU320" s="151" t="s">
        <v>86</v>
      </c>
      <c r="AV320" s="12" t="s">
        <v>86</v>
      </c>
      <c r="AW320" s="12" t="s">
        <v>37</v>
      </c>
      <c r="AX320" s="12" t="s">
        <v>77</v>
      </c>
      <c r="AY320" s="151" t="s">
        <v>208</v>
      </c>
    </row>
    <row r="321" spans="2:51" s="13" customFormat="1" ht="12">
      <c r="B321" s="157"/>
      <c r="D321" s="150" t="s">
        <v>220</v>
      </c>
      <c r="E321" s="158" t="s">
        <v>19</v>
      </c>
      <c r="F321" s="159" t="s">
        <v>1212</v>
      </c>
      <c r="H321" s="158" t="s">
        <v>19</v>
      </c>
      <c r="I321" s="160"/>
      <c r="L321" s="157"/>
      <c r="M321" s="161"/>
      <c r="T321" s="162"/>
      <c r="AT321" s="158" t="s">
        <v>220</v>
      </c>
      <c r="AU321" s="158" t="s">
        <v>86</v>
      </c>
      <c r="AV321" s="13" t="s">
        <v>84</v>
      </c>
      <c r="AW321" s="13" t="s">
        <v>37</v>
      </c>
      <c r="AX321" s="13" t="s">
        <v>77</v>
      </c>
      <c r="AY321" s="158" t="s">
        <v>208</v>
      </c>
    </row>
    <row r="322" spans="2:51" s="12" customFormat="1" ht="12">
      <c r="B322" s="149"/>
      <c r="D322" s="150" t="s">
        <v>220</v>
      </c>
      <c r="E322" s="151" t="s">
        <v>19</v>
      </c>
      <c r="F322" s="152" t="s">
        <v>1221</v>
      </c>
      <c r="H322" s="153">
        <v>3.866</v>
      </c>
      <c r="I322" s="154"/>
      <c r="L322" s="149"/>
      <c r="M322" s="155"/>
      <c r="T322" s="156"/>
      <c r="AT322" s="151" t="s">
        <v>220</v>
      </c>
      <c r="AU322" s="151" t="s">
        <v>86</v>
      </c>
      <c r="AV322" s="12" t="s">
        <v>86</v>
      </c>
      <c r="AW322" s="12" t="s">
        <v>37</v>
      </c>
      <c r="AX322" s="12" t="s">
        <v>77</v>
      </c>
      <c r="AY322" s="151" t="s">
        <v>208</v>
      </c>
    </row>
    <row r="323" spans="2:51" s="13" customFormat="1" ht="12">
      <c r="B323" s="157"/>
      <c r="D323" s="150" t="s">
        <v>220</v>
      </c>
      <c r="E323" s="158" t="s">
        <v>19</v>
      </c>
      <c r="F323" s="159" t="s">
        <v>1214</v>
      </c>
      <c r="H323" s="158" t="s">
        <v>19</v>
      </c>
      <c r="I323" s="160"/>
      <c r="L323" s="157"/>
      <c r="M323" s="161"/>
      <c r="T323" s="162"/>
      <c r="AT323" s="158" t="s">
        <v>220</v>
      </c>
      <c r="AU323" s="158" t="s">
        <v>86</v>
      </c>
      <c r="AV323" s="13" t="s">
        <v>84</v>
      </c>
      <c r="AW323" s="13" t="s">
        <v>37</v>
      </c>
      <c r="AX323" s="13" t="s">
        <v>77</v>
      </c>
      <c r="AY323" s="158" t="s">
        <v>208</v>
      </c>
    </row>
    <row r="324" spans="2:51" s="14" customFormat="1" ht="12">
      <c r="B324" s="163"/>
      <c r="D324" s="150" t="s">
        <v>220</v>
      </c>
      <c r="E324" s="164" t="s">
        <v>19</v>
      </c>
      <c r="F324" s="165" t="s">
        <v>223</v>
      </c>
      <c r="H324" s="166">
        <v>7.925000000000001</v>
      </c>
      <c r="I324" s="167"/>
      <c r="L324" s="163"/>
      <c r="M324" s="168"/>
      <c r="T324" s="169"/>
      <c r="AT324" s="164" t="s">
        <v>220</v>
      </c>
      <c r="AU324" s="164" t="s">
        <v>86</v>
      </c>
      <c r="AV324" s="14" t="s">
        <v>216</v>
      </c>
      <c r="AW324" s="14" t="s">
        <v>37</v>
      </c>
      <c r="AX324" s="14" t="s">
        <v>84</v>
      </c>
      <c r="AY324" s="164" t="s">
        <v>208</v>
      </c>
    </row>
    <row r="325" spans="2:65" s="1" customFormat="1" ht="33" customHeight="1">
      <c r="B325" s="33"/>
      <c r="C325" s="170" t="s">
        <v>480</v>
      </c>
      <c r="D325" s="170" t="s">
        <v>239</v>
      </c>
      <c r="E325" s="171" t="s">
        <v>701</v>
      </c>
      <c r="F325" s="172" t="s">
        <v>702</v>
      </c>
      <c r="G325" s="173" t="s">
        <v>226</v>
      </c>
      <c r="H325" s="174">
        <v>7.925</v>
      </c>
      <c r="I325" s="175"/>
      <c r="J325" s="176">
        <f>ROUND(I325*H325,2)</f>
        <v>0</v>
      </c>
      <c r="K325" s="172" t="s">
        <v>215</v>
      </c>
      <c r="L325" s="177"/>
      <c r="M325" s="178" t="s">
        <v>19</v>
      </c>
      <c r="N325" s="179" t="s">
        <v>48</v>
      </c>
      <c r="P325" s="141">
        <f>O325*H325</f>
        <v>0</v>
      </c>
      <c r="Q325" s="141">
        <v>0.03611</v>
      </c>
      <c r="R325" s="141">
        <f>Q325*H325</f>
        <v>0.28617175</v>
      </c>
      <c r="S325" s="141">
        <v>0</v>
      </c>
      <c r="T325" s="142">
        <f>S325*H325</f>
        <v>0</v>
      </c>
      <c r="AR325" s="143" t="s">
        <v>432</v>
      </c>
      <c r="AT325" s="143" t="s">
        <v>239</v>
      </c>
      <c r="AU325" s="143" t="s">
        <v>86</v>
      </c>
      <c r="AY325" s="18" t="s">
        <v>208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8" t="s">
        <v>84</v>
      </c>
      <c r="BK325" s="144">
        <f>ROUND(I325*H325,2)</f>
        <v>0</v>
      </c>
      <c r="BL325" s="18" t="s">
        <v>331</v>
      </c>
      <c r="BM325" s="143" t="s">
        <v>1222</v>
      </c>
    </row>
    <row r="326" spans="2:65" s="1" customFormat="1" ht="78" customHeight="1">
      <c r="B326" s="33"/>
      <c r="C326" s="170" t="s">
        <v>485</v>
      </c>
      <c r="D326" s="170" t="s">
        <v>239</v>
      </c>
      <c r="E326" s="171" t="s">
        <v>814</v>
      </c>
      <c r="F326" s="172" t="s">
        <v>815</v>
      </c>
      <c r="G326" s="173" t="s">
        <v>226</v>
      </c>
      <c r="H326" s="174">
        <v>7.925</v>
      </c>
      <c r="I326" s="175"/>
      <c r="J326" s="176">
        <f>ROUND(I326*H326,2)</f>
        <v>0</v>
      </c>
      <c r="K326" s="172" t="s">
        <v>19</v>
      </c>
      <c r="L326" s="177"/>
      <c r="M326" s="178" t="s">
        <v>19</v>
      </c>
      <c r="N326" s="179" t="s">
        <v>48</v>
      </c>
      <c r="P326" s="141">
        <f>O326*H326</f>
        <v>0</v>
      </c>
      <c r="Q326" s="141">
        <v>0</v>
      </c>
      <c r="R326" s="141">
        <f>Q326*H326</f>
        <v>0</v>
      </c>
      <c r="S326" s="141">
        <v>0</v>
      </c>
      <c r="T326" s="142">
        <f>S326*H326</f>
        <v>0</v>
      </c>
      <c r="AR326" s="143" t="s">
        <v>432</v>
      </c>
      <c r="AT326" s="143" t="s">
        <v>239</v>
      </c>
      <c r="AU326" s="143" t="s">
        <v>86</v>
      </c>
      <c r="AY326" s="18" t="s">
        <v>208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8" t="s">
        <v>84</v>
      </c>
      <c r="BK326" s="144">
        <f>ROUND(I326*H326,2)</f>
        <v>0</v>
      </c>
      <c r="BL326" s="18" t="s">
        <v>331</v>
      </c>
      <c r="BM326" s="143" t="s">
        <v>1223</v>
      </c>
    </row>
    <row r="327" spans="2:65" s="1" customFormat="1" ht="33" customHeight="1">
      <c r="B327" s="33"/>
      <c r="C327" s="132" t="s">
        <v>491</v>
      </c>
      <c r="D327" s="132" t="s">
        <v>211</v>
      </c>
      <c r="E327" s="133" t="s">
        <v>453</v>
      </c>
      <c r="F327" s="134" t="s">
        <v>454</v>
      </c>
      <c r="G327" s="135" t="s">
        <v>226</v>
      </c>
      <c r="H327" s="136">
        <v>111.3</v>
      </c>
      <c r="I327" s="137"/>
      <c r="J327" s="138">
        <f>ROUND(I327*H327,2)</f>
        <v>0</v>
      </c>
      <c r="K327" s="134" t="s">
        <v>215</v>
      </c>
      <c r="L327" s="33"/>
      <c r="M327" s="139" t="s">
        <v>19</v>
      </c>
      <c r="N327" s="140" t="s">
        <v>48</v>
      </c>
      <c r="P327" s="141">
        <f>O327*H327</f>
        <v>0</v>
      </c>
      <c r="Q327" s="141">
        <v>0.0002653375</v>
      </c>
      <c r="R327" s="141">
        <f>Q327*H327</f>
        <v>0.029532063749999997</v>
      </c>
      <c r="S327" s="141">
        <v>0</v>
      </c>
      <c r="T327" s="142">
        <f>S327*H327</f>
        <v>0</v>
      </c>
      <c r="AR327" s="143" t="s">
        <v>331</v>
      </c>
      <c r="AT327" s="143" t="s">
        <v>211</v>
      </c>
      <c r="AU327" s="143" t="s">
        <v>86</v>
      </c>
      <c r="AY327" s="18" t="s">
        <v>208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8" t="s">
        <v>84</v>
      </c>
      <c r="BK327" s="144">
        <f>ROUND(I327*H327,2)</f>
        <v>0</v>
      </c>
      <c r="BL327" s="18" t="s">
        <v>331</v>
      </c>
      <c r="BM327" s="143" t="s">
        <v>1224</v>
      </c>
    </row>
    <row r="328" spans="2:47" s="1" customFormat="1" ht="12">
      <c r="B328" s="33"/>
      <c r="D328" s="145" t="s">
        <v>218</v>
      </c>
      <c r="F328" s="146" t="s">
        <v>456</v>
      </c>
      <c r="I328" s="147"/>
      <c r="L328" s="33"/>
      <c r="M328" s="148"/>
      <c r="T328" s="52"/>
      <c r="AT328" s="18" t="s">
        <v>218</v>
      </c>
      <c r="AU328" s="18" t="s">
        <v>86</v>
      </c>
    </row>
    <row r="329" spans="2:51" s="12" customFormat="1" ht="12">
      <c r="B329" s="149"/>
      <c r="D329" s="150" t="s">
        <v>220</v>
      </c>
      <c r="E329" s="151" t="s">
        <v>19</v>
      </c>
      <c r="F329" s="152" t="s">
        <v>1225</v>
      </c>
      <c r="H329" s="153">
        <v>69.3</v>
      </c>
      <c r="I329" s="154"/>
      <c r="L329" s="149"/>
      <c r="M329" s="155"/>
      <c r="T329" s="156"/>
      <c r="AT329" s="151" t="s">
        <v>220</v>
      </c>
      <c r="AU329" s="151" t="s">
        <v>86</v>
      </c>
      <c r="AV329" s="12" t="s">
        <v>86</v>
      </c>
      <c r="AW329" s="12" t="s">
        <v>37</v>
      </c>
      <c r="AX329" s="12" t="s">
        <v>77</v>
      </c>
      <c r="AY329" s="151" t="s">
        <v>208</v>
      </c>
    </row>
    <row r="330" spans="2:51" s="13" customFormat="1" ht="12">
      <c r="B330" s="157"/>
      <c r="D330" s="150" t="s">
        <v>220</v>
      </c>
      <c r="E330" s="158" t="s">
        <v>19</v>
      </c>
      <c r="F330" s="159" t="s">
        <v>1226</v>
      </c>
      <c r="H330" s="158" t="s">
        <v>19</v>
      </c>
      <c r="I330" s="160"/>
      <c r="L330" s="157"/>
      <c r="M330" s="161"/>
      <c r="T330" s="162"/>
      <c r="AT330" s="158" t="s">
        <v>220</v>
      </c>
      <c r="AU330" s="158" t="s">
        <v>86</v>
      </c>
      <c r="AV330" s="13" t="s">
        <v>84</v>
      </c>
      <c r="AW330" s="13" t="s">
        <v>37</v>
      </c>
      <c r="AX330" s="13" t="s">
        <v>77</v>
      </c>
      <c r="AY330" s="158" t="s">
        <v>208</v>
      </c>
    </row>
    <row r="331" spans="2:51" s="12" customFormat="1" ht="12">
      <c r="B331" s="149"/>
      <c r="D331" s="150" t="s">
        <v>220</v>
      </c>
      <c r="E331" s="151" t="s">
        <v>19</v>
      </c>
      <c r="F331" s="152" t="s">
        <v>1227</v>
      </c>
      <c r="H331" s="153">
        <v>42</v>
      </c>
      <c r="I331" s="154"/>
      <c r="L331" s="149"/>
      <c r="M331" s="155"/>
      <c r="T331" s="156"/>
      <c r="AT331" s="151" t="s">
        <v>220</v>
      </c>
      <c r="AU331" s="151" t="s">
        <v>86</v>
      </c>
      <c r="AV331" s="12" t="s">
        <v>86</v>
      </c>
      <c r="AW331" s="12" t="s">
        <v>37</v>
      </c>
      <c r="AX331" s="12" t="s">
        <v>77</v>
      </c>
      <c r="AY331" s="151" t="s">
        <v>208</v>
      </c>
    </row>
    <row r="332" spans="2:51" s="13" customFormat="1" ht="12">
      <c r="B332" s="157"/>
      <c r="D332" s="150" t="s">
        <v>220</v>
      </c>
      <c r="E332" s="158" t="s">
        <v>19</v>
      </c>
      <c r="F332" s="159" t="s">
        <v>1228</v>
      </c>
      <c r="H332" s="158" t="s">
        <v>19</v>
      </c>
      <c r="I332" s="160"/>
      <c r="L332" s="157"/>
      <c r="M332" s="161"/>
      <c r="T332" s="162"/>
      <c r="AT332" s="158" t="s">
        <v>220</v>
      </c>
      <c r="AU332" s="158" t="s">
        <v>86</v>
      </c>
      <c r="AV332" s="13" t="s">
        <v>84</v>
      </c>
      <c r="AW332" s="13" t="s">
        <v>37</v>
      </c>
      <c r="AX332" s="13" t="s">
        <v>77</v>
      </c>
      <c r="AY332" s="158" t="s">
        <v>208</v>
      </c>
    </row>
    <row r="333" spans="2:51" s="14" customFormat="1" ht="12">
      <c r="B333" s="163"/>
      <c r="D333" s="150" t="s">
        <v>220</v>
      </c>
      <c r="E333" s="164" t="s">
        <v>19</v>
      </c>
      <c r="F333" s="165" t="s">
        <v>223</v>
      </c>
      <c r="H333" s="166">
        <v>111.3</v>
      </c>
      <c r="I333" s="167"/>
      <c r="L333" s="163"/>
      <c r="M333" s="168"/>
      <c r="T333" s="169"/>
      <c r="AT333" s="164" t="s">
        <v>220</v>
      </c>
      <c r="AU333" s="164" t="s">
        <v>86</v>
      </c>
      <c r="AV333" s="14" t="s">
        <v>216</v>
      </c>
      <c r="AW333" s="14" t="s">
        <v>37</v>
      </c>
      <c r="AX333" s="14" t="s">
        <v>84</v>
      </c>
      <c r="AY333" s="164" t="s">
        <v>208</v>
      </c>
    </row>
    <row r="334" spans="2:65" s="1" customFormat="1" ht="33" customHeight="1">
      <c r="B334" s="33"/>
      <c r="C334" s="170" t="s">
        <v>496</v>
      </c>
      <c r="D334" s="170" t="s">
        <v>239</v>
      </c>
      <c r="E334" s="171" t="s">
        <v>460</v>
      </c>
      <c r="F334" s="172" t="s">
        <v>461</v>
      </c>
      <c r="G334" s="173" t="s">
        <v>226</v>
      </c>
      <c r="H334" s="174">
        <v>111.3</v>
      </c>
      <c r="I334" s="175"/>
      <c r="J334" s="176">
        <f>ROUND(I334*H334,2)</f>
        <v>0</v>
      </c>
      <c r="K334" s="172" t="s">
        <v>215</v>
      </c>
      <c r="L334" s="177"/>
      <c r="M334" s="178" t="s">
        <v>19</v>
      </c>
      <c r="N334" s="179" t="s">
        <v>48</v>
      </c>
      <c r="P334" s="141">
        <f>O334*H334</f>
        <v>0</v>
      </c>
      <c r="Q334" s="141">
        <v>0.03642</v>
      </c>
      <c r="R334" s="141">
        <f>Q334*H334</f>
        <v>4.053546</v>
      </c>
      <c r="S334" s="141">
        <v>0</v>
      </c>
      <c r="T334" s="142">
        <f>S334*H334</f>
        <v>0</v>
      </c>
      <c r="AR334" s="143" t="s">
        <v>432</v>
      </c>
      <c r="AT334" s="143" t="s">
        <v>239</v>
      </c>
      <c r="AU334" s="143" t="s">
        <v>86</v>
      </c>
      <c r="AY334" s="18" t="s">
        <v>208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8" t="s">
        <v>84</v>
      </c>
      <c r="BK334" s="144">
        <f>ROUND(I334*H334,2)</f>
        <v>0</v>
      </c>
      <c r="BL334" s="18" t="s">
        <v>331</v>
      </c>
      <c r="BM334" s="143" t="s">
        <v>1229</v>
      </c>
    </row>
    <row r="335" spans="2:51" s="12" customFormat="1" ht="12">
      <c r="B335" s="149"/>
      <c r="D335" s="150" t="s">
        <v>220</v>
      </c>
      <c r="E335" s="151" t="s">
        <v>19</v>
      </c>
      <c r="F335" s="152" t="s">
        <v>1225</v>
      </c>
      <c r="H335" s="153">
        <v>69.3</v>
      </c>
      <c r="I335" s="154"/>
      <c r="L335" s="149"/>
      <c r="M335" s="155"/>
      <c r="T335" s="156"/>
      <c r="AT335" s="151" t="s">
        <v>220</v>
      </c>
      <c r="AU335" s="151" t="s">
        <v>86</v>
      </c>
      <c r="AV335" s="12" t="s">
        <v>86</v>
      </c>
      <c r="AW335" s="12" t="s">
        <v>37</v>
      </c>
      <c r="AX335" s="12" t="s">
        <v>77</v>
      </c>
      <c r="AY335" s="151" t="s">
        <v>208</v>
      </c>
    </row>
    <row r="336" spans="2:51" s="13" customFormat="1" ht="12">
      <c r="B336" s="157"/>
      <c r="D336" s="150" t="s">
        <v>220</v>
      </c>
      <c r="E336" s="158" t="s">
        <v>19</v>
      </c>
      <c r="F336" s="159" t="s">
        <v>1226</v>
      </c>
      <c r="H336" s="158" t="s">
        <v>19</v>
      </c>
      <c r="I336" s="160"/>
      <c r="L336" s="157"/>
      <c r="M336" s="161"/>
      <c r="T336" s="162"/>
      <c r="AT336" s="158" t="s">
        <v>220</v>
      </c>
      <c r="AU336" s="158" t="s">
        <v>86</v>
      </c>
      <c r="AV336" s="13" t="s">
        <v>84</v>
      </c>
      <c r="AW336" s="13" t="s">
        <v>37</v>
      </c>
      <c r="AX336" s="13" t="s">
        <v>77</v>
      </c>
      <c r="AY336" s="158" t="s">
        <v>208</v>
      </c>
    </row>
    <row r="337" spans="2:51" s="12" customFormat="1" ht="12">
      <c r="B337" s="149"/>
      <c r="D337" s="150" t="s">
        <v>220</v>
      </c>
      <c r="E337" s="151" t="s">
        <v>19</v>
      </c>
      <c r="F337" s="152" t="s">
        <v>1227</v>
      </c>
      <c r="H337" s="153">
        <v>42</v>
      </c>
      <c r="I337" s="154"/>
      <c r="L337" s="149"/>
      <c r="M337" s="155"/>
      <c r="T337" s="156"/>
      <c r="AT337" s="151" t="s">
        <v>220</v>
      </c>
      <c r="AU337" s="151" t="s">
        <v>86</v>
      </c>
      <c r="AV337" s="12" t="s">
        <v>86</v>
      </c>
      <c r="AW337" s="12" t="s">
        <v>37</v>
      </c>
      <c r="AX337" s="12" t="s">
        <v>77</v>
      </c>
      <c r="AY337" s="151" t="s">
        <v>208</v>
      </c>
    </row>
    <row r="338" spans="2:51" s="13" customFormat="1" ht="12">
      <c r="B338" s="157"/>
      <c r="D338" s="150" t="s">
        <v>220</v>
      </c>
      <c r="E338" s="158" t="s">
        <v>19</v>
      </c>
      <c r="F338" s="159" t="s">
        <v>1228</v>
      </c>
      <c r="H338" s="158" t="s">
        <v>19</v>
      </c>
      <c r="I338" s="160"/>
      <c r="L338" s="157"/>
      <c r="M338" s="161"/>
      <c r="T338" s="162"/>
      <c r="AT338" s="158" t="s">
        <v>220</v>
      </c>
      <c r="AU338" s="158" t="s">
        <v>86</v>
      </c>
      <c r="AV338" s="13" t="s">
        <v>84</v>
      </c>
      <c r="AW338" s="13" t="s">
        <v>37</v>
      </c>
      <c r="AX338" s="13" t="s">
        <v>77</v>
      </c>
      <c r="AY338" s="158" t="s">
        <v>208</v>
      </c>
    </row>
    <row r="339" spans="2:51" s="14" customFormat="1" ht="12">
      <c r="B339" s="163"/>
      <c r="D339" s="150" t="s">
        <v>220</v>
      </c>
      <c r="E339" s="164" t="s">
        <v>19</v>
      </c>
      <c r="F339" s="165" t="s">
        <v>223</v>
      </c>
      <c r="H339" s="166">
        <v>111.3</v>
      </c>
      <c r="I339" s="167"/>
      <c r="L339" s="163"/>
      <c r="M339" s="168"/>
      <c r="T339" s="169"/>
      <c r="AT339" s="164" t="s">
        <v>220</v>
      </c>
      <c r="AU339" s="164" t="s">
        <v>86</v>
      </c>
      <c r="AV339" s="14" t="s">
        <v>216</v>
      </c>
      <c r="AW339" s="14" t="s">
        <v>37</v>
      </c>
      <c r="AX339" s="14" t="s">
        <v>84</v>
      </c>
      <c r="AY339" s="164" t="s">
        <v>208</v>
      </c>
    </row>
    <row r="340" spans="2:65" s="1" customFormat="1" ht="78" customHeight="1">
      <c r="B340" s="33"/>
      <c r="C340" s="170" t="s">
        <v>501</v>
      </c>
      <c r="D340" s="170" t="s">
        <v>239</v>
      </c>
      <c r="E340" s="171" t="s">
        <v>814</v>
      </c>
      <c r="F340" s="172" t="s">
        <v>815</v>
      </c>
      <c r="G340" s="173" t="s">
        <v>226</v>
      </c>
      <c r="H340" s="174">
        <v>111.3</v>
      </c>
      <c r="I340" s="175"/>
      <c r="J340" s="176">
        <f>ROUND(I340*H340,2)</f>
        <v>0</v>
      </c>
      <c r="K340" s="172" t="s">
        <v>19</v>
      </c>
      <c r="L340" s="177"/>
      <c r="M340" s="178" t="s">
        <v>19</v>
      </c>
      <c r="N340" s="179" t="s">
        <v>48</v>
      </c>
      <c r="P340" s="141">
        <f>O340*H340</f>
        <v>0</v>
      </c>
      <c r="Q340" s="141">
        <v>0</v>
      </c>
      <c r="R340" s="141">
        <f>Q340*H340</f>
        <v>0</v>
      </c>
      <c r="S340" s="141">
        <v>0</v>
      </c>
      <c r="T340" s="142">
        <f>S340*H340</f>
        <v>0</v>
      </c>
      <c r="AR340" s="143" t="s">
        <v>432</v>
      </c>
      <c r="AT340" s="143" t="s">
        <v>239</v>
      </c>
      <c r="AU340" s="143" t="s">
        <v>86</v>
      </c>
      <c r="AY340" s="18" t="s">
        <v>208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8" t="s">
        <v>84</v>
      </c>
      <c r="BK340" s="144">
        <f>ROUND(I340*H340,2)</f>
        <v>0</v>
      </c>
      <c r="BL340" s="18" t="s">
        <v>331</v>
      </c>
      <c r="BM340" s="143" t="s">
        <v>1230</v>
      </c>
    </row>
    <row r="341" spans="2:65" s="1" customFormat="1" ht="37.9" customHeight="1">
      <c r="B341" s="33"/>
      <c r="C341" s="132" t="s">
        <v>503</v>
      </c>
      <c r="D341" s="132" t="s">
        <v>211</v>
      </c>
      <c r="E341" s="133" t="s">
        <v>1231</v>
      </c>
      <c r="F341" s="134" t="s">
        <v>1232</v>
      </c>
      <c r="G341" s="135" t="s">
        <v>235</v>
      </c>
      <c r="H341" s="136">
        <v>2</v>
      </c>
      <c r="I341" s="137"/>
      <c r="J341" s="138">
        <f>ROUND(I341*H341,2)</f>
        <v>0</v>
      </c>
      <c r="K341" s="134" t="s">
        <v>215</v>
      </c>
      <c r="L341" s="33"/>
      <c r="M341" s="139" t="s">
        <v>19</v>
      </c>
      <c r="N341" s="140" t="s">
        <v>48</v>
      </c>
      <c r="P341" s="141">
        <f>O341*H341</f>
        <v>0</v>
      </c>
      <c r="Q341" s="141">
        <v>0.0009179</v>
      </c>
      <c r="R341" s="141">
        <f>Q341*H341</f>
        <v>0.0018358</v>
      </c>
      <c r="S341" s="141">
        <v>0</v>
      </c>
      <c r="T341" s="142">
        <f>S341*H341</f>
        <v>0</v>
      </c>
      <c r="AR341" s="143" t="s">
        <v>331</v>
      </c>
      <c r="AT341" s="143" t="s">
        <v>211</v>
      </c>
      <c r="AU341" s="143" t="s">
        <v>86</v>
      </c>
      <c r="AY341" s="18" t="s">
        <v>208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8" t="s">
        <v>84</v>
      </c>
      <c r="BK341" s="144">
        <f>ROUND(I341*H341,2)</f>
        <v>0</v>
      </c>
      <c r="BL341" s="18" t="s">
        <v>331</v>
      </c>
      <c r="BM341" s="143" t="s">
        <v>1233</v>
      </c>
    </row>
    <row r="342" spans="2:47" s="1" customFormat="1" ht="12">
      <c r="B342" s="33"/>
      <c r="D342" s="145" t="s">
        <v>218</v>
      </c>
      <c r="F342" s="146" t="s">
        <v>1234</v>
      </c>
      <c r="I342" s="147"/>
      <c r="L342" s="33"/>
      <c r="M342" s="148"/>
      <c r="T342" s="52"/>
      <c r="AT342" s="18" t="s">
        <v>218</v>
      </c>
      <c r="AU342" s="18" t="s">
        <v>86</v>
      </c>
    </row>
    <row r="343" spans="2:51" s="12" customFormat="1" ht="12">
      <c r="B343" s="149"/>
      <c r="D343" s="150" t="s">
        <v>220</v>
      </c>
      <c r="E343" s="151" t="s">
        <v>19</v>
      </c>
      <c r="F343" s="152" t="s">
        <v>84</v>
      </c>
      <c r="H343" s="153">
        <v>1</v>
      </c>
      <c r="I343" s="154"/>
      <c r="L343" s="149"/>
      <c r="M343" s="155"/>
      <c r="T343" s="156"/>
      <c r="AT343" s="151" t="s">
        <v>220</v>
      </c>
      <c r="AU343" s="151" t="s">
        <v>86</v>
      </c>
      <c r="AV343" s="12" t="s">
        <v>86</v>
      </c>
      <c r="AW343" s="12" t="s">
        <v>37</v>
      </c>
      <c r="AX343" s="12" t="s">
        <v>77</v>
      </c>
      <c r="AY343" s="151" t="s">
        <v>208</v>
      </c>
    </row>
    <row r="344" spans="2:51" s="13" customFormat="1" ht="12">
      <c r="B344" s="157"/>
      <c r="D344" s="150" t="s">
        <v>220</v>
      </c>
      <c r="E344" s="158" t="s">
        <v>19</v>
      </c>
      <c r="F344" s="159" t="s">
        <v>1235</v>
      </c>
      <c r="H344" s="158" t="s">
        <v>19</v>
      </c>
      <c r="I344" s="160"/>
      <c r="L344" s="157"/>
      <c r="M344" s="161"/>
      <c r="T344" s="162"/>
      <c r="AT344" s="158" t="s">
        <v>220</v>
      </c>
      <c r="AU344" s="158" t="s">
        <v>86</v>
      </c>
      <c r="AV344" s="13" t="s">
        <v>84</v>
      </c>
      <c r="AW344" s="13" t="s">
        <v>37</v>
      </c>
      <c r="AX344" s="13" t="s">
        <v>77</v>
      </c>
      <c r="AY344" s="158" t="s">
        <v>208</v>
      </c>
    </row>
    <row r="345" spans="2:51" s="12" customFormat="1" ht="12">
      <c r="B345" s="149"/>
      <c r="D345" s="150" t="s">
        <v>220</v>
      </c>
      <c r="E345" s="151" t="s">
        <v>19</v>
      </c>
      <c r="F345" s="152" t="s">
        <v>84</v>
      </c>
      <c r="H345" s="153">
        <v>1</v>
      </c>
      <c r="I345" s="154"/>
      <c r="L345" s="149"/>
      <c r="M345" s="155"/>
      <c r="T345" s="156"/>
      <c r="AT345" s="151" t="s">
        <v>220</v>
      </c>
      <c r="AU345" s="151" t="s">
        <v>86</v>
      </c>
      <c r="AV345" s="12" t="s">
        <v>86</v>
      </c>
      <c r="AW345" s="12" t="s">
        <v>37</v>
      </c>
      <c r="AX345" s="12" t="s">
        <v>77</v>
      </c>
      <c r="AY345" s="151" t="s">
        <v>208</v>
      </c>
    </row>
    <row r="346" spans="2:51" s="13" customFormat="1" ht="12">
      <c r="B346" s="157"/>
      <c r="D346" s="150" t="s">
        <v>220</v>
      </c>
      <c r="E346" s="158" t="s">
        <v>19</v>
      </c>
      <c r="F346" s="159" t="s">
        <v>1236</v>
      </c>
      <c r="H346" s="158" t="s">
        <v>19</v>
      </c>
      <c r="I346" s="160"/>
      <c r="L346" s="157"/>
      <c r="M346" s="161"/>
      <c r="T346" s="162"/>
      <c r="AT346" s="158" t="s">
        <v>220</v>
      </c>
      <c r="AU346" s="158" t="s">
        <v>86</v>
      </c>
      <c r="AV346" s="13" t="s">
        <v>84</v>
      </c>
      <c r="AW346" s="13" t="s">
        <v>37</v>
      </c>
      <c r="AX346" s="13" t="s">
        <v>77</v>
      </c>
      <c r="AY346" s="158" t="s">
        <v>208</v>
      </c>
    </row>
    <row r="347" spans="2:51" s="14" customFormat="1" ht="12">
      <c r="B347" s="163"/>
      <c r="D347" s="150" t="s">
        <v>220</v>
      </c>
      <c r="E347" s="164" t="s">
        <v>19</v>
      </c>
      <c r="F347" s="165" t="s">
        <v>223</v>
      </c>
      <c r="H347" s="166">
        <v>2</v>
      </c>
      <c r="I347" s="167"/>
      <c r="L347" s="163"/>
      <c r="M347" s="168"/>
      <c r="T347" s="169"/>
      <c r="AT347" s="164" t="s">
        <v>220</v>
      </c>
      <c r="AU347" s="164" t="s">
        <v>86</v>
      </c>
      <c r="AV347" s="14" t="s">
        <v>216</v>
      </c>
      <c r="AW347" s="14" t="s">
        <v>37</v>
      </c>
      <c r="AX347" s="14" t="s">
        <v>84</v>
      </c>
      <c r="AY347" s="164" t="s">
        <v>208</v>
      </c>
    </row>
    <row r="348" spans="2:65" s="1" customFormat="1" ht="33" customHeight="1">
      <c r="B348" s="33"/>
      <c r="C348" s="170" t="s">
        <v>512</v>
      </c>
      <c r="D348" s="170" t="s">
        <v>239</v>
      </c>
      <c r="E348" s="171" t="s">
        <v>1237</v>
      </c>
      <c r="F348" s="172" t="s">
        <v>1238</v>
      </c>
      <c r="G348" s="173" t="s">
        <v>226</v>
      </c>
      <c r="H348" s="174">
        <v>5.057</v>
      </c>
      <c r="I348" s="175"/>
      <c r="J348" s="176">
        <f>ROUND(I348*H348,2)</f>
        <v>0</v>
      </c>
      <c r="K348" s="172" t="s">
        <v>215</v>
      </c>
      <c r="L348" s="177"/>
      <c r="M348" s="178" t="s">
        <v>19</v>
      </c>
      <c r="N348" s="179" t="s">
        <v>48</v>
      </c>
      <c r="P348" s="141">
        <f>O348*H348</f>
        <v>0</v>
      </c>
      <c r="Q348" s="141">
        <v>0.04021</v>
      </c>
      <c r="R348" s="141">
        <f>Q348*H348</f>
        <v>0.20334197000000004</v>
      </c>
      <c r="S348" s="141">
        <v>0</v>
      </c>
      <c r="T348" s="142">
        <f>S348*H348</f>
        <v>0</v>
      </c>
      <c r="AR348" s="143" t="s">
        <v>432</v>
      </c>
      <c r="AT348" s="143" t="s">
        <v>239</v>
      </c>
      <c r="AU348" s="143" t="s">
        <v>86</v>
      </c>
      <c r="AY348" s="18" t="s">
        <v>208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8" t="s">
        <v>84</v>
      </c>
      <c r="BK348" s="144">
        <f>ROUND(I348*H348,2)</f>
        <v>0</v>
      </c>
      <c r="BL348" s="18" t="s">
        <v>331</v>
      </c>
      <c r="BM348" s="143" t="s">
        <v>1239</v>
      </c>
    </row>
    <row r="349" spans="2:51" s="12" customFormat="1" ht="12">
      <c r="B349" s="149"/>
      <c r="D349" s="150" t="s">
        <v>220</v>
      </c>
      <c r="E349" s="151" t="s">
        <v>19</v>
      </c>
      <c r="F349" s="152" t="s">
        <v>1240</v>
      </c>
      <c r="H349" s="153">
        <v>2.59</v>
      </c>
      <c r="I349" s="154"/>
      <c r="L349" s="149"/>
      <c r="M349" s="155"/>
      <c r="T349" s="156"/>
      <c r="AT349" s="151" t="s">
        <v>220</v>
      </c>
      <c r="AU349" s="151" t="s">
        <v>86</v>
      </c>
      <c r="AV349" s="12" t="s">
        <v>86</v>
      </c>
      <c r="AW349" s="12" t="s">
        <v>37</v>
      </c>
      <c r="AX349" s="12" t="s">
        <v>77</v>
      </c>
      <c r="AY349" s="151" t="s">
        <v>208</v>
      </c>
    </row>
    <row r="350" spans="2:51" s="13" customFormat="1" ht="12">
      <c r="B350" s="157"/>
      <c r="D350" s="150" t="s">
        <v>220</v>
      </c>
      <c r="E350" s="158" t="s">
        <v>19</v>
      </c>
      <c r="F350" s="159" t="s">
        <v>1241</v>
      </c>
      <c r="H350" s="158" t="s">
        <v>19</v>
      </c>
      <c r="I350" s="160"/>
      <c r="L350" s="157"/>
      <c r="M350" s="161"/>
      <c r="T350" s="162"/>
      <c r="AT350" s="158" t="s">
        <v>220</v>
      </c>
      <c r="AU350" s="158" t="s">
        <v>86</v>
      </c>
      <c r="AV350" s="13" t="s">
        <v>84</v>
      </c>
      <c r="AW350" s="13" t="s">
        <v>37</v>
      </c>
      <c r="AX350" s="13" t="s">
        <v>77</v>
      </c>
      <c r="AY350" s="158" t="s">
        <v>208</v>
      </c>
    </row>
    <row r="351" spans="2:51" s="12" customFormat="1" ht="12">
      <c r="B351" s="149"/>
      <c r="D351" s="150" t="s">
        <v>220</v>
      </c>
      <c r="E351" s="151" t="s">
        <v>19</v>
      </c>
      <c r="F351" s="152" t="s">
        <v>1242</v>
      </c>
      <c r="H351" s="153">
        <v>2.467</v>
      </c>
      <c r="I351" s="154"/>
      <c r="L351" s="149"/>
      <c r="M351" s="155"/>
      <c r="T351" s="156"/>
      <c r="AT351" s="151" t="s">
        <v>220</v>
      </c>
      <c r="AU351" s="151" t="s">
        <v>86</v>
      </c>
      <c r="AV351" s="12" t="s">
        <v>86</v>
      </c>
      <c r="AW351" s="12" t="s">
        <v>37</v>
      </c>
      <c r="AX351" s="12" t="s">
        <v>77</v>
      </c>
      <c r="AY351" s="151" t="s">
        <v>208</v>
      </c>
    </row>
    <row r="352" spans="2:51" s="13" customFormat="1" ht="12">
      <c r="B352" s="157"/>
      <c r="D352" s="150" t="s">
        <v>220</v>
      </c>
      <c r="E352" s="158" t="s">
        <v>19</v>
      </c>
      <c r="F352" s="159" t="s">
        <v>1236</v>
      </c>
      <c r="H352" s="158" t="s">
        <v>19</v>
      </c>
      <c r="I352" s="160"/>
      <c r="L352" s="157"/>
      <c r="M352" s="161"/>
      <c r="T352" s="162"/>
      <c r="AT352" s="158" t="s">
        <v>220</v>
      </c>
      <c r="AU352" s="158" t="s">
        <v>86</v>
      </c>
      <c r="AV352" s="13" t="s">
        <v>84</v>
      </c>
      <c r="AW352" s="13" t="s">
        <v>37</v>
      </c>
      <c r="AX352" s="13" t="s">
        <v>77</v>
      </c>
      <c r="AY352" s="158" t="s">
        <v>208</v>
      </c>
    </row>
    <row r="353" spans="2:51" s="14" customFormat="1" ht="12">
      <c r="B353" s="163"/>
      <c r="D353" s="150" t="s">
        <v>220</v>
      </c>
      <c r="E353" s="164" t="s">
        <v>19</v>
      </c>
      <c r="F353" s="165" t="s">
        <v>223</v>
      </c>
      <c r="H353" s="166">
        <v>5.057</v>
      </c>
      <c r="I353" s="167"/>
      <c r="L353" s="163"/>
      <c r="M353" s="168"/>
      <c r="T353" s="169"/>
      <c r="AT353" s="164" t="s">
        <v>220</v>
      </c>
      <c r="AU353" s="164" t="s">
        <v>86</v>
      </c>
      <c r="AV353" s="14" t="s">
        <v>216</v>
      </c>
      <c r="AW353" s="14" t="s">
        <v>37</v>
      </c>
      <c r="AX353" s="14" t="s">
        <v>84</v>
      </c>
      <c r="AY353" s="164" t="s">
        <v>208</v>
      </c>
    </row>
    <row r="354" spans="2:65" s="1" customFormat="1" ht="78" customHeight="1">
      <c r="B354" s="33"/>
      <c r="C354" s="170" t="s">
        <v>1243</v>
      </c>
      <c r="D354" s="170" t="s">
        <v>239</v>
      </c>
      <c r="E354" s="171" t="s">
        <v>814</v>
      </c>
      <c r="F354" s="172" t="s">
        <v>815</v>
      </c>
      <c r="G354" s="173" t="s">
        <v>226</v>
      </c>
      <c r="H354" s="174">
        <v>5.057</v>
      </c>
      <c r="I354" s="175"/>
      <c r="J354" s="176">
        <f>ROUND(I354*H354,2)</f>
        <v>0</v>
      </c>
      <c r="K354" s="172" t="s">
        <v>19</v>
      </c>
      <c r="L354" s="177"/>
      <c r="M354" s="178" t="s">
        <v>19</v>
      </c>
      <c r="N354" s="179" t="s">
        <v>48</v>
      </c>
      <c r="P354" s="141">
        <f>O354*H354</f>
        <v>0</v>
      </c>
      <c r="Q354" s="141">
        <v>0</v>
      </c>
      <c r="R354" s="141">
        <f>Q354*H354</f>
        <v>0</v>
      </c>
      <c r="S354" s="141">
        <v>0</v>
      </c>
      <c r="T354" s="142">
        <f>S354*H354</f>
        <v>0</v>
      </c>
      <c r="AR354" s="143" t="s">
        <v>432</v>
      </c>
      <c r="AT354" s="143" t="s">
        <v>239</v>
      </c>
      <c r="AU354" s="143" t="s">
        <v>86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84</v>
      </c>
      <c r="BK354" s="144">
        <f>ROUND(I354*H354,2)</f>
        <v>0</v>
      </c>
      <c r="BL354" s="18" t="s">
        <v>331</v>
      </c>
      <c r="BM354" s="143" t="s">
        <v>1244</v>
      </c>
    </row>
    <row r="355" spans="2:65" s="1" customFormat="1" ht="44.25" customHeight="1">
      <c r="B355" s="33"/>
      <c r="C355" s="132" t="s">
        <v>1245</v>
      </c>
      <c r="D355" s="132" t="s">
        <v>211</v>
      </c>
      <c r="E355" s="133" t="s">
        <v>464</v>
      </c>
      <c r="F355" s="134" t="s">
        <v>465</v>
      </c>
      <c r="G355" s="135" t="s">
        <v>274</v>
      </c>
      <c r="H355" s="136">
        <v>206</v>
      </c>
      <c r="I355" s="137"/>
      <c r="J355" s="138">
        <f>ROUND(I355*H355,2)</f>
        <v>0</v>
      </c>
      <c r="K355" s="134" t="s">
        <v>215</v>
      </c>
      <c r="L355" s="33"/>
      <c r="M355" s="139" t="s">
        <v>19</v>
      </c>
      <c r="N355" s="140" t="s">
        <v>48</v>
      </c>
      <c r="P355" s="141">
        <f>O355*H355</f>
        <v>0</v>
      </c>
      <c r="Q355" s="141">
        <v>0.00029</v>
      </c>
      <c r="R355" s="141">
        <f>Q355*H355</f>
        <v>0.05974</v>
      </c>
      <c r="S355" s="141">
        <v>0</v>
      </c>
      <c r="T355" s="142">
        <f>S355*H355</f>
        <v>0</v>
      </c>
      <c r="AR355" s="143" t="s">
        <v>331</v>
      </c>
      <c r="AT355" s="143" t="s">
        <v>211</v>
      </c>
      <c r="AU355" s="143" t="s">
        <v>86</v>
      </c>
      <c r="AY355" s="18" t="s">
        <v>208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8" t="s">
        <v>84</v>
      </c>
      <c r="BK355" s="144">
        <f>ROUND(I355*H355,2)</f>
        <v>0</v>
      </c>
      <c r="BL355" s="18" t="s">
        <v>331</v>
      </c>
      <c r="BM355" s="143" t="s">
        <v>1246</v>
      </c>
    </row>
    <row r="356" spans="2:47" s="1" customFormat="1" ht="12">
      <c r="B356" s="33"/>
      <c r="D356" s="145" t="s">
        <v>218</v>
      </c>
      <c r="F356" s="146" t="s">
        <v>467</v>
      </c>
      <c r="I356" s="147"/>
      <c r="L356" s="33"/>
      <c r="M356" s="148"/>
      <c r="T356" s="52"/>
      <c r="AT356" s="18" t="s">
        <v>218</v>
      </c>
      <c r="AU356" s="18" t="s">
        <v>86</v>
      </c>
    </row>
    <row r="357" spans="2:51" s="12" customFormat="1" ht="12">
      <c r="B357" s="149"/>
      <c r="D357" s="150" t="s">
        <v>220</v>
      </c>
      <c r="E357" s="151" t="s">
        <v>19</v>
      </c>
      <c r="F357" s="152" t="s">
        <v>1247</v>
      </c>
      <c r="H357" s="153">
        <v>112.2</v>
      </c>
      <c r="I357" s="154"/>
      <c r="L357" s="149"/>
      <c r="M357" s="155"/>
      <c r="T357" s="156"/>
      <c r="AT357" s="151" t="s">
        <v>220</v>
      </c>
      <c r="AU357" s="151" t="s">
        <v>86</v>
      </c>
      <c r="AV357" s="12" t="s">
        <v>86</v>
      </c>
      <c r="AW357" s="12" t="s">
        <v>37</v>
      </c>
      <c r="AX357" s="12" t="s">
        <v>77</v>
      </c>
      <c r="AY357" s="151" t="s">
        <v>208</v>
      </c>
    </row>
    <row r="358" spans="2:51" s="13" customFormat="1" ht="12">
      <c r="B358" s="157"/>
      <c r="D358" s="150" t="s">
        <v>220</v>
      </c>
      <c r="E358" s="158" t="s">
        <v>19</v>
      </c>
      <c r="F358" s="159" t="s">
        <v>1226</v>
      </c>
      <c r="H358" s="158" t="s">
        <v>19</v>
      </c>
      <c r="I358" s="160"/>
      <c r="L358" s="157"/>
      <c r="M358" s="161"/>
      <c r="T358" s="162"/>
      <c r="AT358" s="158" t="s">
        <v>220</v>
      </c>
      <c r="AU358" s="158" t="s">
        <v>86</v>
      </c>
      <c r="AV358" s="13" t="s">
        <v>84</v>
      </c>
      <c r="AW358" s="13" t="s">
        <v>37</v>
      </c>
      <c r="AX358" s="13" t="s">
        <v>77</v>
      </c>
      <c r="AY358" s="158" t="s">
        <v>208</v>
      </c>
    </row>
    <row r="359" spans="2:51" s="12" customFormat="1" ht="12">
      <c r="B359" s="149"/>
      <c r="D359" s="150" t="s">
        <v>220</v>
      </c>
      <c r="E359" s="151" t="s">
        <v>19</v>
      </c>
      <c r="F359" s="152" t="s">
        <v>1248</v>
      </c>
      <c r="H359" s="153">
        <v>11.95</v>
      </c>
      <c r="I359" s="154"/>
      <c r="L359" s="149"/>
      <c r="M359" s="155"/>
      <c r="T359" s="156"/>
      <c r="AT359" s="151" t="s">
        <v>220</v>
      </c>
      <c r="AU359" s="151" t="s">
        <v>86</v>
      </c>
      <c r="AV359" s="12" t="s">
        <v>86</v>
      </c>
      <c r="AW359" s="12" t="s">
        <v>37</v>
      </c>
      <c r="AX359" s="12" t="s">
        <v>77</v>
      </c>
      <c r="AY359" s="151" t="s">
        <v>208</v>
      </c>
    </row>
    <row r="360" spans="2:51" s="13" customFormat="1" ht="12">
      <c r="B360" s="157"/>
      <c r="D360" s="150" t="s">
        <v>220</v>
      </c>
      <c r="E360" s="158" t="s">
        <v>19</v>
      </c>
      <c r="F360" s="159" t="s">
        <v>1212</v>
      </c>
      <c r="H360" s="158" t="s">
        <v>19</v>
      </c>
      <c r="I360" s="160"/>
      <c r="L360" s="157"/>
      <c r="M360" s="161"/>
      <c r="T360" s="162"/>
      <c r="AT360" s="158" t="s">
        <v>220</v>
      </c>
      <c r="AU360" s="158" t="s">
        <v>86</v>
      </c>
      <c r="AV360" s="13" t="s">
        <v>84</v>
      </c>
      <c r="AW360" s="13" t="s">
        <v>37</v>
      </c>
      <c r="AX360" s="13" t="s">
        <v>77</v>
      </c>
      <c r="AY360" s="158" t="s">
        <v>208</v>
      </c>
    </row>
    <row r="361" spans="2:51" s="12" customFormat="1" ht="12">
      <c r="B361" s="149"/>
      <c r="D361" s="150" t="s">
        <v>220</v>
      </c>
      <c r="E361" s="151" t="s">
        <v>19</v>
      </c>
      <c r="F361" s="152" t="s">
        <v>1249</v>
      </c>
      <c r="H361" s="153">
        <v>70</v>
      </c>
      <c r="I361" s="154"/>
      <c r="L361" s="149"/>
      <c r="M361" s="155"/>
      <c r="T361" s="156"/>
      <c r="AT361" s="151" t="s">
        <v>220</v>
      </c>
      <c r="AU361" s="151" t="s">
        <v>86</v>
      </c>
      <c r="AV361" s="12" t="s">
        <v>86</v>
      </c>
      <c r="AW361" s="12" t="s">
        <v>37</v>
      </c>
      <c r="AX361" s="12" t="s">
        <v>77</v>
      </c>
      <c r="AY361" s="151" t="s">
        <v>208</v>
      </c>
    </row>
    <row r="362" spans="2:51" s="13" customFormat="1" ht="12">
      <c r="B362" s="157"/>
      <c r="D362" s="150" t="s">
        <v>220</v>
      </c>
      <c r="E362" s="158" t="s">
        <v>19</v>
      </c>
      <c r="F362" s="159" t="s">
        <v>1228</v>
      </c>
      <c r="H362" s="158" t="s">
        <v>19</v>
      </c>
      <c r="I362" s="160"/>
      <c r="L362" s="157"/>
      <c r="M362" s="161"/>
      <c r="T362" s="162"/>
      <c r="AT362" s="158" t="s">
        <v>220</v>
      </c>
      <c r="AU362" s="158" t="s">
        <v>86</v>
      </c>
      <c r="AV362" s="13" t="s">
        <v>84</v>
      </c>
      <c r="AW362" s="13" t="s">
        <v>37</v>
      </c>
      <c r="AX362" s="13" t="s">
        <v>77</v>
      </c>
      <c r="AY362" s="158" t="s">
        <v>208</v>
      </c>
    </row>
    <row r="363" spans="2:51" s="12" customFormat="1" ht="12">
      <c r="B363" s="149"/>
      <c r="D363" s="150" t="s">
        <v>220</v>
      </c>
      <c r="E363" s="151" t="s">
        <v>19</v>
      </c>
      <c r="F363" s="152" t="s">
        <v>1250</v>
      </c>
      <c r="H363" s="153">
        <v>11.85</v>
      </c>
      <c r="I363" s="154"/>
      <c r="L363" s="149"/>
      <c r="M363" s="155"/>
      <c r="T363" s="156"/>
      <c r="AT363" s="151" t="s">
        <v>220</v>
      </c>
      <c r="AU363" s="151" t="s">
        <v>86</v>
      </c>
      <c r="AV363" s="12" t="s">
        <v>86</v>
      </c>
      <c r="AW363" s="12" t="s">
        <v>37</v>
      </c>
      <c r="AX363" s="12" t="s">
        <v>77</v>
      </c>
      <c r="AY363" s="151" t="s">
        <v>208</v>
      </c>
    </row>
    <row r="364" spans="2:51" s="13" customFormat="1" ht="12">
      <c r="B364" s="157"/>
      <c r="D364" s="150" t="s">
        <v>220</v>
      </c>
      <c r="E364" s="158" t="s">
        <v>19</v>
      </c>
      <c r="F364" s="159" t="s">
        <v>1214</v>
      </c>
      <c r="H364" s="158" t="s">
        <v>19</v>
      </c>
      <c r="I364" s="160"/>
      <c r="L364" s="157"/>
      <c r="M364" s="161"/>
      <c r="T364" s="162"/>
      <c r="AT364" s="158" t="s">
        <v>220</v>
      </c>
      <c r="AU364" s="158" t="s">
        <v>86</v>
      </c>
      <c r="AV364" s="13" t="s">
        <v>84</v>
      </c>
      <c r="AW364" s="13" t="s">
        <v>37</v>
      </c>
      <c r="AX364" s="13" t="s">
        <v>77</v>
      </c>
      <c r="AY364" s="158" t="s">
        <v>208</v>
      </c>
    </row>
    <row r="365" spans="2:51" s="14" customFormat="1" ht="12">
      <c r="B365" s="163"/>
      <c r="D365" s="150" t="s">
        <v>220</v>
      </c>
      <c r="E365" s="164" t="s">
        <v>19</v>
      </c>
      <c r="F365" s="165" t="s">
        <v>223</v>
      </c>
      <c r="H365" s="166">
        <v>206</v>
      </c>
      <c r="I365" s="167"/>
      <c r="L365" s="163"/>
      <c r="M365" s="168"/>
      <c r="T365" s="169"/>
      <c r="AT365" s="164" t="s">
        <v>220</v>
      </c>
      <c r="AU365" s="164" t="s">
        <v>86</v>
      </c>
      <c r="AV365" s="14" t="s">
        <v>216</v>
      </c>
      <c r="AW365" s="14" t="s">
        <v>37</v>
      </c>
      <c r="AX365" s="14" t="s">
        <v>84</v>
      </c>
      <c r="AY365" s="164" t="s">
        <v>208</v>
      </c>
    </row>
    <row r="366" spans="2:65" s="1" customFormat="1" ht="33" customHeight="1">
      <c r="B366" s="33"/>
      <c r="C366" s="132" t="s">
        <v>1251</v>
      </c>
      <c r="D366" s="132" t="s">
        <v>211</v>
      </c>
      <c r="E366" s="133" t="s">
        <v>470</v>
      </c>
      <c r="F366" s="134" t="s">
        <v>471</v>
      </c>
      <c r="G366" s="135" t="s">
        <v>274</v>
      </c>
      <c r="H366" s="136">
        <v>47.25</v>
      </c>
      <c r="I366" s="137"/>
      <c r="J366" s="138">
        <f>ROUND(I366*H366,2)</f>
        <v>0</v>
      </c>
      <c r="K366" s="134" t="s">
        <v>215</v>
      </c>
      <c r="L366" s="33"/>
      <c r="M366" s="139" t="s">
        <v>19</v>
      </c>
      <c r="N366" s="140" t="s">
        <v>48</v>
      </c>
      <c r="P366" s="141">
        <f>O366*H366</f>
        <v>0</v>
      </c>
      <c r="Q366" s="141">
        <v>0</v>
      </c>
      <c r="R366" s="141">
        <f>Q366*H366</f>
        <v>0</v>
      </c>
      <c r="S366" s="141">
        <v>0</v>
      </c>
      <c r="T366" s="142">
        <f>S366*H366</f>
        <v>0</v>
      </c>
      <c r="AR366" s="143" t="s">
        <v>331</v>
      </c>
      <c r="AT366" s="143" t="s">
        <v>211</v>
      </c>
      <c r="AU366" s="143" t="s">
        <v>86</v>
      </c>
      <c r="AY366" s="18" t="s">
        <v>208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8" t="s">
        <v>84</v>
      </c>
      <c r="BK366" s="144">
        <f>ROUND(I366*H366,2)</f>
        <v>0</v>
      </c>
      <c r="BL366" s="18" t="s">
        <v>331</v>
      </c>
      <c r="BM366" s="143" t="s">
        <v>1252</v>
      </c>
    </row>
    <row r="367" spans="2:47" s="1" customFormat="1" ht="12">
      <c r="B367" s="33"/>
      <c r="D367" s="145" t="s">
        <v>218</v>
      </c>
      <c r="F367" s="146" t="s">
        <v>473</v>
      </c>
      <c r="I367" s="147"/>
      <c r="L367" s="33"/>
      <c r="M367" s="148"/>
      <c r="T367" s="52"/>
      <c r="AT367" s="18" t="s">
        <v>218</v>
      </c>
      <c r="AU367" s="18" t="s">
        <v>86</v>
      </c>
    </row>
    <row r="368" spans="2:51" s="12" customFormat="1" ht="12">
      <c r="B368" s="149"/>
      <c r="D368" s="150" t="s">
        <v>220</v>
      </c>
      <c r="E368" s="151" t="s">
        <v>19</v>
      </c>
      <c r="F368" s="152" t="s">
        <v>1253</v>
      </c>
      <c r="H368" s="153">
        <v>2.1</v>
      </c>
      <c r="I368" s="154"/>
      <c r="L368" s="149"/>
      <c r="M368" s="155"/>
      <c r="T368" s="156"/>
      <c r="AT368" s="151" t="s">
        <v>220</v>
      </c>
      <c r="AU368" s="151" t="s">
        <v>86</v>
      </c>
      <c r="AV368" s="12" t="s">
        <v>86</v>
      </c>
      <c r="AW368" s="12" t="s">
        <v>37</v>
      </c>
      <c r="AX368" s="12" t="s">
        <v>77</v>
      </c>
      <c r="AY368" s="151" t="s">
        <v>208</v>
      </c>
    </row>
    <row r="369" spans="2:51" s="12" customFormat="1" ht="12">
      <c r="B369" s="149"/>
      <c r="D369" s="150" t="s">
        <v>220</v>
      </c>
      <c r="E369" s="151" t="s">
        <v>19</v>
      </c>
      <c r="F369" s="152" t="s">
        <v>1254</v>
      </c>
      <c r="H369" s="153">
        <v>17.15</v>
      </c>
      <c r="I369" s="154"/>
      <c r="L369" s="149"/>
      <c r="M369" s="155"/>
      <c r="T369" s="156"/>
      <c r="AT369" s="151" t="s">
        <v>220</v>
      </c>
      <c r="AU369" s="151" t="s">
        <v>86</v>
      </c>
      <c r="AV369" s="12" t="s">
        <v>86</v>
      </c>
      <c r="AW369" s="12" t="s">
        <v>37</v>
      </c>
      <c r="AX369" s="12" t="s">
        <v>77</v>
      </c>
      <c r="AY369" s="151" t="s">
        <v>208</v>
      </c>
    </row>
    <row r="370" spans="2:51" s="12" customFormat="1" ht="12">
      <c r="B370" s="149"/>
      <c r="D370" s="150" t="s">
        <v>220</v>
      </c>
      <c r="E370" s="151" t="s">
        <v>19</v>
      </c>
      <c r="F370" s="152" t="s">
        <v>1255</v>
      </c>
      <c r="H370" s="153">
        <v>4.9</v>
      </c>
      <c r="I370" s="154"/>
      <c r="L370" s="149"/>
      <c r="M370" s="155"/>
      <c r="T370" s="156"/>
      <c r="AT370" s="151" t="s">
        <v>220</v>
      </c>
      <c r="AU370" s="151" t="s">
        <v>86</v>
      </c>
      <c r="AV370" s="12" t="s">
        <v>86</v>
      </c>
      <c r="AW370" s="12" t="s">
        <v>37</v>
      </c>
      <c r="AX370" s="12" t="s">
        <v>77</v>
      </c>
      <c r="AY370" s="151" t="s">
        <v>208</v>
      </c>
    </row>
    <row r="371" spans="2:51" s="12" customFormat="1" ht="12">
      <c r="B371" s="149"/>
      <c r="D371" s="150" t="s">
        <v>220</v>
      </c>
      <c r="E371" s="151" t="s">
        <v>19</v>
      </c>
      <c r="F371" s="152" t="s">
        <v>1204</v>
      </c>
      <c r="H371" s="153">
        <v>23.1</v>
      </c>
      <c r="I371" s="154"/>
      <c r="L371" s="149"/>
      <c r="M371" s="155"/>
      <c r="T371" s="156"/>
      <c r="AT371" s="151" t="s">
        <v>220</v>
      </c>
      <c r="AU371" s="151" t="s">
        <v>86</v>
      </c>
      <c r="AV371" s="12" t="s">
        <v>86</v>
      </c>
      <c r="AW371" s="12" t="s">
        <v>37</v>
      </c>
      <c r="AX371" s="12" t="s">
        <v>77</v>
      </c>
      <c r="AY371" s="151" t="s">
        <v>208</v>
      </c>
    </row>
    <row r="372" spans="2:51" s="14" customFormat="1" ht="12">
      <c r="B372" s="163"/>
      <c r="D372" s="150" t="s">
        <v>220</v>
      </c>
      <c r="E372" s="164" t="s">
        <v>19</v>
      </c>
      <c r="F372" s="165" t="s">
        <v>223</v>
      </c>
      <c r="H372" s="166">
        <v>47.25</v>
      </c>
      <c r="I372" s="167"/>
      <c r="L372" s="163"/>
      <c r="M372" s="168"/>
      <c r="T372" s="169"/>
      <c r="AT372" s="164" t="s">
        <v>220</v>
      </c>
      <c r="AU372" s="164" t="s">
        <v>86</v>
      </c>
      <c r="AV372" s="14" t="s">
        <v>216</v>
      </c>
      <c r="AW372" s="14" t="s">
        <v>37</v>
      </c>
      <c r="AX372" s="14" t="s">
        <v>84</v>
      </c>
      <c r="AY372" s="164" t="s">
        <v>208</v>
      </c>
    </row>
    <row r="373" spans="2:65" s="1" customFormat="1" ht="24.2" customHeight="1">
      <c r="B373" s="33"/>
      <c r="C373" s="170" t="s">
        <v>1256</v>
      </c>
      <c r="D373" s="170" t="s">
        <v>239</v>
      </c>
      <c r="E373" s="171" t="s">
        <v>1257</v>
      </c>
      <c r="F373" s="172" t="s">
        <v>1258</v>
      </c>
      <c r="G373" s="173" t="s">
        <v>274</v>
      </c>
      <c r="H373" s="174">
        <v>49.613</v>
      </c>
      <c r="I373" s="175"/>
      <c r="J373" s="176">
        <f>ROUND(I373*H373,2)</f>
        <v>0</v>
      </c>
      <c r="K373" s="172" t="s">
        <v>215</v>
      </c>
      <c r="L373" s="177"/>
      <c r="M373" s="178" t="s">
        <v>19</v>
      </c>
      <c r="N373" s="179" t="s">
        <v>48</v>
      </c>
      <c r="P373" s="141">
        <f>O373*H373</f>
        <v>0</v>
      </c>
      <c r="Q373" s="141">
        <v>0.005</v>
      </c>
      <c r="R373" s="141">
        <f>Q373*H373</f>
        <v>0.248065</v>
      </c>
      <c r="S373" s="141">
        <v>0</v>
      </c>
      <c r="T373" s="142">
        <f>S373*H373</f>
        <v>0</v>
      </c>
      <c r="AR373" s="143" t="s">
        <v>432</v>
      </c>
      <c r="AT373" s="143" t="s">
        <v>239</v>
      </c>
      <c r="AU373" s="143" t="s">
        <v>86</v>
      </c>
      <c r="AY373" s="18" t="s">
        <v>208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8" t="s">
        <v>84</v>
      </c>
      <c r="BK373" s="144">
        <f>ROUND(I373*H373,2)</f>
        <v>0</v>
      </c>
      <c r="BL373" s="18" t="s">
        <v>331</v>
      </c>
      <c r="BM373" s="143" t="s">
        <v>1259</v>
      </c>
    </row>
    <row r="374" spans="2:51" s="12" customFormat="1" ht="12">
      <c r="B374" s="149"/>
      <c r="D374" s="150" t="s">
        <v>220</v>
      </c>
      <c r="E374" s="151" t="s">
        <v>19</v>
      </c>
      <c r="F374" s="152" t="s">
        <v>1253</v>
      </c>
      <c r="H374" s="153">
        <v>2.1</v>
      </c>
      <c r="I374" s="154"/>
      <c r="L374" s="149"/>
      <c r="M374" s="155"/>
      <c r="T374" s="156"/>
      <c r="AT374" s="151" t="s">
        <v>220</v>
      </c>
      <c r="AU374" s="151" t="s">
        <v>86</v>
      </c>
      <c r="AV374" s="12" t="s">
        <v>86</v>
      </c>
      <c r="AW374" s="12" t="s">
        <v>37</v>
      </c>
      <c r="AX374" s="12" t="s">
        <v>77</v>
      </c>
      <c r="AY374" s="151" t="s">
        <v>208</v>
      </c>
    </row>
    <row r="375" spans="2:51" s="12" customFormat="1" ht="12">
      <c r="B375" s="149"/>
      <c r="D375" s="150" t="s">
        <v>220</v>
      </c>
      <c r="E375" s="151" t="s">
        <v>19</v>
      </c>
      <c r="F375" s="152" t="s">
        <v>1260</v>
      </c>
      <c r="H375" s="153">
        <v>22.05</v>
      </c>
      <c r="I375" s="154"/>
      <c r="L375" s="149"/>
      <c r="M375" s="155"/>
      <c r="T375" s="156"/>
      <c r="AT375" s="151" t="s">
        <v>220</v>
      </c>
      <c r="AU375" s="151" t="s">
        <v>86</v>
      </c>
      <c r="AV375" s="12" t="s">
        <v>86</v>
      </c>
      <c r="AW375" s="12" t="s">
        <v>37</v>
      </c>
      <c r="AX375" s="12" t="s">
        <v>77</v>
      </c>
      <c r="AY375" s="151" t="s">
        <v>208</v>
      </c>
    </row>
    <row r="376" spans="2:51" s="12" customFormat="1" ht="12">
      <c r="B376" s="149"/>
      <c r="D376" s="150" t="s">
        <v>220</v>
      </c>
      <c r="E376" s="151" t="s">
        <v>19</v>
      </c>
      <c r="F376" s="152" t="s">
        <v>1204</v>
      </c>
      <c r="H376" s="153">
        <v>23.1</v>
      </c>
      <c r="I376" s="154"/>
      <c r="L376" s="149"/>
      <c r="M376" s="155"/>
      <c r="T376" s="156"/>
      <c r="AT376" s="151" t="s">
        <v>220</v>
      </c>
      <c r="AU376" s="151" t="s">
        <v>86</v>
      </c>
      <c r="AV376" s="12" t="s">
        <v>86</v>
      </c>
      <c r="AW376" s="12" t="s">
        <v>37</v>
      </c>
      <c r="AX376" s="12" t="s">
        <v>77</v>
      </c>
      <c r="AY376" s="151" t="s">
        <v>208</v>
      </c>
    </row>
    <row r="377" spans="2:51" s="14" customFormat="1" ht="12">
      <c r="B377" s="163"/>
      <c r="D377" s="150" t="s">
        <v>220</v>
      </c>
      <c r="E377" s="164" t="s">
        <v>19</v>
      </c>
      <c r="F377" s="165" t="s">
        <v>223</v>
      </c>
      <c r="H377" s="166">
        <v>47.25</v>
      </c>
      <c r="I377" s="167"/>
      <c r="L377" s="163"/>
      <c r="M377" s="168"/>
      <c r="T377" s="169"/>
      <c r="AT377" s="164" t="s">
        <v>220</v>
      </c>
      <c r="AU377" s="164" t="s">
        <v>86</v>
      </c>
      <c r="AV377" s="14" t="s">
        <v>216</v>
      </c>
      <c r="AW377" s="14" t="s">
        <v>37</v>
      </c>
      <c r="AX377" s="14" t="s">
        <v>84</v>
      </c>
      <c r="AY377" s="164" t="s">
        <v>208</v>
      </c>
    </row>
    <row r="378" spans="2:51" s="12" customFormat="1" ht="12">
      <c r="B378" s="149"/>
      <c r="D378" s="150" t="s">
        <v>220</v>
      </c>
      <c r="F378" s="152" t="s">
        <v>1261</v>
      </c>
      <c r="H378" s="153">
        <v>49.613</v>
      </c>
      <c r="I378" s="154"/>
      <c r="L378" s="149"/>
      <c r="M378" s="155"/>
      <c r="T378" s="156"/>
      <c r="AT378" s="151" t="s">
        <v>220</v>
      </c>
      <c r="AU378" s="151" t="s">
        <v>86</v>
      </c>
      <c r="AV378" s="12" t="s">
        <v>86</v>
      </c>
      <c r="AW378" s="12" t="s">
        <v>4</v>
      </c>
      <c r="AX378" s="12" t="s">
        <v>84</v>
      </c>
      <c r="AY378" s="151" t="s">
        <v>208</v>
      </c>
    </row>
    <row r="379" spans="2:65" s="1" customFormat="1" ht="24.2" customHeight="1">
      <c r="B379" s="33"/>
      <c r="C379" s="170" t="s">
        <v>1262</v>
      </c>
      <c r="D379" s="170" t="s">
        <v>239</v>
      </c>
      <c r="E379" s="171" t="s">
        <v>481</v>
      </c>
      <c r="F379" s="172" t="s">
        <v>482</v>
      </c>
      <c r="G379" s="173" t="s">
        <v>483</v>
      </c>
      <c r="H379" s="174">
        <v>22</v>
      </c>
      <c r="I379" s="175"/>
      <c r="J379" s="176">
        <f>ROUND(I379*H379,2)</f>
        <v>0</v>
      </c>
      <c r="K379" s="172" t="s">
        <v>215</v>
      </c>
      <c r="L379" s="177"/>
      <c r="M379" s="178" t="s">
        <v>19</v>
      </c>
      <c r="N379" s="179" t="s">
        <v>48</v>
      </c>
      <c r="P379" s="141">
        <f>O379*H379</f>
        <v>0</v>
      </c>
      <c r="Q379" s="141">
        <v>6E-05</v>
      </c>
      <c r="R379" s="141">
        <f>Q379*H379</f>
        <v>0.00132</v>
      </c>
      <c r="S379" s="141">
        <v>0</v>
      </c>
      <c r="T379" s="142">
        <f>S379*H379</f>
        <v>0</v>
      </c>
      <c r="AR379" s="143" t="s">
        <v>432</v>
      </c>
      <c r="AT379" s="143" t="s">
        <v>239</v>
      </c>
      <c r="AU379" s="143" t="s">
        <v>86</v>
      </c>
      <c r="AY379" s="18" t="s">
        <v>208</v>
      </c>
      <c r="BE379" s="144">
        <f>IF(N379="základní",J379,0)</f>
        <v>0</v>
      </c>
      <c r="BF379" s="144">
        <f>IF(N379="snížená",J379,0)</f>
        <v>0</v>
      </c>
      <c r="BG379" s="144">
        <f>IF(N379="zákl. přenesená",J379,0)</f>
        <v>0</v>
      </c>
      <c r="BH379" s="144">
        <f>IF(N379="sníž. přenesená",J379,0)</f>
        <v>0</v>
      </c>
      <c r="BI379" s="144">
        <f>IF(N379="nulová",J379,0)</f>
        <v>0</v>
      </c>
      <c r="BJ379" s="18" t="s">
        <v>84</v>
      </c>
      <c r="BK379" s="144">
        <f>ROUND(I379*H379,2)</f>
        <v>0</v>
      </c>
      <c r="BL379" s="18" t="s">
        <v>331</v>
      </c>
      <c r="BM379" s="143" t="s">
        <v>1263</v>
      </c>
    </row>
    <row r="380" spans="2:65" s="1" customFormat="1" ht="44.25" customHeight="1">
      <c r="B380" s="33"/>
      <c r="C380" s="132" t="s">
        <v>1264</v>
      </c>
      <c r="D380" s="132" t="s">
        <v>211</v>
      </c>
      <c r="E380" s="133" t="s">
        <v>504</v>
      </c>
      <c r="F380" s="134" t="s">
        <v>505</v>
      </c>
      <c r="G380" s="135" t="s">
        <v>447</v>
      </c>
      <c r="H380" s="187"/>
      <c r="I380" s="137"/>
      <c r="J380" s="138">
        <f>ROUND(I380*H380,2)</f>
        <v>0</v>
      </c>
      <c r="K380" s="134" t="s">
        <v>215</v>
      </c>
      <c r="L380" s="33"/>
      <c r="M380" s="139" t="s">
        <v>19</v>
      </c>
      <c r="N380" s="140" t="s">
        <v>48</v>
      </c>
      <c r="P380" s="141">
        <f>O380*H380</f>
        <v>0</v>
      </c>
      <c r="Q380" s="141">
        <v>0</v>
      </c>
      <c r="R380" s="141">
        <f>Q380*H380</f>
        <v>0</v>
      </c>
      <c r="S380" s="141">
        <v>0</v>
      </c>
      <c r="T380" s="142">
        <f>S380*H380</f>
        <v>0</v>
      </c>
      <c r="AR380" s="143" t="s">
        <v>331</v>
      </c>
      <c r="AT380" s="143" t="s">
        <v>211</v>
      </c>
      <c r="AU380" s="143" t="s">
        <v>86</v>
      </c>
      <c r="AY380" s="18" t="s">
        <v>208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8" t="s">
        <v>84</v>
      </c>
      <c r="BK380" s="144">
        <f>ROUND(I380*H380,2)</f>
        <v>0</v>
      </c>
      <c r="BL380" s="18" t="s">
        <v>331</v>
      </c>
      <c r="BM380" s="143" t="s">
        <v>1265</v>
      </c>
    </row>
    <row r="381" spans="2:47" s="1" customFormat="1" ht="12">
      <c r="B381" s="33"/>
      <c r="D381" s="145" t="s">
        <v>218</v>
      </c>
      <c r="F381" s="146" t="s">
        <v>507</v>
      </c>
      <c r="I381" s="147"/>
      <c r="L381" s="33"/>
      <c r="M381" s="148"/>
      <c r="T381" s="52"/>
      <c r="AT381" s="18" t="s">
        <v>218</v>
      </c>
      <c r="AU381" s="18" t="s">
        <v>86</v>
      </c>
    </row>
    <row r="382" spans="2:63" s="11" customFormat="1" ht="22.9" customHeight="1">
      <c r="B382" s="120"/>
      <c r="D382" s="121" t="s">
        <v>76</v>
      </c>
      <c r="E382" s="130" t="s">
        <v>1266</v>
      </c>
      <c r="F382" s="130" t="s">
        <v>1267</v>
      </c>
      <c r="I382" s="123"/>
      <c r="J382" s="131">
        <f>BK382</f>
        <v>0</v>
      </c>
      <c r="L382" s="120"/>
      <c r="M382" s="125"/>
      <c r="P382" s="126">
        <f>SUM(P383:P396)</f>
        <v>0</v>
      </c>
      <c r="R382" s="126">
        <f>SUM(R383:R396)</f>
        <v>0.3376</v>
      </c>
      <c r="T382" s="127">
        <f>SUM(T383:T396)</f>
        <v>0</v>
      </c>
      <c r="AR382" s="121" t="s">
        <v>86</v>
      </c>
      <c r="AT382" s="128" t="s">
        <v>76</v>
      </c>
      <c r="AU382" s="128" t="s">
        <v>84</v>
      </c>
      <c r="AY382" s="121" t="s">
        <v>208</v>
      </c>
      <c r="BK382" s="129">
        <f>SUM(BK383:BK396)</f>
        <v>0</v>
      </c>
    </row>
    <row r="383" spans="2:65" s="1" customFormat="1" ht="37.9" customHeight="1">
      <c r="B383" s="33"/>
      <c r="C383" s="132" t="s">
        <v>1268</v>
      </c>
      <c r="D383" s="132" t="s">
        <v>211</v>
      </c>
      <c r="E383" s="133" t="s">
        <v>1269</v>
      </c>
      <c r="F383" s="134" t="s">
        <v>1270</v>
      </c>
      <c r="G383" s="135" t="s">
        <v>226</v>
      </c>
      <c r="H383" s="136">
        <v>12</v>
      </c>
      <c r="I383" s="137"/>
      <c r="J383" s="138">
        <f>ROUND(I383*H383,2)</f>
        <v>0</v>
      </c>
      <c r="K383" s="134" t="s">
        <v>215</v>
      </c>
      <c r="L383" s="33"/>
      <c r="M383" s="139" t="s">
        <v>19</v>
      </c>
      <c r="N383" s="140" t="s">
        <v>48</v>
      </c>
      <c r="P383" s="141">
        <f>O383*H383</f>
        <v>0</v>
      </c>
      <c r="Q383" s="141">
        <v>0.00024</v>
      </c>
      <c r="R383" s="141">
        <f>Q383*H383</f>
        <v>0.00288</v>
      </c>
      <c r="S383" s="141">
        <v>0</v>
      </c>
      <c r="T383" s="142">
        <f>S383*H383</f>
        <v>0</v>
      </c>
      <c r="AR383" s="143" t="s">
        <v>331</v>
      </c>
      <c r="AT383" s="143" t="s">
        <v>211</v>
      </c>
      <c r="AU383" s="143" t="s">
        <v>86</v>
      </c>
      <c r="AY383" s="18" t="s">
        <v>208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8" t="s">
        <v>84</v>
      </c>
      <c r="BK383" s="144">
        <f>ROUND(I383*H383,2)</f>
        <v>0</v>
      </c>
      <c r="BL383" s="18" t="s">
        <v>331</v>
      </c>
      <c r="BM383" s="143" t="s">
        <v>1271</v>
      </c>
    </row>
    <row r="384" spans="2:47" s="1" customFormat="1" ht="12">
      <c r="B384" s="33"/>
      <c r="D384" s="145" t="s">
        <v>218</v>
      </c>
      <c r="F384" s="146" t="s">
        <v>1272</v>
      </c>
      <c r="I384" s="147"/>
      <c r="L384" s="33"/>
      <c r="M384" s="148"/>
      <c r="T384" s="52"/>
      <c r="AT384" s="18" t="s">
        <v>218</v>
      </c>
      <c r="AU384" s="18" t="s">
        <v>86</v>
      </c>
    </row>
    <row r="385" spans="2:51" s="12" customFormat="1" ht="12">
      <c r="B385" s="149"/>
      <c r="D385" s="150" t="s">
        <v>220</v>
      </c>
      <c r="E385" s="151" t="s">
        <v>19</v>
      </c>
      <c r="F385" s="152" t="s">
        <v>1273</v>
      </c>
      <c r="H385" s="153">
        <v>12</v>
      </c>
      <c r="I385" s="154"/>
      <c r="L385" s="149"/>
      <c r="M385" s="155"/>
      <c r="T385" s="156"/>
      <c r="AT385" s="151" t="s">
        <v>220</v>
      </c>
      <c r="AU385" s="151" t="s">
        <v>86</v>
      </c>
      <c r="AV385" s="12" t="s">
        <v>86</v>
      </c>
      <c r="AW385" s="12" t="s">
        <v>37</v>
      </c>
      <c r="AX385" s="12" t="s">
        <v>77</v>
      </c>
      <c r="AY385" s="151" t="s">
        <v>208</v>
      </c>
    </row>
    <row r="386" spans="2:51" s="13" customFormat="1" ht="12">
      <c r="B386" s="157"/>
      <c r="D386" s="150" t="s">
        <v>220</v>
      </c>
      <c r="E386" s="158" t="s">
        <v>19</v>
      </c>
      <c r="F386" s="159" t="s">
        <v>1274</v>
      </c>
      <c r="H386" s="158" t="s">
        <v>19</v>
      </c>
      <c r="I386" s="160"/>
      <c r="L386" s="157"/>
      <c r="M386" s="161"/>
      <c r="T386" s="162"/>
      <c r="AT386" s="158" t="s">
        <v>220</v>
      </c>
      <c r="AU386" s="158" t="s">
        <v>86</v>
      </c>
      <c r="AV386" s="13" t="s">
        <v>84</v>
      </c>
      <c r="AW386" s="13" t="s">
        <v>37</v>
      </c>
      <c r="AX386" s="13" t="s">
        <v>77</v>
      </c>
      <c r="AY386" s="158" t="s">
        <v>208</v>
      </c>
    </row>
    <row r="387" spans="2:51" s="14" customFormat="1" ht="12">
      <c r="B387" s="163"/>
      <c r="D387" s="150" t="s">
        <v>220</v>
      </c>
      <c r="E387" s="164" t="s">
        <v>19</v>
      </c>
      <c r="F387" s="165" t="s">
        <v>223</v>
      </c>
      <c r="H387" s="166">
        <v>12</v>
      </c>
      <c r="I387" s="167"/>
      <c r="L387" s="163"/>
      <c r="M387" s="168"/>
      <c r="T387" s="169"/>
      <c r="AT387" s="164" t="s">
        <v>220</v>
      </c>
      <c r="AU387" s="164" t="s">
        <v>86</v>
      </c>
      <c r="AV387" s="14" t="s">
        <v>216</v>
      </c>
      <c r="AW387" s="14" t="s">
        <v>37</v>
      </c>
      <c r="AX387" s="14" t="s">
        <v>84</v>
      </c>
      <c r="AY387" s="164" t="s">
        <v>208</v>
      </c>
    </row>
    <row r="388" spans="2:65" s="1" customFormat="1" ht="24.2" customHeight="1">
      <c r="B388" s="33"/>
      <c r="C388" s="170" t="s">
        <v>1275</v>
      </c>
      <c r="D388" s="170" t="s">
        <v>239</v>
      </c>
      <c r="E388" s="171" t="s">
        <v>1276</v>
      </c>
      <c r="F388" s="172" t="s">
        <v>1277</v>
      </c>
      <c r="G388" s="173" t="s">
        <v>226</v>
      </c>
      <c r="H388" s="174">
        <v>12</v>
      </c>
      <c r="I388" s="175"/>
      <c r="J388" s="176">
        <f>ROUND(I388*H388,2)</f>
        <v>0</v>
      </c>
      <c r="K388" s="172" t="s">
        <v>215</v>
      </c>
      <c r="L388" s="177"/>
      <c r="M388" s="178" t="s">
        <v>19</v>
      </c>
      <c r="N388" s="179" t="s">
        <v>48</v>
      </c>
      <c r="P388" s="141">
        <f>O388*H388</f>
        <v>0</v>
      </c>
      <c r="Q388" s="141">
        <v>0.02741</v>
      </c>
      <c r="R388" s="141">
        <f>Q388*H388</f>
        <v>0.32892</v>
      </c>
      <c r="S388" s="141">
        <v>0</v>
      </c>
      <c r="T388" s="142">
        <f>S388*H388</f>
        <v>0</v>
      </c>
      <c r="AR388" s="143" t="s">
        <v>432</v>
      </c>
      <c r="AT388" s="143" t="s">
        <v>239</v>
      </c>
      <c r="AU388" s="143" t="s">
        <v>86</v>
      </c>
      <c r="AY388" s="18" t="s">
        <v>208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18" t="s">
        <v>84</v>
      </c>
      <c r="BK388" s="144">
        <f>ROUND(I388*H388,2)</f>
        <v>0</v>
      </c>
      <c r="BL388" s="18" t="s">
        <v>331</v>
      </c>
      <c r="BM388" s="143" t="s">
        <v>1278</v>
      </c>
    </row>
    <row r="389" spans="2:65" s="1" customFormat="1" ht="78" customHeight="1">
      <c r="B389" s="33"/>
      <c r="C389" s="170" t="s">
        <v>1279</v>
      </c>
      <c r="D389" s="170" t="s">
        <v>239</v>
      </c>
      <c r="E389" s="171" t="s">
        <v>814</v>
      </c>
      <c r="F389" s="172" t="s">
        <v>815</v>
      </c>
      <c r="G389" s="173" t="s">
        <v>226</v>
      </c>
      <c r="H389" s="174">
        <v>12</v>
      </c>
      <c r="I389" s="175"/>
      <c r="J389" s="176">
        <f>ROUND(I389*H389,2)</f>
        <v>0</v>
      </c>
      <c r="K389" s="172" t="s">
        <v>19</v>
      </c>
      <c r="L389" s="177"/>
      <c r="M389" s="178" t="s">
        <v>19</v>
      </c>
      <c r="N389" s="179" t="s">
        <v>48</v>
      </c>
      <c r="P389" s="141">
        <f>O389*H389</f>
        <v>0</v>
      </c>
      <c r="Q389" s="141">
        <v>0</v>
      </c>
      <c r="R389" s="141">
        <f>Q389*H389</f>
        <v>0</v>
      </c>
      <c r="S389" s="141">
        <v>0</v>
      </c>
      <c r="T389" s="142">
        <f>S389*H389</f>
        <v>0</v>
      </c>
      <c r="AR389" s="143" t="s">
        <v>432</v>
      </c>
      <c r="AT389" s="143" t="s">
        <v>239</v>
      </c>
      <c r="AU389" s="143" t="s">
        <v>86</v>
      </c>
      <c r="AY389" s="18" t="s">
        <v>208</v>
      </c>
      <c r="BE389" s="144">
        <f>IF(N389="základní",J389,0)</f>
        <v>0</v>
      </c>
      <c r="BF389" s="144">
        <f>IF(N389="snížená",J389,0)</f>
        <v>0</v>
      </c>
      <c r="BG389" s="144">
        <f>IF(N389="zákl. přenesená",J389,0)</f>
        <v>0</v>
      </c>
      <c r="BH389" s="144">
        <f>IF(N389="sníž. přenesená",J389,0)</f>
        <v>0</v>
      </c>
      <c r="BI389" s="144">
        <f>IF(N389="nulová",J389,0)</f>
        <v>0</v>
      </c>
      <c r="BJ389" s="18" t="s">
        <v>84</v>
      </c>
      <c r="BK389" s="144">
        <f>ROUND(I389*H389,2)</f>
        <v>0</v>
      </c>
      <c r="BL389" s="18" t="s">
        <v>331</v>
      </c>
      <c r="BM389" s="143" t="s">
        <v>1280</v>
      </c>
    </row>
    <row r="390" spans="2:65" s="1" customFormat="1" ht="44.25" customHeight="1">
      <c r="B390" s="33"/>
      <c r="C390" s="132" t="s">
        <v>1281</v>
      </c>
      <c r="D390" s="132" t="s">
        <v>211</v>
      </c>
      <c r="E390" s="133" t="s">
        <v>464</v>
      </c>
      <c r="F390" s="134" t="s">
        <v>465</v>
      </c>
      <c r="G390" s="135" t="s">
        <v>274</v>
      </c>
      <c r="H390" s="136">
        <v>20</v>
      </c>
      <c r="I390" s="137"/>
      <c r="J390" s="138">
        <f>ROUND(I390*H390,2)</f>
        <v>0</v>
      </c>
      <c r="K390" s="134" t="s">
        <v>215</v>
      </c>
      <c r="L390" s="33"/>
      <c r="M390" s="139" t="s">
        <v>19</v>
      </c>
      <c r="N390" s="140" t="s">
        <v>48</v>
      </c>
      <c r="P390" s="141">
        <f>O390*H390</f>
        <v>0</v>
      </c>
      <c r="Q390" s="141">
        <v>0.00029</v>
      </c>
      <c r="R390" s="141">
        <f>Q390*H390</f>
        <v>0.0058</v>
      </c>
      <c r="S390" s="141">
        <v>0</v>
      </c>
      <c r="T390" s="142">
        <f>S390*H390</f>
        <v>0</v>
      </c>
      <c r="AR390" s="143" t="s">
        <v>331</v>
      </c>
      <c r="AT390" s="143" t="s">
        <v>211</v>
      </c>
      <c r="AU390" s="143" t="s">
        <v>86</v>
      </c>
      <c r="AY390" s="18" t="s">
        <v>208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8" t="s">
        <v>84</v>
      </c>
      <c r="BK390" s="144">
        <f>ROUND(I390*H390,2)</f>
        <v>0</v>
      </c>
      <c r="BL390" s="18" t="s">
        <v>331</v>
      </c>
      <c r="BM390" s="143" t="s">
        <v>1282</v>
      </c>
    </row>
    <row r="391" spans="2:47" s="1" customFormat="1" ht="12">
      <c r="B391" s="33"/>
      <c r="D391" s="145" t="s">
        <v>218</v>
      </c>
      <c r="F391" s="146" t="s">
        <v>467</v>
      </c>
      <c r="I391" s="147"/>
      <c r="L391" s="33"/>
      <c r="M391" s="148"/>
      <c r="T391" s="52"/>
      <c r="AT391" s="18" t="s">
        <v>218</v>
      </c>
      <c r="AU391" s="18" t="s">
        <v>86</v>
      </c>
    </row>
    <row r="392" spans="2:51" s="12" customFormat="1" ht="12">
      <c r="B392" s="149"/>
      <c r="D392" s="150" t="s">
        <v>220</v>
      </c>
      <c r="E392" s="151" t="s">
        <v>19</v>
      </c>
      <c r="F392" s="152" t="s">
        <v>1283</v>
      </c>
      <c r="H392" s="153">
        <v>20</v>
      </c>
      <c r="I392" s="154"/>
      <c r="L392" s="149"/>
      <c r="M392" s="155"/>
      <c r="T392" s="156"/>
      <c r="AT392" s="151" t="s">
        <v>220</v>
      </c>
      <c r="AU392" s="151" t="s">
        <v>86</v>
      </c>
      <c r="AV392" s="12" t="s">
        <v>86</v>
      </c>
      <c r="AW392" s="12" t="s">
        <v>37</v>
      </c>
      <c r="AX392" s="12" t="s">
        <v>77</v>
      </c>
      <c r="AY392" s="151" t="s">
        <v>208</v>
      </c>
    </row>
    <row r="393" spans="2:51" s="13" customFormat="1" ht="12">
      <c r="B393" s="157"/>
      <c r="D393" s="150" t="s">
        <v>220</v>
      </c>
      <c r="E393" s="158" t="s">
        <v>19</v>
      </c>
      <c r="F393" s="159" t="s">
        <v>1274</v>
      </c>
      <c r="H393" s="158" t="s">
        <v>19</v>
      </c>
      <c r="I393" s="160"/>
      <c r="L393" s="157"/>
      <c r="M393" s="161"/>
      <c r="T393" s="162"/>
      <c r="AT393" s="158" t="s">
        <v>220</v>
      </c>
      <c r="AU393" s="158" t="s">
        <v>86</v>
      </c>
      <c r="AV393" s="13" t="s">
        <v>84</v>
      </c>
      <c r="AW393" s="13" t="s">
        <v>37</v>
      </c>
      <c r="AX393" s="13" t="s">
        <v>77</v>
      </c>
      <c r="AY393" s="158" t="s">
        <v>208</v>
      </c>
    </row>
    <row r="394" spans="2:51" s="14" customFormat="1" ht="12">
      <c r="B394" s="163"/>
      <c r="D394" s="150" t="s">
        <v>220</v>
      </c>
      <c r="E394" s="164" t="s">
        <v>19</v>
      </c>
      <c r="F394" s="165" t="s">
        <v>223</v>
      </c>
      <c r="H394" s="166">
        <v>20</v>
      </c>
      <c r="I394" s="167"/>
      <c r="L394" s="163"/>
      <c r="M394" s="168"/>
      <c r="T394" s="169"/>
      <c r="AT394" s="164" t="s">
        <v>220</v>
      </c>
      <c r="AU394" s="164" t="s">
        <v>86</v>
      </c>
      <c r="AV394" s="14" t="s">
        <v>216</v>
      </c>
      <c r="AW394" s="14" t="s">
        <v>37</v>
      </c>
      <c r="AX394" s="14" t="s">
        <v>84</v>
      </c>
      <c r="AY394" s="164" t="s">
        <v>208</v>
      </c>
    </row>
    <row r="395" spans="2:65" s="1" customFormat="1" ht="44.25" customHeight="1">
      <c r="B395" s="33"/>
      <c r="C395" s="132" t="s">
        <v>1284</v>
      </c>
      <c r="D395" s="132" t="s">
        <v>211</v>
      </c>
      <c r="E395" s="133" t="s">
        <v>1285</v>
      </c>
      <c r="F395" s="134" t="s">
        <v>1286</v>
      </c>
      <c r="G395" s="135" t="s">
        <v>447</v>
      </c>
      <c r="H395" s="187"/>
      <c r="I395" s="137"/>
      <c r="J395" s="138">
        <f>ROUND(I395*H395,2)</f>
        <v>0</v>
      </c>
      <c r="K395" s="134" t="s">
        <v>514</v>
      </c>
      <c r="L395" s="33"/>
      <c r="M395" s="139" t="s">
        <v>19</v>
      </c>
      <c r="N395" s="140" t="s">
        <v>48</v>
      </c>
      <c r="P395" s="141">
        <f>O395*H395</f>
        <v>0</v>
      </c>
      <c r="Q395" s="141">
        <v>0</v>
      </c>
      <c r="R395" s="141">
        <f>Q395*H395</f>
        <v>0</v>
      </c>
      <c r="S395" s="141">
        <v>0</v>
      </c>
      <c r="T395" s="142">
        <f>S395*H395</f>
        <v>0</v>
      </c>
      <c r="AR395" s="143" t="s">
        <v>331</v>
      </c>
      <c r="AT395" s="143" t="s">
        <v>211</v>
      </c>
      <c r="AU395" s="143" t="s">
        <v>86</v>
      </c>
      <c r="AY395" s="18" t="s">
        <v>208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8" t="s">
        <v>84</v>
      </c>
      <c r="BK395" s="144">
        <f>ROUND(I395*H395,2)</f>
        <v>0</v>
      </c>
      <c r="BL395" s="18" t="s">
        <v>331</v>
      </c>
      <c r="BM395" s="143" t="s">
        <v>1287</v>
      </c>
    </row>
    <row r="396" spans="2:47" s="1" customFormat="1" ht="12">
      <c r="B396" s="33"/>
      <c r="D396" s="145" t="s">
        <v>218</v>
      </c>
      <c r="F396" s="146" t="s">
        <v>1288</v>
      </c>
      <c r="I396" s="147"/>
      <c r="L396" s="33"/>
      <c r="M396" s="148"/>
      <c r="T396" s="52"/>
      <c r="AT396" s="18" t="s">
        <v>218</v>
      </c>
      <c r="AU396" s="18" t="s">
        <v>86</v>
      </c>
    </row>
    <row r="397" spans="2:63" s="11" customFormat="1" ht="25.9" customHeight="1">
      <c r="B397" s="120"/>
      <c r="D397" s="121" t="s">
        <v>76</v>
      </c>
      <c r="E397" s="122" t="s">
        <v>508</v>
      </c>
      <c r="F397" s="122" t="s">
        <v>509</v>
      </c>
      <c r="I397" s="123"/>
      <c r="J397" s="124">
        <f>BK397</f>
        <v>0</v>
      </c>
      <c r="L397" s="120"/>
      <c r="M397" s="125"/>
      <c r="P397" s="126">
        <f>P398</f>
        <v>0</v>
      </c>
      <c r="R397" s="126">
        <f>R398</f>
        <v>0</v>
      </c>
      <c r="T397" s="127">
        <f>T398</f>
        <v>0</v>
      </c>
      <c r="AR397" s="121" t="s">
        <v>244</v>
      </c>
      <c r="AT397" s="128" t="s">
        <v>76</v>
      </c>
      <c r="AU397" s="128" t="s">
        <v>77</v>
      </c>
      <c r="AY397" s="121" t="s">
        <v>208</v>
      </c>
      <c r="BK397" s="129">
        <f>BK398</f>
        <v>0</v>
      </c>
    </row>
    <row r="398" spans="2:63" s="11" customFormat="1" ht="22.9" customHeight="1">
      <c r="B398" s="120"/>
      <c r="D398" s="121" t="s">
        <v>76</v>
      </c>
      <c r="E398" s="130" t="s">
        <v>510</v>
      </c>
      <c r="F398" s="130" t="s">
        <v>511</v>
      </c>
      <c r="I398" s="123"/>
      <c r="J398" s="131">
        <f>BK398</f>
        <v>0</v>
      </c>
      <c r="L398" s="120"/>
      <c r="M398" s="125"/>
      <c r="P398" s="126">
        <f>SUM(P399:P400)</f>
        <v>0</v>
      </c>
      <c r="R398" s="126">
        <f>SUM(R399:R400)</f>
        <v>0</v>
      </c>
      <c r="T398" s="127">
        <f>SUM(T399:T400)</f>
        <v>0</v>
      </c>
      <c r="AR398" s="121" t="s">
        <v>244</v>
      </c>
      <c r="AT398" s="128" t="s">
        <v>76</v>
      </c>
      <c r="AU398" s="128" t="s">
        <v>84</v>
      </c>
      <c r="AY398" s="121" t="s">
        <v>208</v>
      </c>
      <c r="BK398" s="129">
        <f>SUM(BK399:BK400)</f>
        <v>0</v>
      </c>
    </row>
    <row r="399" spans="2:65" s="1" customFormat="1" ht="16.5" customHeight="1">
      <c r="B399" s="33"/>
      <c r="C399" s="132" t="s">
        <v>1289</v>
      </c>
      <c r="D399" s="132" t="s">
        <v>211</v>
      </c>
      <c r="E399" s="133" t="s">
        <v>513</v>
      </c>
      <c r="F399" s="134" t="s">
        <v>511</v>
      </c>
      <c r="G399" s="135" t="s">
        <v>447</v>
      </c>
      <c r="H399" s="187"/>
      <c r="I399" s="137"/>
      <c r="J399" s="138">
        <f>ROUND(I399*H399,2)</f>
        <v>0</v>
      </c>
      <c r="K399" s="134" t="s">
        <v>514</v>
      </c>
      <c r="L399" s="33"/>
      <c r="M399" s="139" t="s">
        <v>19</v>
      </c>
      <c r="N399" s="140" t="s">
        <v>48</v>
      </c>
      <c r="P399" s="141">
        <f>O399*H399</f>
        <v>0</v>
      </c>
      <c r="Q399" s="141">
        <v>0</v>
      </c>
      <c r="R399" s="141">
        <f>Q399*H399</f>
        <v>0</v>
      </c>
      <c r="S399" s="141">
        <v>0</v>
      </c>
      <c r="T399" s="142">
        <f>S399*H399</f>
        <v>0</v>
      </c>
      <c r="AR399" s="143" t="s">
        <v>515</v>
      </c>
      <c r="AT399" s="143" t="s">
        <v>211</v>
      </c>
      <c r="AU399" s="143" t="s">
        <v>86</v>
      </c>
      <c r="AY399" s="18" t="s">
        <v>208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8" t="s">
        <v>84</v>
      </c>
      <c r="BK399" s="144">
        <f>ROUND(I399*H399,2)</f>
        <v>0</v>
      </c>
      <c r="BL399" s="18" t="s">
        <v>515</v>
      </c>
      <c r="BM399" s="143" t="s">
        <v>1290</v>
      </c>
    </row>
    <row r="400" spans="2:47" s="1" customFormat="1" ht="12">
      <c r="B400" s="33"/>
      <c r="D400" s="145" t="s">
        <v>218</v>
      </c>
      <c r="F400" s="146" t="s">
        <v>517</v>
      </c>
      <c r="I400" s="147"/>
      <c r="L400" s="33"/>
      <c r="M400" s="188"/>
      <c r="N400" s="189"/>
      <c r="O400" s="189"/>
      <c r="P400" s="189"/>
      <c r="Q400" s="189"/>
      <c r="R400" s="189"/>
      <c r="S400" s="189"/>
      <c r="T400" s="190"/>
      <c r="AT400" s="18" t="s">
        <v>218</v>
      </c>
      <c r="AU400" s="18" t="s">
        <v>86</v>
      </c>
    </row>
    <row r="401" spans="2:12" s="1" customFormat="1" ht="6.95" customHeight="1">
      <c r="B401" s="41"/>
      <c r="C401" s="42"/>
      <c r="D401" s="42"/>
      <c r="E401" s="42"/>
      <c r="F401" s="42"/>
      <c r="G401" s="42"/>
      <c r="H401" s="42"/>
      <c r="I401" s="42"/>
      <c r="J401" s="42"/>
      <c r="K401" s="42"/>
      <c r="L401" s="33"/>
    </row>
  </sheetData>
  <sheetProtection algorithmName="SHA-512" hashValue="TSlBto97jq92+tirD/fTOIoG/CUx4uP8uITybI0jvKpA8NTS5mW681uYzmPXiwTLdOZB/u9FKAB1z7NBfw+iPQ==" saltValue="waJ5YA/s6DKO4fmyX4R5M4KrpXto72pH7APyYslDiHp04+LWBJ6qMaBYyj4Dm366q97sSZBoG2lI+Pn3N1xkhA==" spinCount="100000" sheet="1" objects="1" scenarios="1" formatColumns="0" formatRows="0" autoFilter="0"/>
  <autoFilter ref="C97:K400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 display="https://podminky.urs.cz/item/CS_URS_2023_01/311272311"/>
    <hyperlink ref="F107" r:id="rId2" display="https://podminky.urs.cz/item/CS_URS_2023_01/311273131"/>
    <hyperlink ref="F114" r:id="rId3" display="https://podminky.urs.cz/item/CS_URS_2023_01/319201321"/>
    <hyperlink ref="F130" r:id="rId4" display="https://podminky.urs.cz/item/CS_URS_2023_01/612321141"/>
    <hyperlink ref="F137" r:id="rId5" display="https://podminky.urs.cz/item/CS_URS_2023_01/612321191"/>
    <hyperlink ref="F139" r:id="rId6" display="https://podminky.urs.cz/item/CS_URS_2023_01/612325302"/>
    <hyperlink ref="F155" r:id="rId7" display="https://podminky.urs.cz/item/CS_URS_2023_01/622321141"/>
    <hyperlink ref="F162" r:id="rId8" display="https://podminky.urs.cz/item/CS_URS_2023_01/622321191"/>
    <hyperlink ref="F164" r:id="rId9" display="https://podminky.urs.cz/item/CS_URS_2023_01/623324111"/>
    <hyperlink ref="F172" r:id="rId10" display="https://podminky.urs.cz/item/CS_URS_2023_01/629135101"/>
    <hyperlink ref="F179" r:id="rId11" display="https://podminky.urs.cz/item/CS_URS_2023_01/629135102"/>
    <hyperlink ref="F183" r:id="rId12" display="https://podminky.urs.cz/item/CS_URS_2023_01/629991011"/>
    <hyperlink ref="F195" r:id="rId13" display="https://podminky.urs.cz/item/CS_URS_2023_01/949101112"/>
    <hyperlink ref="F199" r:id="rId14" display="https://podminky.urs.cz/item/CS_URS_2023_01/962032230"/>
    <hyperlink ref="F205" r:id="rId15" display="https://podminky.urs.cz/item/CS_URS_2023_01/962081131"/>
    <hyperlink ref="F209" r:id="rId16" display="https://podminky.urs.cz/item/CS_URS_2023_01/968062377"/>
    <hyperlink ref="F219" r:id="rId17" display="https://podminky.urs.cz/item/CS_URS_2023_01/973028151"/>
    <hyperlink ref="F224" r:id="rId18" display="https://podminky.urs.cz/item/CS_URS_2023_01/973028161"/>
    <hyperlink ref="F231" r:id="rId19" display="https://podminky.urs.cz/item/CS_URS_2023_01/978013191"/>
    <hyperlink ref="F238" r:id="rId20" display="https://podminky.urs.cz/item/CS_URS_2023_01/978015391"/>
    <hyperlink ref="F248" r:id="rId21" display="https://podminky.urs.cz/item/CS_URS_2023_01/997013111"/>
    <hyperlink ref="F250" r:id="rId22" display="https://podminky.urs.cz/item/CS_URS_2023_01/997013501"/>
    <hyperlink ref="F252" r:id="rId23" display="https://podminky.urs.cz/item/CS_URS_2023_01/997013509"/>
    <hyperlink ref="F255" r:id="rId24" display="https://podminky.urs.cz/item/CS_URS_2023_01/997013863"/>
    <hyperlink ref="F257" r:id="rId25" display="https://podminky.urs.cz/item/CS_URS_2023_01/997013871"/>
    <hyperlink ref="F260" r:id="rId26" display="https://podminky.urs.cz/item/CS_URS_2023_01/998011001"/>
    <hyperlink ref="F264" r:id="rId27" display="https://podminky.urs.cz/item/CS_URS_2023_01/751398854"/>
    <hyperlink ref="F268" r:id="rId28" display="https://podminky.urs.cz/item/CS_URS_2023_01/751510863"/>
    <hyperlink ref="F272" r:id="rId29" display="https://podminky.urs.cz/item/CS_URS_2023_01/998751202"/>
    <hyperlink ref="F275" r:id="rId30" display="https://podminky.urs.cz/item/CS_URS_2023_01/764001911"/>
    <hyperlink ref="F285" r:id="rId31" display="https://podminky.urs.cz/item/CS_URS_2023_01/764002851"/>
    <hyperlink ref="F293" r:id="rId32" display="https://podminky.urs.cz/item/CS_URS_2023_01/764216643"/>
    <hyperlink ref="F300" r:id="rId33" display="https://podminky.urs.cz/item/CS_URS_2023_01/764216645"/>
    <hyperlink ref="F302" r:id="rId34" display="https://podminky.urs.cz/item/CS_URS_2023_01/998764203"/>
    <hyperlink ref="F305" r:id="rId35" display="https://podminky.urs.cz/item/CS_URS_2023_01/766622131"/>
    <hyperlink ref="F319" r:id="rId36" display="https://podminky.urs.cz/item/CS_URS_2023_01/766622132"/>
    <hyperlink ref="F328" r:id="rId37" display="https://podminky.urs.cz/item/CS_URS_2023_01/766622133"/>
    <hyperlink ref="F342" r:id="rId38" display="https://podminky.urs.cz/item/CS_URS_2023_01/766660411"/>
    <hyperlink ref="F356" r:id="rId39" display="https://podminky.urs.cz/item/CS_URS_2023_01/767627310"/>
    <hyperlink ref="F367" r:id="rId40" display="https://podminky.urs.cz/item/CS_URS_2023_01/766694116"/>
    <hyperlink ref="F381" r:id="rId41" display="https://podminky.urs.cz/item/CS_URS_2023_01/998766201"/>
    <hyperlink ref="F384" r:id="rId42" display="https://podminky.urs.cz/item/CS_URS_2023_01/767620355"/>
    <hyperlink ref="F391" r:id="rId43" display="https://podminky.urs.cz/item/CS_URS_2023_01/767627310"/>
    <hyperlink ref="F396" r:id="rId44" display="https://podminky.urs.cz/item/CS_URS_2021_01/998767201"/>
    <hyperlink ref="F400" r:id="rId45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3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123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1066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1291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ROUND(J97,2)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ROUND((SUM(BE97:BE392)),2)</f>
        <v>0</v>
      </c>
      <c r="I35" s="94">
        <v>0.21</v>
      </c>
      <c r="J35" s="82">
        <f>ROUND(((SUM(BE97:BE392))*I35),2)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ROUND((SUM(BF97:BF392)),2)</f>
        <v>0</v>
      </c>
      <c r="I36" s="94">
        <v>0.15</v>
      </c>
      <c r="J36" s="82">
        <f>ROUND(((SUM(BF97:BF392))*I36),2)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ROUND((SUM(BG97:BG392)),2)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ROUND((SUM(BH97:BH392)),2)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ROUND((SUM(BI97:BI392)),2)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1066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Z2 - 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J97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J142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J198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J263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J275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J278</f>
        <v>0</v>
      </c>
      <c r="L70" s="104"/>
    </row>
    <row r="71" spans="2:12" s="9" customFormat="1" ht="19.9" customHeight="1">
      <c r="B71" s="108"/>
      <c r="D71" s="109" t="s">
        <v>1068</v>
      </c>
      <c r="E71" s="110"/>
      <c r="F71" s="110"/>
      <c r="G71" s="110"/>
      <c r="H71" s="110"/>
      <c r="I71" s="110"/>
      <c r="J71" s="111">
        <f>J279</f>
        <v>0</v>
      </c>
      <c r="L71" s="108"/>
    </row>
    <row r="72" spans="2:12" s="9" customFormat="1" ht="19.9" customHeight="1">
      <c r="B72" s="108"/>
      <c r="D72" s="109" t="s">
        <v>189</v>
      </c>
      <c r="E72" s="110"/>
      <c r="F72" s="110"/>
      <c r="G72" s="110"/>
      <c r="H72" s="110"/>
      <c r="I72" s="110"/>
      <c r="J72" s="111">
        <f>J284</f>
        <v>0</v>
      </c>
      <c r="L72" s="108"/>
    </row>
    <row r="73" spans="2:12" s="9" customFormat="1" ht="19.9" customHeight="1">
      <c r="B73" s="108"/>
      <c r="D73" s="109" t="s">
        <v>190</v>
      </c>
      <c r="E73" s="110"/>
      <c r="F73" s="110"/>
      <c r="G73" s="110"/>
      <c r="H73" s="110"/>
      <c r="I73" s="110"/>
      <c r="J73" s="111">
        <f>J311</f>
        <v>0</v>
      </c>
      <c r="L73" s="108"/>
    </row>
    <row r="74" spans="2:12" s="8" customFormat="1" ht="24.95" customHeight="1">
      <c r="B74" s="104"/>
      <c r="D74" s="105" t="s">
        <v>191</v>
      </c>
      <c r="E74" s="106"/>
      <c r="F74" s="106"/>
      <c r="G74" s="106"/>
      <c r="H74" s="106"/>
      <c r="I74" s="106"/>
      <c r="J74" s="107">
        <f>J389</f>
        <v>0</v>
      </c>
      <c r="L74" s="104"/>
    </row>
    <row r="75" spans="2:12" s="9" customFormat="1" ht="19.9" customHeight="1">
      <c r="B75" s="108"/>
      <c r="D75" s="109" t="s">
        <v>192</v>
      </c>
      <c r="E75" s="110"/>
      <c r="F75" s="110"/>
      <c r="G75" s="110"/>
      <c r="H75" s="110"/>
      <c r="I75" s="110"/>
      <c r="J75" s="111">
        <f>J390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3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2" t="str">
        <f>E7</f>
        <v>Revitalizace přádelny, Broumov</v>
      </c>
      <c r="F85" s="313"/>
      <c r="G85" s="313"/>
      <c r="H85" s="313"/>
      <c r="L85" s="33"/>
    </row>
    <row r="86" spans="2:12" ht="12" customHeight="1">
      <c r="B86" s="21"/>
      <c r="C86" s="28" t="s">
        <v>173</v>
      </c>
      <c r="L86" s="21"/>
    </row>
    <row r="87" spans="2:12" s="1" customFormat="1" ht="16.5" customHeight="1">
      <c r="B87" s="33"/>
      <c r="E87" s="312" t="s">
        <v>1066</v>
      </c>
      <c r="F87" s="311"/>
      <c r="G87" s="311"/>
      <c r="H87" s="311"/>
      <c r="L87" s="33"/>
    </row>
    <row r="88" spans="2:12" s="1" customFormat="1" ht="12" customHeight="1">
      <c r="B88" s="33"/>
      <c r="C88" s="28" t="s">
        <v>175</v>
      </c>
      <c r="L88" s="33"/>
    </row>
    <row r="89" spans="2:12" s="1" customFormat="1" ht="16.5" customHeight="1">
      <c r="B89" s="33"/>
      <c r="E89" s="294" t="str">
        <f>E11</f>
        <v>Z2 - II.NP</v>
      </c>
      <c r="F89" s="311"/>
      <c r="G89" s="311"/>
      <c r="H89" s="311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st.p.č. 115/3, čp. 158, k.ú. Velká Ves u Broumova</v>
      </c>
      <c r="I91" s="28" t="s">
        <v>23</v>
      </c>
      <c r="J91" s="49" t="str">
        <f>IF(J14="","",J14)</f>
        <v>10. 3. 2023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8" t="s">
        <v>25</v>
      </c>
      <c r="F93" s="26" t="str">
        <f>E17</f>
        <v>Z-Trade</v>
      </c>
      <c r="I93" s="28" t="s">
        <v>33</v>
      </c>
      <c r="J93" s="31" t="str">
        <f>E23</f>
        <v>JOSTA s.r.o.</v>
      </c>
      <c r="L93" s="33"/>
    </row>
    <row r="94" spans="2:12" s="1" customFormat="1" ht="15.2" customHeight="1">
      <c r="B94" s="33"/>
      <c r="C94" s="28" t="s">
        <v>31</v>
      </c>
      <c r="F94" s="26" t="str">
        <f>IF(E20="","",E20)</f>
        <v>Vyplň údaj</v>
      </c>
      <c r="I94" s="28" t="s">
        <v>38</v>
      </c>
      <c r="J94" s="31" t="str">
        <f>E26</f>
        <v>Tomáš Valenta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62</v>
      </c>
      <c r="E96" s="114" t="s">
        <v>58</v>
      </c>
      <c r="F96" s="114" t="s">
        <v>59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5" t="s">
        <v>19</v>
      </c>
      <c r="N96" s="56" t="s">
        <v>47</v>
      </c>
      <c r="O96" s="56" t="s">
        <v>199</v>
      </c>
      <c r="P96" s="56" t="s">
        <v>200</v>
      </c>
      <c r="Q96" s="56" t="s">
        <v>201</v>
      </c>
      <c r="R96" s="56" t="s">
        <v>202</v>
      </c>
      <c r="S96" s="56" t="s">
        <v>203</v>
      </c>
      <c r="T96" s="57" t="s">
        <v>204</v>
      </c>
    </row>
    <row r="97" spans="2:63" s="1" customFormat="1" ht="22.9" customHeight="1">
      <c r="B97" s="33"/>
      <c r="C97" s="60" t="s">
        <v>205</v>
      </c>
      <c r="J97" s="116">
        <f>BK97</f>
        <v>0</v>
      </c>
      <c r="L97" s="33"/>
      <c r="M97" s="58"/>
      <c r="N97" s="50"/>
      <c r="O97" s="50"/>
      <c r="P97" s="117">
        <f>P98+P278+P389</f>
        <v>0</v>
      </c>
      <c r="Q97" s="50"/>
      <c r="R97" s="117">
        <f>R98+R278+R389</f>
        <v>22.6500223542125</v>
      </c>
      <c r="S97" s="50"/>
      <c r="T97" s="118">
        <f>T98+T278+T389</f>
        <v>38.492849</v>
      </c>
      <c r="AT97" s="18" t="s">
        <v>76</v>
      </c>
      <c r="AU97" s="18" t="s">
        <v>181</v>
      </c>
      <c r="BK97" s="119">
        <f>BK98+BK278+BK389</f>
        <v>0</v>
      </c>
    </row>
    <row r="98" spans="2:63" s="11" customFormat="1" ht="25.9" customHeight="1">
      <c r="B98" s="120"/>
      <c r="D98" s="121" t="s">
        <v>76</v>
      </c>
      <c r="E98" s="122" t="s">
        <v>206</v>
      </c>
      <c r="F98" s="122" t="s">
        <v>207</v>
      </c>
      <c r="I98" s="123"/>
      <c r="J98" s="124">
        <f>BK98</f>
        <v>0</v>
      </c>
      <c r="L98" s="120"/>
      <c r="M98" s="125"/>
      <c r="P98" s="126">
        <f>P99+P142+P198+P263+P275</f>
        <v>0</v>
      </c>
      <c r="R98" s="126">
        <f>R99+R142+R198+R263+R275</f>
        <v>17.6877735672</v>
      </c>
      <c r="T98" s="127">
        <f>T99+T142+T198+T263+T275</f>
        <v>38.389025</v>
      </c>
      <c r="AR98" s="121" t="s">
        <v>84</v>
      </c>
      <c r="AT98" s="128" t="s">
        <v>76</v>
      </c>
      <c r="AU98" s="128" t="s">
        <v>77</v>
      </c>
      <c r="AY98" s="121" t="s">
        <v>208</v>
      </c>
      <c r="BK98" s="129">
        <f>BK99+BK142+BK198+BK263+BK275</f>
        <v>0</v>
      </c>
    </row>
    <row r="99" spans="2:63" s="11" customFormat="1" ht="22.9" customHeight="1">
      <c r="B99" s="120"/>
      <c r="D99" s="121" t="s">
        <v>76</v>
      </c>
      <c r="E99" s="130" t="s">
        <v>209</v>
      </c>
      <c r="F99" s="130" t="s">
        <v>210</v>
      </c>
      <c r="I99" s="123"/>
      <c r="J99" s="131">
        <f>BK99</f>
        <v>0</v>
      </c>
      <c r="L99" s="120"/>
      <c r="M99" s="125"/>
      <c r="P99" s="126">
        <f>SUM(P100:P141)</f>
        <v>0</v>
      </c>
      <c r="R99" s="126">
        <f>SUM(R100:R141)</f>
        <v>10.6296943772</v>
      </c>
      <c r="T99" s="127">
        <f>SUM(T100:T141)</f>
        <v>0</v>
      </c>
      <c r="AR99" s="121" t="s">
        <v>84</v>
      </c>
      <c r="AT99" s="128" t="s">
        <v>76</v>
      </c>
      <c r="AU99" s="128" t="s">
        <v>84</v>
      </c>
      <c r="AY99" s="121" t="s">
        <v>208</v>
      </c>
      <c r="BK99" s="129">
        <f>SUM(BK100:BK141)</f>
        <v>0</v>
      </c>
    </row>
    <row r="100" spans="2:65" s="1" customFormat="1" ht="37.9" customHeight="1">
      <c r="B100" s="33"/>
      <c r="C100" s="132" t="s">
        <v>84</v>
      </c>
      <c r="D100" s="132" t="s">
        <v>211</v>
      </c>
      <c r="E100" s="133" t="s">
        <v>1292</v>
      </c>
      <c r="F100" s="134" t="s">
        <v>1293</v>
      </c>
      <c r="G100" s="135" t="s">
        <v>226</v>
      </c>
      <c r="H100" s="136">
        <v>12.556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48</v>
      </c>
      <c r="P100" s="141">
        <f>O100*H100</f>
        <v>0</v>
      </c>
      <c r="Q100" s="141">
        <v>0.1774009</v>
      </c>
      <c r="R100" s="141">
        <f>Q100*H100</f>
        <v>2.2274457003999997</v>
      </c>
      <c r="S100" s="141">
        <v>0</v>
      </c>
      <c r="T100" s="142">
        <f>S100*H100</f>
        <v>0</v>
      </c>
      <c r="AR100" s="143" t="s">
        <v>216</v>
      </c>
      <c r="AT100" s="143" t="s">
        <v>211</v>
      </c>
      <c r="AU100" s="143" t="s">
        <v>86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84</v>
      </c>
      <c r="BK100" s="144">
        <f>ROUND(I100*H100,2)</f>
        <v>0</v>
      </c>
      <c r="BL100" s="18" t="s">
        <v>216</v>
      </c>
      <c r="BM100" s="143" t="s">
        <v>1294</v>
      </c>
    </row>
    <row r="101" spans="2:47" s="1" customFormat="1" ht="12">
      <c r="B101" s="33"/>
      <c r="D101" s="145" t="s">
        <v>218</v>
      </c>
      <c r="F101" s="146" t="s">
        <v>1295</v>
      </c>
      <c r="I101" s="147"/>
      <c r="L101" s="33"/>
      <c r="M101" s="148"/>
      <c r="T101" s="52"/>
      <c r="AT101" s="18" t="s">
        <v>218</v>
      </c>
      <c r="AU101" s="18" t="s">
        <v>86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1296</v>
      </c>
      <c r="H102" s="153">
        <v>6.278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1296</v>
      </c>
      <c r="H103" s="153">
        <v>6.278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12.556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65" s="1" customFormat="1" ht="55.5" customHeight="1">
      <c r="B105" s="33"/>
      <c r="C105" s="132" t="s">
        <v>86</v>
      </c>
      <c r="D105" s="132" t="s">
        <v>211</v>
      </c>
      <c r="E105" s="133" t="s">
        <v>657</v>
      </c>
      <c r="F105" s="134" t="s">
        <v>658</v>
      </c>
      <c r="G105" s="135" t="s">
        <v>226</v>
      </c>
      <c r="H105" s="136">
        <v>27.068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0.2441076</v>
      </c>
      <c r="R105" s="141">
        <f>Q105*H105</f>
        <v>6.607504516800001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1297</v>
      </c>
    </row>
    <row r="106" spans="2:47" s="1" customFormat="1" ht="12">
      <c r="B106" s="33"/>
      <c r="D106" s="145" t="s">
        <v>218</v>
      </c>
      <c r="F106" s="146" t="s">
        <v>660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1298</v>
      </c>
      <c r="H107" s="153">
        <v>10.463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1299</v>
      </c>
      <c r="H108" s="153">
        <v>13.475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1300</v>
      </c>
      <c r="H109" s="153">
        <v>0.6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1301</v>
      </c>
      <c r="H110" s="153">
        <v>0.66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1302</v>
      </c>
      <c r="H111" s="153">
        <v>1.87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223</v>
      </c>
      <c r="H112" s="166">
        <v>27.068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5" s="1" customFormat="1" ht="33" customHeight="1">
      <c r="B113" s="33"/>
      <c r="C113" s="132" t="s">
        <v>209</v>
      </c>
      <c r="D113" s="132" t="s">
        <v>211</v>
      </c>
      <c r="E113" s="133" t="s">
        <v>1303</v>
      </c>
      <c r="F113" s="134" t="s">
        <v>1304</v>
      </c>
      <c r="G113" s="135" t="s">
        <v>274</v>
      </c>
      <c r="H113" s="136">
        <v>4.4</v>
      </c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0.06326</v>
      </c>
      <c r="R113" s="141">
        <f>Q113*H113</f>
        <v>0.27834400000000004</v>
      </c>
      <c r="S113" s="141">
        <v>0</v>
      </c>
      <c r="T113" s="142">
        <f>S113*H113</f>
        <v>0</v>
      </c>
      <c r="AR113" s="143" t="s">
        <v>216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216</v>
      </c>
      <c r="BM113" s="143" t="s">
        <v>1305</v>
      </c>
    </row>
    <row r="114" spans="2:47" s="1" customFormat="1" ht="12">
      <c r="B114" s="33"/>
      <c r="D114" s="145" t="s">
        <v>218</v>
      </c>
      <c r="F114" s="146" t="s">
        <v>1306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1163</v>
      </c>
      <c r="H115" s="153">
        <v>4.4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4" customFormat="1" ht="12">
      <c r="B116" s="163"/>
      <c r="D116" s="150" t="s">
        <v>220</v>
      </c>
      <c r="E116" s="164" t="s">
        <v>19</v>
      </c>
      <c r="F116" s="165" t="s">
        <v>223</v>
      </c>
      <c r="H116" s="166">
        <v>4.4</v>
      </c>
      <c r="I116" s="167"/>
      <c r="L116" s="163"/>
      <c r="M116" s="168"/>
      <c r="T116" s="169"/>
      <c r="AT116" s="164" t="s">
        <v>220</v>
      </c>
      <c r="AU116" s="164" t="s">
        <v>86</v>
      </c>
      <c r="AV116" s="14" t="s">
        <v>216</v>
      </c>
      <c r="AW116" s="14" t="s">
        <v>37</v>
      </c>
      <c r="AX116" s="14" t="s">
        <v>84</v>
      </c>
      <c r="AY116" s="164" t="s">
        <v>208</v>
      </c>
    </row>
    <row r="117" spans="2:65" s="1" customFormat="1" ht="37.9" customHeight="1">
      <c r="B117" s="33"/>
      <c r="C117" s="132" t="s">
        <v>216</v>
      </c>
      <c r="D117" s="132" t="s">
        <v>211</v>
      </c>
      <c r="E117" s="133" t="s">
        <v>256</v>
      </c>
      <c r="F117" s="134" t="s">
        <v>257</v>
      </c>
      <c r="G117" s="135" t="s">
        <v>226</v>
      </c>
      <c r="H117" s="136">
        <v>41.978</v>
      </c>
      <c r="I117" s="137"/>
      <c r="J117" s="138">
        <f>ROUND(I117*H117,2)</f>
        <v>0</v>
      </c>
      <c r="K117" s="134" t="s">
        <v>215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0.02857</v>
      </c>
      <c r="R117" s="141">
        <f>Q117*H117</f>
        <v>1.19931146</v>
      </c>
      <c r="S117" s="141">
        <v>0</v>
      </c>
      <c r="T117" s="142">
        <f>S117*H117</f>
        <v>0</v>
      </c>
      <c r="AR117" s="143" t="s">
        <v>216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216</v>
      </c>
      <c r="BM117" s="143" t="s">
        <v>1307</v>
      </c>
    </row>
    <row r="118" spans="2:47" s="1" customFormat="1" ht="12">
      <c r="B118" s="33"/>
      <c r="D118" s="145" t="s">
        <v>218</v>
      </c>
      <c r="F118" s="146" t="s">
        <v>259</v>
      </c>
      <c r="I118" s="147"/>
      <c r="L118" s="33"/>
      <c r="M118" s="148"/>
      <c r="T118" s="52"/>
      <c r="AT118" s="18" t="s">
        <v>218</v>
      </c>
      <c r="AU118" s="18" t="s">
        <v>86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1308</v>
      </c>
      <c r="H119" s="153">
        <v>7.92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1309</v>
      </c>
      <c r="H120" s="153">
        <v>6.278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1310</v>
      </c>
      <c r="H121" s="153">
        <v>0.72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3" customFormat="1" ht="12">
      <c r="B122" s="157"/>
      <c r="D122" s="150" t="s">
        <v>220</v>
      </c>
      <c r="E122" s="158" t="s">
        <v>19</v>
      </c>
      <c r="F122" s="159" t="s">
        <v>290</v>
      </c>
      <c r="H122" s="158" t="s">
        <v>19</v>
      </c>
      <c r="I122" s="160"/>
      <c r="L122" s="157"/>
      <c r="M122" s="161"/>
      <c r="T122" s="162"/>
      <c r="AT122" s="158" t="s">
        <v>220</v>
      </c>
      <c r="AU122" s="158" t="s">
        <v>86</v>
      </c>
      <c r="AV122" s="13" t="s">
        <v>84</v>
      </c>
      <c r="AW122" s="13" t="s">
        <v>37</v>
      </c>
      <c r="AX122" s="13" t="s">
        <v>77</v>
      </c>
      <c r="AY122" s="158" t="s">
        <v>208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1311</v>
      </c>
      <c r="H123" s="153">
        <v>4.665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1312</v>
      </c>
      <c r="H124" s="153">
        <v>3.9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3" customFormat="1" ht="12">
      <c r="B125" s="157"/>
      <c r="D125" s="150" t="s">
        <v>220</v>
      </c>
      <c r="E125" s="158" t="s">
        <v>19</v>
      </c>
      <c r="F125" s="159" t="s">
        <v>294</v>
      </c>
      <c r="H125" s="158" t="s">
        <v>19</v>
      </c>
      <c r="I125" s="160"/>
      <c r="L125" s="157"/>
      <c r="M125" s="161"/>
      <c r="T125" s="162"/>
      <c r="AT125" s="158" t="s">
        <v>220</v>
      </c>
      <c r="AU125" s="158" t="s">
        <v>86</v>
      </c>
      <c r="AV125" s="13" t="s">
        <v>84</v>
      </c>
      <c r="AW125" s="13" t="s">
        <v>37</v>
      </c>
      <c r="AX125" s="13" t="s">
        <v>77</v>
      </c>
      <c r="AY125" s="158" t="s">
        <v>208</v>
      </c>
    </row>
    <row r="126" spans="2:51" s="13" customFormat="1" ht="12">
      <c r="B126" s="157"/>
      <c r="D126" s="150" t="s">
        <v>220</v>
      </c>
      <c r="E126" s="158" t="s">
        <v>19</v>
      </c>
      <c r="F126" s="159" t="s">
        <v>1091</v>
      </c>
      <c r="H126" s="158" t="s">
        <v>19</v>
      </c>
      <c r="I126" s="160"/>
      <c r="L126" s="157"/>
      <c r="M126" s="161"/>
      <c r="T126" s="162"/>
      <c r="AT126" s="158" t="s">
        <v>220</v>
      </c>
      <c r="AU126" s="158" t="s">
        <v>86</v>
      </c>
      <c r="AV126" s="13" t="s">
        <v>84</v>
      </c>
      <c r="AW126" s="13" t="s">
        <v>37</v>
      </c>
      <c r="AX126" s="13" t="s">
        <v>77</v>
      </c>
      <c r="AY126" s="158" t="s">
        <v>208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1313</v>
      </c>
      <c r="H127" s="153">
        <v>4.875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1314</v>
      </c>
      <c r="H128" s="153">
        <v>3.9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1315</v>
      </c>
      <c r="H129" s="153">
        <v>2.88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1316</v>
      </c>
      <c r="H130" s="153">
        <v>4.8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2" customFormat="1" ht="12">
      <c r="B131" s="149"/>
      <c r="D131" s="150" t="s">
        <v>220</v>
      </c>
      <c r="E131" s="151" t="s">
        <v>19</v>
      </c>
      <c r="F131" s="152" t="s">
        <v>1317</v>
      </c>
      <c r="H131" s="153">
        <v>2.04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3" customFormat="1" ht="12">
      <c r="B132" s="157"/>
      <c r="D132" s="150" t="s">
        <v>220</v>
      </c>
      <c r="E132" s="158" t="s">
        <v>19</v>
      </c>
      <c r="F132" s="159" t="s">
        <v>1094</v>
      </c>
      <c r="H132" s="158" t="s">
        <v>19</v>
      </c>
      <c r="I132" s="160"/>
      <c r="L132" s="157"/>
      <c r="M132" s="161"/>
      <c r="T132" s="162"/>
      <c r="AT132" s="158" t="s">
        <v>220</v>
      </c>
      <c r="AU132" s="158" t="s">
        <v>86</v>
      </c>
      <c r="AV132" s="13" t="s">
        <v>84</v>
      </c>
      <c r="AW132" s="13" t="s">
        <v>37</v>
      </c>
      <c r="AX132" s="13" t="s">
        <v>77</v>
      </c>
      <c r="AY132" s="158" t="s">
        <v>208</v>
      </c>
    </row>
    <row r="133" spans="2:51" s="14" customFormat="1" ht="12">
      <c r="B133" s="163"/>
      <c r="D133" s="150" t="s">
        <v>220</v>
      </c>
      <c r="E133" s="164" t="s">
        <v>19</v>
      </c>
      <c r="F133" s="165" t="s">
        <v>223</v>
      </c>
      <c r="H133" s="166">
        <v>41.978</v>
      </c>
      <c r="I133" s="167"/>
      <c r="L133" s="163"/>
      <c r="M133" s="168"/>
      <c r="T133" s="169"/>
      <c r="AT133" s="164" t="s">
        <v>220</v>
      </c>
      <c r="AU133" s="164" t="s">
        <v>86</v>
      </c>
      <c r="AV133" s="14" t="s">
        <v>216</v>
      </c>
      <c r="AW133" s="14" t="s">
        <v>37</v>
      </c>
      <c r="AX133" s="14" t="s">
        <v>84</v>
      </c>
      <c r="AY133" s="164" t="s">
        <v>208</v>
      </c>
    </row>
    <row r="134" spans="2:65" s="1" customFormat="1" ht="24.2" customHeight="1">
      <c r="B134" s="33"/>
      <c r="C134" s="132" t="s">
        <v>244</v>
      </c>
      <c r="D134" s="132" t="s">
        <v>211</v>
      </c>
      <c r="E134" s="133" t="s">
        <v>1318</v>
      </c>
      <c r="F134" s="134" t="s">
        <v>1319</v>
      </c>
      <c r="G134" s="135" t="s">
        <v>226</v>
      </c>
      <c r="H134" s="136">
        <v>3.36</v>
      </c>
      <c r="I134" s="137"/>
      <c r="J134" s="138">
        <f>ROUND(I134*H134,2)</f>
        <v>0</v>
      </c>
      <c r="K134" s="134" t="s">
        <v>215</v>
      </c>
      <c r="L134" s="33"/>
      <c r="M134" s="139" t="s">
        <v>19</v>
      </c>
      <c r="N134" s="140" t="s">
        <v>48</v>
      </c>
      <c r="P134" s="141">
        <f>O134*H134</f>
        <v>0</v>
      </c>
      <c r="Q134" s="141">
        <v>0.04795</v>
      </c>
      <c r="R134" s="141">
        <f>Q134*H134</f>
        <v>0.161112</v>
      </c>
      <c r="S134" s="141">
        <v>0</v>
      </c>
      <c r="T134" s="142">
        <f>S134*H134</f>
        <v>0</v>
      </c>
      <c r="AR134" s="143" t="s">
        <v>216</v>
      </c>
      <c r="AT134" s="143" t="s">
        <v>211</v>
      </c>
      <c r="AU134" s="143" t="s">
        <v>86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84</v>
      </c>
      <c r="BK134" s="144">
        <f>ROUND(I134*H134,2)</f>
        <v>0</v>
      </c>
      <c r="BL134" s="18" t="s">
        <v>216</v>
      </c>
      <c r="BM134" s="143" t="s">
        <v>1320</v>
      </c>
    </row>
    <row r="135" spans="2:47" s="1" customFormat="1" ht="12">
      <c r="B135" s="33"/>
      <c r="D135" s="145" t="s">
        <v>218</v>
      </c>
      <c r="F135" s="146" t="s">
        <v>1321</v>
      </c>
      <c r="I135" s="147"/>
      <c r="L135" s="33"/>
      <c r="M135" s="148"/>
      <c r="T135" s="52"/>
      <c r="AT135" s="18" t="s">
        <v>218</v>
      </c>
      <c r="AU135" s="18" t="s">
        <v>86</v>
      </c>
    </row>
    <row r="136" spans="2:51" s="12" customFormat="1" ht="12">
      <c r="B136" s="149"/>
      <c r="D136" s="150" t="s">
        <v>220</v>
      </c>
      <c r="E136" s="151" t="s">
        <v>19</v>
      </c>
      <c r="F136" s="152" t="s">
        <v>1322</v>
      </c>
      <c r="H136" s="153">
        <v>3.36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37</v>
      </c>
      <c r="AX136" s="12" t="s">
        <v>77</v>
      </c>
      <c r="AY136" s="151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3.36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37.9" customHeight="1">
      <c r="B138" s="33"/>
      <c r="C138" s="132" t="s">
        <v>250</v>
      </c>
      <c r="D138" s="132" t="s">
        <v>211</v>
      </c>
      <c r="E138" s="133" t="s">
        <v>743</v>
      </c>
      <c r="F138" s="134" t="s">
        <v>744</v>
      </c>
      <c r="G138" s="135" t="s">
        <v>226</v>
      </c>
      <c r="H138" s="136">
        <v>1.87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0.08341</v>
      </c>
      <c r="R138" s="141">
        <f>Q138*H138</f>
        <v>0.1559767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1323</v>
      </c>
    </row>
    <row r="139" spans="2:47" s="1" customFormat="1" ht="12">
      <c r="B139" s="33"/>
      <c r="D139" s="145" t="s">
        <v>218</v>
      </c>
      <c r="F139" s="146" t="s">
        <v>746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1302</v>
      </c>
      <c r="H140" s="153">
        <v>1.87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4" customFormat="1" ht="12">
      <c r="B141" s="163"/>
      <c r="D141" s="150" t="s">
        <v>220</v>
      </c>
      <c r="E141" s="164" t="s">
        <v>19</v>
      </c>
      <c r="F141" s="165" t="s">
        <v>223</v>
      </c>
      <c r="H141" s="166">
        <v>1.87</v>
      </c>
      <c r="I141" s="167"/>
      <c r="L141" s="163"/>
      <c r="M141" s="168"/>
      <c r="T141" s="169"/>
      <c r="AT141" s="164" t="s">
        <v>220</v>
      </c>
      <c r="AU141" s="164" t="s">
        <v>86</v>
      </c>
      <c r="AV141" s="14" t="s">
        <v>216</v>
      </c>
      <c r="AW141" s="14" t="s">
        <v>37</v>
      </c>
      <c r="AX141" s="14" t="s">
        <v>84</v>
      </c>
      <c r="AY141" s="164" t="s">
        <v>208</v>
      </c>
    </row>
    <row r="142" spans="2:63" s="11" customFormat="1" ht="22.9" customHeight="1">
      <c r="B142" s="120"/>
      <c r="D142" s="121" t="s">
        <v>76</v>
      </c>
      <c r="E142" s="130" t="s">
        <v>250</v>
      </c>
      <c r="F142" s="130" t="s">
        <v>278</v>
      </c>
      <c r="I142" s="123"/>
      <c r="J142" s="131">
        <f>BK142</f>
        <v>0</v>
      </c>
      <c r="L142" s="120"/>
      <c r="M142" s="125"/>
      <c r="P142" s="126">
        <f>SUM(P143:P197)</f>
        <v>0</v>
      </c>
      <c r="R142" s="126">
        <f>SUM(R143:R197)</f>
        <v>7.04295919</v>
      </c>
      <c r="T142" s="127">
        <f>SUM(T143:T197)</f>
        <v>0</v>
      </c>
      <c r="AR142" s="121" t="s">
        <v>84</v>
      </c>
      <c r="AT142" s="128" t="s">
        <v>76</v>
      </c>
      <c r="AU142" s="128" t="s">
        <v>84</v>
      </c>
      <c r="AY142" s="121" t="s">
        <v>208</v>
      </c>
      <c r="BK142" s="129">
        <f>SUM(BK143:BK197)</f>
        <v>0</v>
      </c>
    </row>
    <row r="143" spans="2:65" s="1" customFormat="1" ht="44.25" customHeight="1">
      <c r="B143" s="33"/>
      <c r="C143" s="132" t="s">
        <v>255</v>
      </c>
      <c r="D143" s="132" t="s">
        <v>211</v>
      </c>
      <c r="E143" s="133" t="s">
        <v>749</v>
      </c>
      <c r="F143" s="134" t="s">
        <v>750</v>
      </c>
      <c r="G143" s="135" t="s">
        <v>226</v>
      </c>
      <c r="H143" s="136">
        <v>37.688</v>
      </c>
      <c r="I143" s="137"/>
      <c r="J143" s="138">
        <f>ROUND(I143*H143,2)</f>
        <v>0</v>
      </c>
      <c r="K143" s="134" t="s">
        <v>215</v>
      </c>
      <c r="L143" s="33"/>
      <c r="M143" s="139" t="s">
        <v>19</v>
      </c>
      <c r="N143" s="140" t="s">
        <v>48</v>
      </c>
      <c r="P143" s="141">
        <f>O143*H143</f>
        <v>0</v>
      </c>
      <c r="Q143" s="141">
        <v>0.01838</v>
      </c>
      <c r="R143" s="141">
        <f>Q143*H143</f>
        <v>0.6927054400000001</v>
      </c>
      <c r="S143" s="141">
        <v>0</v>
      </c>
      <c r="T143" s="142">
        <f>S143*H143</f>
        <v>0</v>
      </c>
      <c r="AR143" s="143" t="s">
        <v>216</v>
      </c>
      <c r="AT143" s="143" t="s">
        <v>211</v>
      </c>
      <c r="AU143" s="143" t="s">
        <v>86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84</v>
      </c>
      <c r="BK143" s="144">
        <f>ROUND(I143*H143,2)</f>
        <v>0</v>
      </c>
      <c r="BL143" s="18" t="s">
        <v>216</v>
      </c>
      <c r="BM143" s="143" t="s">
        <v>1324</v>
      </c>
    </row>
    <row r="144" spans="2:47" s="1" customFormat="1" ht="12">
      <c r="B144" s="33"/>
      <c r="D144" s="145" t="s">
        <v>218</v>
      </c>
      <c r="F144" s="146" t="s">
        <v>752</v>
      </c>
      <c r="I144" s="147"/>
      <c r="L144" s="33"/>
      <c r="M144" s="148"/>
      <c r="T144" s="52"/>
      <c r="AT144" s="18" t="s">
        <v>218</v>
      </c>
      <c r="AU144" s="18" t="s">
        <v>86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1325</v>
      </c>
      <c r="H145" s="153">
        <v>14.88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1326</v>
      </c>
      <c r="H146" s="153">
        <v>9.525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1327</v>
      </c>
      <c r="H147" s="153">
        <v>13.283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4" customFormat="1" ht="12">
      <c r="B148" s="163"/>
      <c r="D148" s="150" t="s">
        <v>220</v>
      </c>
      <c r="E148" s="164" t="s">
        <v>19</v>
      </c>
      <c r="F148" s="165" t="s">
        <v>223</v>
      </c>
      <c r="H148" s="166">
        <v>37.688</v>
      </c>
      <c r="I148" s="167"/>
      <c r="L148" s="163"/>
      <c r="M148" s="168"/>
      <c r="T148" s="169"/>
      <c r="AT148" s="164" t="s">
        <v>220</v>
      </c>
      <c r="AU148" s="164" t="s">
        <v>86</v>
      </c>
      <c r="AV148" s="14" t="s">
        <v>216</v>
      </c>
      <c r="AW148" s="14" t="s">
        <v>37</v>
      </c>
      <c r="AX148" s="14" t="s">
        <v>84</v>
      </c>
      <c r="AY148" s="164" t="s">
        <v>208</v>
      </c>
    </row>
    <row r="149" spans="2:65" s="1" customFormat="1" ht="44.25" customHeight="1">
      <c r="B149" s="33"/>
      <c r="C149" s="132" t="s">
        <v>242</v>
      </c>
      <c r="D149" s="132" t="s">
        <v>211</v>
      </c>
      <c r="E149" s="133" t="s">
        <v>756</v>
      </c>
      <c r="F149" s="134" t="s">
        <v>757</v>
      </c>
      <c r="G149" s="135" t="s">
        <v>226</v>
      </c>
      <c r="H149" s="136">
        <v>37.688</v>
      </c>
      <c r="I149" s="137"/>
      <c r="J149" s="138">
        <f>ROUND(I149*H149,2)</f>
        <v>0</v>
      </c>
      <c r="K149" s="134" t="s">
        <v>215</v>
      </c>
      <c r="L149" s="33"/>
      <c r="M149" s="139" t="s">
        <v>19</v>
      </c>
      <c r="N149" s="140" t="s">
        <v>48</v>
      </c>
      <c r="P149" s="141">
        <f>O149*H149</f>
        <v>0</v>
      </c>
      <c r="Q149" s="141">
        <v>0.0079</v>
      </c>
      <c r="R149" s="141">
        <f>Q149*H149</f>
        <v>0.29773520000000003</v>
      </c>
      <c r="S149" s="141">
        <v>0</v>
      </c>
      <c r="T149" s="142">
        <f>S149*H149</f>
        <v>0</v>
      </c>
      <c r="AR149" s="143" t="s">
        <v>216</v>
      </c>
      <c r="AT149" s="143" t="s">
        <v>211</v>
      </c>
      <c r="AU149" s="143" t="s">
        <v>86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84</v>
      </c>
      <c r="BK149" s="144">
        <f>ROUND(I149*H149,2)</f>
        <v>0</v>
      </c>
      <c r="BL149" s="18" t="s">
        <v>216</v>
      </c>
      <c r="BM149" s="143" t="s">
        <v>1328</v>
      </c>
    </row>
    <row r="150" spans="2:47" s="1" customFormat="1" ht="12">
      <c r="B150" s="33"/>
      <c r="D150" s="145" t="s">
        <v>218</v>
      </c>
      <c r="F150" s="146" t="s">
        <v>759</v>
      </c>
      <c r="I150" s="147"/>
      <c r="L150" s="33"/>
      <c r="M150" s="148"/>
      <c r="T150" s="52"/>
      <c r="AT150" s="18" t="s">
        <v>218</v>
      </c>
      <c r="AU150" s="18" t="s">
        <v>86</v>
      </c>
    </row>
    <row r="151" spans="2:65" s="1" customFormat="1" ht="24.2" customHeight="1">
      <c r="B151" s="33"/>
      <c r="C151" s="132" t="s">
        <v>271</v>
      </c>
      <c r="D151" s="132" t="s">
        <v>211</v>
      </c>
      <c r="E151" s="133" t="s">
        <v>279</v>
      </c>
      <c r="F151" s="134" t="s">
        <v>280</v>
      </c>
      <c r="G151" s="135" t="s">
        <v>226</v>
      </c>
      <c r="H151" s="136">
        <v>127.125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48</v>
      </c>
      <c r="P151" s="141">
        <f>O151*H151</f>
        <v>0</v>
      </c>
      <c r="Q151" s="141">
        <v>0.03358</v>
      </c>
      <c r="R151" s="141">
        <f>Q151*H151</f>
        <v>4.2688575</v>
      </c>
      <c r="S151" s="141">
        <v>0</v>
      </c>
      <c r="T151" s="142">
        <f>S151*H151</f>
        <v>0</v>
      </c>
      <c r="AR151" s="143" t="s">
        <v>216</v>
      </c>
      <c r="AT151" s="143" t="s">
        <v>211</v>
      </c>
      <c r="AU151" s="143" t="s">
        <v>86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84</v>
      </c>
      <c r="BK151" s="144">
        <f>ROUND(I151*H151,2)</f>
        <v>0</v>
      </c>
      <c r="BL151" s="18" t="s">
        <v>216</v>
      </c>
      <c r="BM151" s="143" t="s">
        <v>1329</v>
      </c>
    </row>
    <row r="152" spans="2:47" s="1" customFormat="1" ht="12">
      <c r="B152" s="33"/>
      <c r="D152" s="145" t="s">
        <v>218</v>
      </c>
      <c r="F152" s="146" t="s">
        <v>282</v>
      </c>
      <c r="I152" s="147"/>
      <c r="L152" s="33"/>
      <c r="M152" s="148"/>
      <c r="T152" s="52"/>
      <c r="AT152" s="18" t="s">
        <v>218</v>
      </c>
      <c r="AU152" s="18" t="s">
        <v>86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1330</v>
      </c>
      <c r="H153" s="153">
        <v>12.21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1331</v>
      </c>
      <c r="H154" s="153">
        <v>3.03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1332</v>
      </c>
      <c r="H155" s="153">
        <v>13.86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1333</v>
      </c>
      <c r="H156" s="153">
        <v>12.375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1334</v>
      </c>
      <c r="H157" s="153">
        <v>3.09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1335</v>
      </c>
      <c r="H158" s="153">
        <v>14.19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3" customFormat="1" ht="12">
      <c r="B159" s="157"/>
      <c r="D159" s="150" t="s">
        <v>220</v>
      </c>
      <c r="E159" s="158" t="s">
        <v>19</v>
      </c>
      <c r="F159" s="159" t="s">
        <v>294</v>
      </c>
      <c r="H159" s="158" t="s">
        <v>19</v>
      </c>
      <c r="I159" s="160"/>
      <c r="L159" s="157"/>
      <c r="M159" s="161"/>
      <c r="T159" s="162"/>
      <c r="AT159" s="158" t="s">
        <v>220</v>
      </c>
      <c r="AU159" s="158" t="s">
        <v>86</v>
      </c>
      <c r="AV159" s="13" t="s">
        <v>84</v>
      </c>
      <c r="AW159" s="13" t="s">
        <v>37</v>
      </c>
      <c r="AX159" s="13" t="s">
        <v>77</v>
      </c>
      <c r="AY159" s="158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1336</v>
      </c>
      <c r="H160" s="153">
        <v>30.615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1337</v>
      </c>
      <c r="H161" s="153">
        <v>6.75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1338</v>
      </c>
      <c r="H162" s="153">
        <v>0.84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1339</v>
      </c>
      <c r="H163" s="153">
        <v>29.355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1340</v>
      </c>
      <c r="H164" s="153">
        <v>0.81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3" customFormat="1" ht="12">
      <c r="B165" s="157"/>
      <c r="D165" s="150" t="s">
        <v>220</v>
      </c>
      <c r="E165" s="158" t="s">
        <v>19</v>
      </c>
      <c r="F165" s="159" t="s">
        <v>290</v>
      </c>
      <c r="H165" s="158" t="s">
        <v>19</v>
      </c>
      <c r="I165" s="160"/>
      <c r="L165" s="157"/>
      <c r="M165" s="161"/>
      <c r="T165" s="162"/>
      <c r="AT165" s="158" t="s">
        <v>220</v>
      </c>
      <c r="AU165" s="158" t="s">
        <v>86</v>
      </c>
      <c r="AV165" s="13" t="s">
        <v>84</v>
      </c>
      <c r="AW165" s="13" t="s">
        <v>37</v>
      </c>
      <c r="AX165" s="13" t="s">
        <v>77</v>
      </c>
      <c r="AY165" s="158" t="s">
        <v>208</v>
      </c>
    </row>
    <row r="166" spans="2:51" s="14" customFormat="1" ht="12">
      <c r="B166" s="163"/>
      <c r="D166" s="150" t="s">
        <v>220</v>
      </c>
      <c r="E166" s="164" t="s">
        <v>19</v>
      </c>
      <c r="F166" s="165" t="s">
        <v>223</v>
      </c>
      <c r="H166" s="166">
        <v>127.125</v>
      </c>
      <c r="I166" s="167"/>
      <c r="L166" s="163"/>
      <c r="M166" s="168"/>
      <c r="T166" s="169"/>
      <c r="AT166" s="164" t="s">
        <v>220</v>
      </c>
      <c r="AU166" s="164" t="s">
        <v>86</v>
      </c>
      <c r="AV166" s="14" t="s">
        <v>216</v>
      </c>
      <c r="AW166" s="14" t="s">
        <v>37</v>
      </c>
      <c r="AX166" s="14" t="s">
        <v>84</v>
      </c>
      <c r="AY166" s="164" t="s">
        <v>208</v>
      </c>
    </row>
    <row r="167" spans="2:65" s="1" customFormat="1" ht="44.25" customHeight="1">
      <c r="B167" s="33"/>
      <c r="C167" s="132" t="s">
        <v>169</v>
      </c>
      <c r="D167" s="132" t="s">
        <v>211</v>
      </c>
      <c r="E167" s="133" t="s">
        <v>769</v>
      </c>
      <c r="F167" s="134" t="s">
        <v>770</v>
      </c>
      <c r="G167" s="135" t="s">
        <v>226</v>
      </c>
      <c r="H167" s="136">
        <v>32.66</v>
      </c>
      <c r="I167" s="137"/>
      <c r="J167" s="138">
        <f>ROUND(I167*H167,2)</f>
        <v>0</v>
      </c>
      <c r="K167" s="134" t="s">
        <v>215</v>
      </c>
      <c r="L167" s="33"/>
      <c r="M167" s="139" t="s">
        <v>19</v>
      </c>
      <c r="N167" s="140" t="s">
        <v>48</v>
      </c>
      <c r="P167" s="141">
        <f>O167*H167</f>
        <v>0</v>
      </c>
      <c r="Q167" s="141">
        <v>0.02636</v>
      </c>
      <c r="R167" s="141">
        <f>Q167*H167</f>
        <v>0.8609176</v>
      </c>
      <c r="S167" s="141">
        <v>0</v>
      </c>
      <c r="T167" s="142">
        <f>S167*H167</f>
        <v>0</v>
      </c>
      <c r="AR167" s="143" t="s">
        <v>216</v>
      </c>
      <c r="AT167" s="143" t="s">
        <v>211</v>
      </c>
      <c r="AU167" s="143" t="s">
        <v>86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84</v>
      </c>
      <c r="BK167" s="144">
        <f>ROUND(I167*H167,2)</f>
        <v>0</v>
      </c>
      <c r="BL167" s="18" t="s">
        <v>216</v>
      </c>
      <c r="BM167" s="143" t="s">
        <v>1341</v>
      </c>
    </row>
    <row r="168" spans="2:47" s="1" customFormat="1" ht="12">
      <c r="B168" s="33"/>
      <c r="D168" s="145" t="s">
        <v>218</v>
      </c>
      <c r="F168" s="146" t="s">
        <v>772</v>
      </c>
      <c r="I168" s="147"/>
      <c r="L168" s="33"/>
      <c r="M168" s="148"/>
      <c r="T168" s="52"/>
      <c r="AT168" s="18" t="s">
        <v>218</v>
      </c>
      <c r="AU168" s="18" t="s">
        <v>86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1342</v>
      </c>
      <c r="H169" s="153">
        <v>12.8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1343</v>
      </c>
      <c r="H170" s="153">
        <v>6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1344</v>
      </c>
      <c r="H171" s="153">
        <v>13.86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4" customFormat="1" ht="12">
      <c r="B172" s="163"/>
      <c r="D172" s="150" t="s">
        <v>220</v>
      </c>
      <c r="E172" s="164" t="s">
        <v>19</v>
      </c>
      <c r="F172" s="165" t="s">
        <v>223</v>
      </c>
      <c r="H172" s="166">
        <v>32.66</v>
      </c>
      <c r="I172" s="167"/>
      <c r="L172" s="163"/>
      <c r="M172" s="168"/>
      <c r="T172" s="169"/>
      <c r="AT172" s="164" t="s">
        <v>220</v>
      </c>
      <c r="AU172" s="164" t="s">
        <v>86</v>
      </c>
      <c r="AV172" s="14" t="s">
        <v>216</v>
      </c>
      <c r="AW172" s="14" t="s">
        <v>37</v>
      </c>
      <c r="AX172" s="14" t="s">
        <v>84</v>
      </c>
      <c r="AY172" s="164" t="s">
        <v>208</v>
      </c>
    </row>
    <row r="173" spans="2:65" s="1" customFormat="1" ht="44.25" customHeight="1">
      <c r="B173" s="33"/>
      <c r="C173" s="132" t="s">
        <v>295</v>
      </c>
      <c r="D173" s="132" t="s">
        <v>211</v>
      </c>
      <c r="E173" s="133" t="s">
        <v>776</v>
      </c>
      <c r="F173" s="134" t="s">
        <v>777</v>
      </c>
      <c r="G173" s="135" t="s">
        <v>226</v>
      </c>
      <c r="H173" s="136">
        <v>32.66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0.0079</v>
      </c>
      <c r="R173" s="141">
        <f>Q173*H173</f>
        <v>0.258014</v>
      </c>
      <c r="S173" s="141">
        <v>0</v>
      </c>
      <c r="T173" s="142">
        <f>S173*H173</f>
        <v>0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1345</v>
      </c>
    </row>
    <row r="174" spans="2:47" s="1" customFormat="1" ht="12">
      <c r="B174" s="33"/>
      <c r="D174" s="145" t="s">
        <v>218</v>
      </c>
      <c r="F174" s="146" t="s">
        <v>779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65" s="1" customFormat="1" ht="37.9" customHeight="1">
      <c r="B175" s="33"/>
      <c r="C175" s="132" t="s">
        <v>306</v>
      </c>
      <c r="D175" s="132" t="s">
        <v>211</v>
      </c>
      <c r="E175" s="133" t="s">
        <v>296</v>
      </c>
      <c r="F175" s="134" t="s">
        <v>297</v>
      </c>
      <c r="G175" s="135" t="s">
        <v>226</v>
      </c>
      <c r="H175" s="136">
        <v>7.12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0.025</v>
      </c>
      <c r="R175" s="141">
        <f>Q175*H175</f>
        <v>0.17800000000000002</v>
      </c>
      <c r="S175" s="141">
        <v>0</v>
      </c>
      <c r="T175" s="142">
        <f>S175*H175</f>
        <v>0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1346</v>
      </c>
    </row>
    <row r="176" spans="2:47" s="1" customFormat="1" ht="12">
      <c r="B176" s="33"/>
      <c r="D176" s="145" t="s">
        <v>218</v>
      </c>
      <c r="F176" s="146" t="s">
        <v>299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1347</v>
      </c>
      <c r="H177" s="153">
        <v>0.34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1348</v>
      </c>
      <c r="H178" s="153">
        <v>6.78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4" customFormat="1" ht="12">
      <c r="B179" s="163"/>
      <c r="D179" s="150" t="s">
        <v>220</v>
      </c>
      <c r="E179" s="164" t="s">
        <v>19</v>
      </c>
      <c r="F179" s="165" t="s">
        <v>223</v>
      </c>
      <c r="H179" s="166">
        <v>7.12</v>
      </c>
      <c r="I179" s="167"/>
      <c r="L179" s="163"/>
      <c r="M179" s="168"/>
      <c r="T179" s="169"/>
      <c r="AT179" s="164" t="s">
        <v>220</v>
      </c>
      <c r="AU179" s="164" t="s">
        <v>86</v>
      </c>
      <c r="AV179" s="14" t="s">
        <v>216</v>
      </c>
      <c r="AW179" s="14" t="s">
        <v>37</v>
      </c>
      <c r="AX179" s="14" t="s">
        <v>84</v>
      </c>
      <c r="AY179" s="164" t="s">
        <v>208</v>
      </c>
    </row>
    <row r="180" spans="2:65" s="1" customFormat="1" ht="24.2" customHeight="1">
      <c r="B180" s="33"/>
      <c r="C180" s="132" t="s">
        <v>312</v>
      </c>
      <c r="D180" s="132" t="s">
        <v>211</v>
      </c>
      <c r="E180" s="133" t="s">
        <v>307</v>
      </c>
      <c r="F180" s="134" t="s">
        <v>308</v>
      </c>
      <c r="G180" s="135" t="s">
        <v>274</v>
      </c>
      <c r="H180" s="136">
        <v>47.15</v>
      </c>
      <c r="I180" s="137"/>
      <c r="J180" s="138">
        <f>ROUND(I180*H180,2)</f>
        <v>0</v>
      </c>
      <c r="K180" s="134" t="s">
        <v>215</v>
      </c>
      <c r="L180" s="33"/>
      <c r="M180" s="139" t="s">
        <v>19</v>
      </c>
      <c r="N180" s="140" t="s">
        <v>48</v>
      </c>
      <c r="P180" s="141">
        <f>O180*H180</f>
        <v>0</v>
      </c>
      <c r="Q180" s="141">
        <v>0.010323</v>
      </c>
      <c r="R180" s="141">
        <f>Q180*H180</f>
        <v>0.48672945</v>
      </c>
      <c r="S180" s="141">
        <v>0</v>
      </c>
      <c r="T180" s="142">
        <f>S180*H180</f>
        <v>0</v>
      </c>
      <c r="AR180" s="143" t="s">
        <v>216</v>
      </c>
      <c r="AT180" s="143" t="s">
        <v>211</v>
      </c>
      <c r="AU180" s="143" t="s">
        <v>86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84</v>
      </c>
      <c r="BK180" s="144">
        <f>ROUND(I180*H180,2)</f>
        <v>0</v>
      </c>
      <c r="BL180" s="18" t="s">
        <v>216</v>
      </c>
      <c r="BM180" s="143" t="s">
        <v>1349</v>
      </c>
    </row>
    <row r="181" spans="2:47" s="1" customFormat="1" ht="12">
      <c r="B181" s="33"/>
      <c r="D181" s="145" t="s">
        <v>218</v>
      </c>
      <c r="F181" s="146" t="s">
        <v>310</v>
      </c>
      <c r="I181" s="147"/>
      <c r="L181" s="33"/>
      <c r="M181" s="148"/>
      <c r="T181" s="52"/>
      <c r="AT181" s="18" t="s">
        <v>218</v>
      </c>
      <c r="AU181" s="18" t="s">
        <v>86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1124</v>
      </c>
      <c r="H182" s="153">
        <v>23.1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823</v>
      </c>
      <c r="H183" s="153">
        <v>1.025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2" customFormat="1" ht="12">
      <c r="B184" s="149"/>
      <c r="D184" s="150" t="s">
        <v>220</v>
      </c>
      <c r="E184" s="151" t="s">
        <v>19</v>
      </c>
      <c r="F184" s="152" t="s">
        <v>1350</v>
      </c>
      <c r="H184" s="153">
        <v>22</v>
      </c>
      <c r="I184" s="154"/>
      <c r="L184" s="149"/>
      <c r="M184" s="155"/>
      <c r="T184" s="156"/>
      <c r="AT184" s="151" t="s">
        <v>220</v>
      </c>
      <c r="AU184" s="151" t="s">
        <v>86</v>
      </c>
      <c r="AV184" s="12" t="s">
        <v>86</v>
      </c>
      <c r="AW184" s="12" t="s">
        <v>37</v>
      </c>
      <c r="AX184" s="12" t="s">
        <v>77</v>
      </c>
      <c r="AY184" s="151" t="s">
        <v>208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823</v>
      </c>
      <c r="H185" s="153">
        <v>1.025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4" customFormat="1" ht="12">
      <c r="B186" s="163"/>
      <c r="D186" s="150" t="s">
        <v>220</v>
      </c>
      <c r="E186" s="164" t="s">
        <v>19</v>
      </c>
      <c r="F186" s="165" t="s">
        <v>223</v>
      </c>
      <c r="H186" s="166">
        <v>47.15</v>
      </c>
      <c r="I186" s="167"/>
      <c r="L186" s="163"/>
      <c r="M186" s="168"/>
      <c r="T186" s="169"/>
      <c r="AT186" s="164" t="s">
        <v>220</v>
      </c>
      <c r="AU186" s="164" t="s">
        <v>86</v>
      </c>
      <c r="AV186" s="14" t="s">
        <v>216</v>
      </c>
      <c r="AW186" s="14" t="s">
        <v>37</v>
      </c>
      <c r="AX186" s="14" t="s">
        <v>84</v>
      </c>
      <c r="AY186" s="164" t="s">
        <v>208</v>
      </c>
    </row>
    <row r="187" spans="2:65" s="1" customFormat="1" ht="37.9" customHeight="1">
      <c r="B187" s="33"/>
      <c r="C187" s="132" t="s">
        <v>318</v>
      </c>
      <c r="D187" s="132" t="s">
        <v>211</v>
      </c>
      <c r="E187" s="133" t="s">
        <v>319</v>
      </c>
      <c r="F187" s="134" t="s">
        <v>320</v>
      </c>
      <c r="G187" s="135" t="s">
        <v>226</v>
      </c>
      <c r="H187" s="136">
        <v>249.411</v>
      </c>
      <c r="I187" s="137"/>
      <c r="J187" s="138">
        <f>ROUND(I187*H187,2)</f>
        <v>0</v>
      </c>
      <c r="K187" s="134" t="s">
        <v>215</v>
      </c>
      <c r="L187" s="33"/>
      <c r="M187" s="139" t="s">
        <v>19</v>
      </c>
      <c r="N187" s="140" t="s">
        <v>48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216</v>
      </c>
      <c r="AT187" s="143" t="s">
        <v>211</v>
      </c>
      <c r="AU187" s="143" t="s">
        <v>86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84</v>
      </c>
      <c r="BK187" s="144">
        <f>ROUND(I187*H187,2)</f>
        <v>0</v>
      </c>
      <c r="BL187" s="18" t="s">
        <v>216</v>
      </c>
      <c r="BM187" s="143" t="s">
        <v>1351</v>
      </c>
    </row>
    <row r="188" spans="2:47" s="1" customFormat="1" ht="12">
      <c r="B188" s="33"/>
      <c r="D188" s="145" t="s">
        <v>218</v>
      </c>
      <c r="F188" s="146" t="s">
        <v>322</v>
      </c>
      <c r="I188" s="147"/>
      <c r="L188" s="33"/>
      <c r="M188" s="148"/>
      <c r="T188" s="52"/>
      <c r="AT188" s="18" t="s">
        <v>218</v>
      </c>
      <c r="AU188" s="18" t="s">
        <v>86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1352</v>
      </c>
      <c r="H189" s="153">
        <v>124.74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1353</v>
      </c>
      <c r="H190" s="153">
        <v>7.279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1354</v>
      </c>
      <c r="H191" s="153">
        <v>2.031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1355</v>
      </c>
      <c r="H192" s="153">
        <v>4.761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2" customFormat="1" ht="12">
      <c r="B193" s="149"/>
      <c r="D193" s="150" t="s">
        <v>220</v>
      </c>
      <c r="E193" s="151" t="s">
        <v>19</v>
      </c>
      <c r="F193" s="152" t="s">
        <v>1356</v>
      </c>
      <c r="H193" s="153">
        <v>97.2</v>
      </c>
      <c r="I193" s="154"/>
      <c r="L193" s="149"/>
      <c r="M193" s="155"/>
      <c r="T193" s="156"/>
      <c r="AT193" s="151" t="s">
        <v>220</v>
      </c>
      <c r="AU193" s="151" t="s">
        <v>86</v>
      </c>
      <c r="AV193" s="12" t="s">
        <v>86</v>
      </c>
      <c r="AW193" s="12" t="s">
        <v>37</v>
      </c>
      <c r="AX193" s="12" t="s">
        <v>77</v>
      </c>
      <c r="AY193" s="151" t="s">
        <v>208</v>
      </c>
    </row>
    <row r="194" spans="2:51" s="12" customFormat="1" ht="12">
      <c r="B194" s="149"/>
      <c r="D194" s="150" t="s">
        <v>220</v>
      </c>
      <c r="E194" s="151" t="s">
        <v>19</v>
      </c>
      <c r="F194" s="152" t="s">
        <v>1357</v>
      </c>
      <c r="H194" s="153">
        <v>6.932</v>
      </c>
      <c r="I194" s="154"/>
      <c r="L194" s="149"/>
      <c r="M194" s="155"/>
      <c r="T194" s="156"/>
      <c r="AT194" s="151" t="s">
        <v>220</v>
      </c>
      <c r="AU194" s="151" t="s">
        <v>86</v>
      </c>
      <c r="AV194" s="12" t="s">
        <v>86</v>
      </c>
      <c r="AW194" s="12" t="s">
        <v>37</v>
      </c>
      <c r="AX194" s="12" t="s">
        <v>77</v>
      </c>
      <c r="AY194" s="151" t="s">
        <v>208</v>
      </c>
    </row>
    <row r="195" spans="2:51" s="12" customFormat="1" ht="12">
      <c r="B195" s="149"/>
      <c r="D195" s="150" t="s">
        <v>220</v>
      </c>
      <c r="E195" s="151" t="s">
        <v>19</v>
      </c>
      <c r="F195" s="152" t="s">
        <v>1358</v>
      </c>
      <c r="H195" s="153">
        <v>1.934</v>
      </c>
      <c r="I195" s="154"/>
      <c r="L195" s="149"/>
      <c r="M195" s="155"/>
      <c r="T195" s="156"/>
      <c r="AT195" s="151" t="s">
        <v>220</v>
      </c>
      <c r="AU195" s="151" t="s">
        <v>86</v>
      </c>
      <c r="AV195" s="12" t="s">
        <v>86</v>
      </c>
      <c r="AW195" s="12" t="s">
        <v>37</v>
      </c>
      <c r="AX195" s="12" t="s">
        <v>77</v>
      </c>
      <c r="AY195" s="151" t="s">
        <v>208</v>
      </c>
    </row>
    <row r="196" spans="2:51" s="12" customFormat="1" ht="12">
      <c r="B196" s="149"/>
      <c r="D196" s="150" t="s">
        <v>220</v>
      </c>
      <c r="E196" s="151" t="s">
        <v>19</v>
      </c>
      <c r="F196" s="152" t="s">
        <v>1359</v>
      </c>
      <c r="H196" s="153">
        <v>4.534</v>
      </c>
      <c r="I196" s="154"/>
      <c r="L196" s="149"/>
      <c r="M196" s="155"/>
      <c r="T196" s="156"/>
      <c r="AT196" s="151" t="s">
        <v>220</v>
      </c>
      <c r="AU196" s="151" t="s">
        <v>86</v>
      </c>
      <c r="AV196" s="12" t="s">
        <v>86</v>
      </c>
      <c r="AW196" s="12" t="s">
        <v>37</v>
      </c>
      <c r="AX196" s="12" t="s">
        <v>77</v>
      </c>
      <c r="AY196" s="151" t="s">
        <v>208</v>
      </c>
    </row>
    <row r="197" spans="2:51" s="14" customFormat="1" ht="12">
      <c r="B197" s="163"/>
      <c r="D197" s="150" t="s">
        <v>220</v>
      </c>
      <c r="E197" s="164" t="s">
        <v>19</v>
      </c>
      <c r="F197" s="165" t="s">
        <v>223</v>
      </c>
      <c r="H197" s="166">
        <v>249.411</v>
      </c>
      <c r="I197" s="167"/>
      <c r="L197" s="163"/>
      <c r="M197" s="168"/>
      <c r="T197" s="169"/>
      <c r="AT197" s="164" t="s">
        <v>220</v>
      </c>
      <c r="AU197" s="164" t="s">
        <v>86</v>
      </c>
      <c r="AV197" s="14" t="s">
        <v>216</v>
      </c>
      <c r="AW197" s="14" t="s">
        <v>37</v>
      </c>
      <c r="AX197" s="14" t="s">
        <v>84</v>
      </c>
      <c r="AY197" s="164" t="s">
        <v>208</v>
      </c>
    </row>
    <row r="198" spans="2:63" s="11" customFormat="1" ht="22.9" customHeight="1">
      <c r="B198" s="120"/>
      <c r="D198" s="121" t="s">
        <v>76</v>
      </c>
      <c r="E198" s="130" t="s">
        <v>271</v>
      </c>
      <c r="F198" s="130" t="s">
        <v>324</v>
      </c>
      <c r="I198" s="123"/>
      <c r="J198" s="131">
        <f>BK198</f>
        <v>0</v>
      </c>
      <c r="L198" s="120"/>
      <c r="M198" s="125"/>
      <c r="P198" s="126">
        <f>SUM(P199:P262)</f>
        <v>0</v>
      </c>
      <c r="R198" s="126">
        <f>SUM(R199:R262)</f>
        <v>0.015120000000000001</v>
      </c>
      <c r="T198" s="127">
        <f>SUM(T199:T262)</f>
        <v>38.389025</v>
      </c>
      <c r="AR198" s="121" t="s">
        <v>84</v>
      </c>
      <c r="AT198" s="128" t="s">
        <v>76</v>
      </c>
      <c r="AU198" s="128" t="s">
        <v>84</v>
      </c>
      <c r="AY198" s="121" t="s">
        <v>208</v>
      </c>
      <c r="BK198" s="129">
        <f>SUM(BK199:BK262)</f>
        <v>0</v>
      </c>
    </row>
    <row r="199" spans="2:65" s="1" customFormat="1" ht="37.9" customHeight="1">
      <c r="B199" s="33"/>
      <c r="C199" s="132" t="s">
        <v>8</v>
      </c>
      <c r="D199" s="132" t="s">
        <v>211</v>
      </c>
      <c r="E199" s="133" t="s">
        <v>325</v>
      </c>
      <c r="F199" s="134" t="s">
        <v>326</v>
      </c>
      <c r="G199" s="135" t="s">
        <v>226</v>
      </c>
      <c r="H199" s="136">
        <v>72</v>
      </c>
      <c r="I199" s="137"/>
      <c r="J199" s="138">
        <f>ROUND(I199*H199,2)</f>
        <v>0</v>
      </c>
      <c r="K199" s="134" t="s">
        <v>215</v>
      </c>
      <c r="L199" s="33"/>
      <c r="M199" s="139" t="s">
        <v>19</v>
      </c>
      <c r="N199" s="140" t="s">
        <v>48</v>
      </c>
      <c r="P199" s="141">
        <f>O199*H199</f>
        <v>0</v>
      </c>
      <c r="Q199" s="141">
        <v>0.00021</v>
      </c>
      <c r="R199" s="141">
        <f>Q199*H199</f>
        <v>0.015120000000000001</v>
      </c>
      <c r="S199" s="141">
        <v>0</v>
      </c>
      <c r="T199" s="142">
        <f>S199*H199</f>
        <v>0</v>
      </c>
      <c r="AR199" s="143" t="s">
        <v>216</v>
      </c>
      <c r="AT199" s="143" t="s">
        <v>211</v>
      </c>
      <c r="AU199" s="143" t="s">
        <v>86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84</v>
      </c>
      <c r="BK199" s="144">
        <f>ROUND(I199*H199,2)</f>
        <v>0</v>
      </c>
      <c r="BL199" s="18" t="s">
        <v>216</v>
      </c>
      <c r="BM199" s="143" t="s">
        <v>1360</v>
      </c>
    </row>
    <row r="200" spans="2:47" s="1" customFormat="1" ht="12">
      <c r="B200" s="33"/>
      <c r="D200" s="145" t="s">
        <v>218</v>
      </c>
      <c r="F200" s="146" t="s">
        <v>328</v>
      </c>
      <c r="I200" s="147"/>
      <c r="L200" s="33"/>
      <c r="M200" s="148"/>
      <c r="T200" s="52"/>
      <c r="AT200" s="18" t="s">
        <v>218</v>
      </c>
      <c r="AU200" s="18" t="s">
        <v>86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1139</v>
      </c>
      <c r="H201" s="153">
        <v>72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4" customFormat="1" ht="12">
      <c r="B202" s="163"/>
      <c r="D202" s="150" t="s">
        <v>220</v>
      </c>
      <c r="E202" s="164" t="s">
        <v>19</v>
      </c>
      <c r="F202" s="165" t="s">
        <v>223</v>
      </c>
      <c r="H202" s="166">
        <v>72</v>
      </c>
      <c r="I202" s="167"/>
      <c r="L202" s="163"/>
      <c r="M202" s="168"/>
      <c r="T202" s="169"/>
      <c r="AT202" s="164" t="s">
        <v>220</v>
      </c>
      <c r="AU202" s="164" t="s">
        <v>86</v>
      </c>
      <c r="AV202" s="14" t="s">
        <v>216</v>
      </c>
      <c r="AW202" s="14" t="s">
        <v>37</v>
      </c>
      <c r="AX202" s="14" t="s">
        <v>84</v>
      </c>
      <c r="AY202" s="164" t="s">
        <v>208</v>
      </c>
    </row>
    <row r="203" spans="2:65" s="1" customFormat="1" ht="44.25" customHeight="1">
      <c r="B203" s="33"/>
      <c r="C203" s="132" t="s">
        <v>331</v>
      </c>
      <c r="D203" s="132" t="s">
        <v>211</v>
      </c>
      <c r="E203" s="133" t="s">
        <v>1140</v>
      </c>
      <c r="F203" s="134" t="s">
        <v>1141</v>
      </c>
      <c r="G203" s="135" t="s">
        <v>214</v>
      </c>
      <c r="H203" s="136">
        <v>2.675</v>
      </c>
      <c r="I203" s="137"/>
      <c r="J203" s="138">
        <f>ROUND(I203*H203,2)</f>
        <v>0</v>
      </c>
      <c r="K203" s="134" t="s">
        <v>215</v>
      </c>
      <c r="L203" s="33"/>
      <c r="M203" s="139" t="s">
        <v>19</v>
      </c>
      <c r="N203" s="140" t="s">
        <v>48</v>
      </c>
      <c r="P203" s="141">
        <f>O203*H203</f>
        <v>0</v>
      </c>
      <c r="Q203" s="141">
        <v>0</v>
      </c>
      <c r="R203" s="141">
        <f>Q203*H203</f>
        <v>0</v>
      </c>
      <c r="S203" s="141">
        <v>1.8</v>
      </c>
      <c r="T203" s="142">
        <f>S203*H203</f>
        <v>4.8149999999999995</v>
      </c>
      <c r="AR203" s="143" t="s">
        <v>216</v>
      </c>
      <c r="AT203" s="143" t="s">
        <v>211</v>
      </c>
      <c r="AU203" s="143" t="s">
        <v>86</v>
      </c>
      <c r="AY203" s="18" t="s">
        <v>208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84</v>
      </c>
      <c r="BK203" s="144">
        <f>ROUND(I203*H203,2)</f>
        <v>0</v>
      </c>
      <c r="BL203" s="18" t="s">
        <v>216</v>
      </c>
      <c r="BM203" s="143" t="s">
        <v>1361</v>
      </c>
    </row>
    <row r="204" spans="2:47" s="1" customFormat="1" ht="12">
      <c r="B204" s="33"/>
      <c r="D204" s="145" t="s">
        <v>218</v>
      </c>
      <c r="F204" s="146" t="s">
        <v>1143</v>
      </c>
      <c r="I204" s="147"/>
      <c r="L204" s="33"/>
      <c r="M204" s="148"/>
      <c r="T204" s="52"/>
      <c r="AT204" s="18" t="s">
        <v>218</v>
      </c>
      <c r="AU204" s="18" t="s">
        <v>86</v>
      </c>
    </row>
    <row r="205" spans="2:51" s="12" customFormat="1" ht="12">
      <c r="B205" s="149"/>
      <c r="D205" s="150" t="s">
        <v>220</v>
      </c>
      <c r="E205" s="151" t="s">
        <v>19</v>
      </c>
      <c r="F205" s="152" t="s">
        <v>1362</v>
      </c>
      <c r="H205" s="153">
        <v>0.536</v>
      </c>
      <c r="I205" s="154"/>
      <c r="L205" s="149"/>
      <c r="M205" s="155"/>
      <c r="T205" s="156"/>
      <c r="AT205" s="151" t="s">
        <v>220</v>
      </c>
      <c r="AU205" s="151" t="s">
        <v>86</v>
      </c>
      <c r="AV205" s="12" t="s">
        <v>86</v>
      </c>
      <c r="AW205" s="12" t="s">
        <v>37</v>
      </c>
      <c r="AX205" s="12" t="s">
        <v>77</v>
      </c>
      <c r="AY205" s="151" t="s">
        <v>208</v>
      </c>
    </row>
    <row r="206" spans="2:51" s="12" customFormat="1" ht="12">
      <c r="B206" s="149"/>
      <c r="D206" s="150" t="s">
        <v>220</v>
      </c>
      <c r="E206" s="151" t="s">
        <v>19</v>
      </c>
      <c r="F206" s="152" t="s">
        <v>1362</v>
      </c>
      <c r="H206" s="153">
        <v>0.536</v>
      </c>
      <c r="I206" s="154"/>
      <c r="L206" s="149"/>
      <c r="M206" s="155"/>
      <c r="T206" s="156"/>
      <c r="AT206" s="151" t="s">
        <v>220</v>
      </c>
      <c r="AU206" s="151" t="s">
        <v>86</v>
      </c>
      <c r="AV206" s="12" t="s">
        <v>86</v>
      </c>
      <c r="AW206" s="12" t="s">
        <v>37</v>
      </c>
      <c r="AX206" s="12" t="s">
        <v>77</v>
      </c>
      <c r="AY206" s="151" t="s">
        <v>208</v>
      </c>
    </row>
    <row r="207" spans="2:51" s="12" customFormat="1" ht="12">
      <c r="B207" s="149"/>
      <c r="D207" s="150" t="s">
        <v>220</v>
      </c>
      <c r="E207" s="151" t="s">
        <v>19</v>
      </c>
      <c r="F207" s="152" t="s">
        <v>1363</v>
      </c>
      <c r="H207" s="153">
        <v>0.54</v>
      </c>
      <c r="I207" s="154"/>
      <c r="L207" s="149"/>
      <c r="M207" s="155"/>
      <c r="T207" s="156"/>
      <c r="AT207" s="151" t="s">
        <v>220</v>
      </c>
      <c r="AU207" s="151" t="s">
        <v>86</v>
      </c>
      <c r="AV207" s="12" t="s">
        <v>86</v>
      </c>
      <c r="AW207" s="12" t="s">
        <v>37</v>
      </c>
      <c r="AX207" s="12" t="s">
        <v>77</v>
      </c>
      <c r="AY207" s="151" t="s">
        <v>208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1364</v>
      </c>
      <c r="H208" s="153">
        <v>0.688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1365</v>
      </c>
      <c r="H209" s="153">
        <v>0.375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4" customFormat="1" ht="12">
      <c r="B210" s="163"/>
      <c r="D210" s="150" t="s">
        <v>220</v>
      </c>
      <c r="E210" s="164" t="s">
        <v>19</v>
      </c>
      <c r="F210" s="165" t="s">
        <v>223</v>
      </c>
      <c r="H210" s="166">
        <v>2.675</v>
      </c>
      <c r="I210" s="167"/>
      <c r="L210" s="163"/>
      <c r="M210" s="168"/>
      <c r="T210" s="169"/>
      <c r="AT210" s="164" t="s">
        <v>220</v>
      </c>
      <c r="AU210" s="164" t="s">
        <v>86</v>
      </c>
      <c r="AV210" s="14" t="s">
        <v>216</v>
      </c>
      <c r="AW210" s="14" t="s">
        <v>37</v>
      </c>
      <c r="AX210" s="14" t="s">
        <v>84</v>
      </c>
      <c r="AY210" s="164" t="s">
        <v>208</v>
      </c>
    </row>
    <row r="211" spans="2:65" s="1" customFormat="1" ht="49.15" customHeight="1">
      <c r="B211" s="33"/>
      <c r="C211" s="132" t="s">
        <v>337</v>
      </c>
      <c r="D211" s="132" t="s">
        <v>211</v>
      </c>
      <c r="E211" s="133" t="s">
        <v>1366</v>
      </c>
      <c r="F211" s="134" t="s">
        <v>1367</v>
      </c>
      <c r="G211" s="135" t="s">
        <v>214</v>
      </c>
      <c r="H211" s="136">
        <v>12.555</v>
      </c>
      <c r="I211" s="137"/>
      <c r="J211" s="138">
        <f>ROUND(I211*H211,2)</f>
        <v>0</v>
      </c>
      <c r="K211" s="134" t="s">
        <v>215</v>
      </c>
      <c r="L211" s="33"/>
      <c r="M211" s="139" t="s">
        <v>19</v>
      </c>
      <c r="N211" s="140" t="s">
        <v>48</v>
      </c>
      <c r="P211" s="141">
        <f>O211*H211</f>
        <v>0</v>
      </c>
      <c r="Q211" s="141">
        <v>0</v>
      </c>
      <c r="R211" s="141">
        <f>Q211*H211</f>
        <v>0</v>
      </c>
      <c r="S211" s="141">
        <v>1.8</v>
      </c>
      <c r="T211" s="142">
        <f>S211*H211</f>
        <v>22.599</v>
      </c>
      <c r="AR211" s="143" t="s">
        <v>216</v>
      </c>
      <c r="AT211" s="143" t="s">
        <v>211</v>
      </c>
      <c r="AU211" s="143" t="s">
        <v>86</v>
      </c>
      <c r="AY211" s="18" t="s">
        <v>208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8" t="s">
        <v>84</v>
      </c>
      <c r="BK211" s="144">
        <f>ROUND(I211*H211,2)</f>
        <v>0</v>
      </c>
      <c r="BL211" s="18" t="s">
        <v>216</v>
      </c>
      <c r="BM211" s="143" t="s">
        <v>1368</v>
      </c>
    </row>
    <row r="212" spans="2:47" s="1" customFormat="1" ht="12">
      <c r="B212" s="33"/>
      <c r="D212" s="145" t="s">
        <v>218</v>
      </c>
      <c r="F212" s="146" t="s">
        <v>1369</v>
      </c>
      <c r="I212" s="147"/>
      <c r="L212" s="33"/>
      <c r="M212" s="148"/>
      <c r="T212" s="52"/>
      <c r="AT212" s="18" t="s">
        <v>218</v>
      </c>
      <c r="AU212" s="18" t="s">
        <v>86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1370</v>
      </c>
      <c r="H213" s="153">
        <v>2.88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1371</v>
      </c>
      <c r="H214" s="153">
        <v>4.8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1372</v>
      </c>
      <c r="H215" s="153">
        <v>4.875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4" customFormat="1" ht="12">
      <c r="B216" s="163"/>
      <c r="D216" s="150" t="s">
        <v>220</v>
      </c>
      <c r="E216" s="164" t="s">
        <v>19</v>
      </c>
      <c r="F216" s="165" t="s">
        <v>223</v>
      </c>
      <c r="H216" s="166">
        <v>12.555</v>
      </c>
      <c r="I216" s="167"/>
      <c r="L216" s="163"/>
      <c r="M216" s="168"/>
      <c r="T216" s="169"/>
      <c r="AT216" s="164" t="s">
        <v>220</v>
      </c>
      <c r="AU216" s="164" t="s">
        <v>86</v>
      </c>
      <c r="AV216" s="14" t="s">
        <v>216</v>
      </c>
      <c r="AW216" s="14" t="s">
        <v>37</v>
      </c>
      <c r="AX216" s="14" t="s">
        <v>84</v>
      </c>
      <c r="AY216" s="164" t="s">
        <v>208</v>
      </c>
    </row>
    <row r="217" spans="2:65" s="1" customFormat="1" ht="24.2" customHeight="1">
      <c r="B217" s="33"/>
      <c r="C217" s="132" t="s">
        <v>343</v>
      </c>
      <c r="D217" s="132" t="s">
        <v>211</v>
      </c>
      <c r="E217" s="133" t="s">
        <v>1147</v>
      </c>
      <c r="F217" s="134" t="s">
        <v>1148</v>
      </c>
      <c r="G217" s="135" t="s">
        <v>226</v>
      </c>
      <c r="H217" s="136">
        <v>2.8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48</v>
      </c>
      <c r="P217" s="141">
        <f>O217*H217</f>
        <v>0</v>
      </c>
      <c r="Q217" s="141">
        <v>0</v>
      </c>
      <c r="R217" s="141">
        <f>Q217*H217</f>
        <v>0</v>
      </c>
      <c r="S217" s="141">
        <v>0.055</v>
      </c>
      <c r="T217" s="142">
        <f>S217*H217</f>
        <v>0.154</v>
      </c>
      <c r="AR217" s="143" t="s">
        <v>216</v>
      </c>
      <c r="AT217" s="143" t="s">
        <v>211</v>
      </c>
      <c r="AU217" s="143" t="s">
        <v>86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84</v>
      </c>
      <c r="BK217" s="144">
        <f>ROUND(I217*H217,2)</f>
        <v>0</v>
      </c>
      <c r="BL217" s="18" t="s">
        <v>216</v>
      </c>
      <c r="BM217" s="143" t="s">
        <v>1373</v>
      </c>
    </row>
    <row r="218" spans="2:47" s="1" customFormat="1" ht="12">
      <c r="B218" s="33"/>
      <c r="D218" s="145" t="s">
        <v>218</v>
      </c>
      <c r="F218" s="146" t="s">
        <v>1150</v>
      </c>
      <c r="I218" s="147"/>
      <c r="L218" s="33"/>
      <c r="M218" s="148"/>
      <c r="T218" s="52"/>
      <c r="AT218" s="18" t="s">
        <v>218</v>
      </c>
      <c r="AU218" s="18" t="s">
        <v>86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1374</v>
      </c>
      <c r="H219" s="153">
        <v>2.8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4" customFormat="1" ht="12">
      <c r="B220" s="163"/>
      <c r="D220" s="150" t="s">
        <v>220</v>
      </c>
      <c r="E220" s="164" t="s">
        <v>19</v>
      </c>
      <c r="F220" s="165" t="s">
        <v>223</v>
      </c>
      <c r="H220" s="166">
        <v>2.8</v>
      </c>
      <c r="I220" s="167"/>
      <c r="L220" s="163"/>
      <c r="M220" s="168"/>
      <c r="T220" s="169"/>
      <c r="AT220" s="164" t="s">
        <v>220</v>
      </c>
      <c r="AU220" s="164" t="s">
        <v>86</v>
      </c>
      <c r="AV220" s="14" t="s">
        <v>216</v>
      </c>
      <c r="AW220" s="14" t="s">
        <v>37</v>
      </c>
      <c r="AX220" s="14" t="s">
        <v>84</v>
      </c>
      <c r="AY220" s="164" t="s">
        <v>208</v>
      </c>
    </row>
    <row r="221" spans="2:65" s="1" customFormat="1" ht="24.2" customHeight="1">
      <c r="B221" s="33"/>
      <c r="C221" s="132" t="s">
        <v>349</v>
      </c>
      <c r="D221" s="132" t="s">
        <v>211</v>
      </c>
      <c r="E221" s="133" t="s">
        <v>1375</v>
      </c>
      <c r="F221" s="134" t="s">
        <v>1376</v>
      </c>
      <c r="G221" s="135" t="s">
        <v>274</v>
      </c>
      <c r="H221" s="136">
        <v>2.05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48</v>
      </c>
      <c r="P221" s="141">
        <f>O221*H221</f>
        <v>0</v>
      </c>
      <c r="Q221" s="141">
        <v>0</v>
      </c>
      <c r="R221" s="141">
        <f>Q221*H221</f>
        <v>0</v>
      </c>
      <c r="S221" s="141">
        <v>0.082</v>
      </c>
      <c r="T221" s="142">
        <f>S221*H221</f>
        <v>0.1681</v>
      </c>
      <c r="AR221" s="143" t="s">
        <v>216</v>
      </c>
      <c r="AT221" s="143" t="s">
        <v>211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216</v>
      </c>
      <c r="BM221" s="143" t="s">
        <v>1377</v>
      </c>
    </row>
    <row r="222" spans="2:47" s="1" customFormat="1" ht="12">
      <c r="B222" s="33"/>
      <c r="D222" s="145" t="s">
        <v>218</v>
      </c>
      <c r="F222" s="146" t="s">
        <v>1378</v>
      </c>
      <c r="I222" s="147"/>
      <c r="L222" s="33"/>
      <c r="M222" s="148"/>
      <c r="T222" s="52"/>
      <c r="AT222" s="18" t="s">
        <v>218</v>
      </c>
      <c r="AU222" s="18" t="s">
        <v>86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1379</v>
      </c>
      <c r="H223" s="153">
        <v>2.05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4" customFormat="1" ht="12">
      <c r="B224" s="163"/>
      <c r="D224" s="150" t="s">
        <v>220</v>
      </c>
      <c r="E224" s="164" t="s">
        <v>19</v>
      </c>
      <c r="F224" s="165" t="s">
        <v>223</v>
      </c>
      <c r="H224" s="166">
        <v>2.05</v>
      </c>
      <c r="I224" s="167"/>
      <c r="L224" s="163"/>
      <c r="M224" s="168"/>
      <c r="T224" s="169"/>
      <c r="AT224" s="164" t="s">
        <v>220</v>
      </c>
      <c r="AU224" s="164" t="s">
        <v>86</v>
      </c>
      <c r="AV224" s="14" t="s">
        <v>216</v>
      </c>
      <c r="AW224" s="14" t="s">
        <v>37</v>
      </c>
      <c r="AX224" s="14" t="s">
        <v>84</v>
      </c>
      <c r="AY224" s="164" t="s">
        <v>208</v>
      </c>
    </row>
    <row r="225" spans="2:65" s="1" customFormat="1" ht="44.25" customHeight="1">
      <c r="B225" s="33"/>
      <c r="C225" s="132" t="s">
        <v>355</v>
      </c>
      <c r="D225" s="132" t="s">
        <v>211</v>
      </c>
      <c r="E225" s="133" t="s">
        <v>338</v>
      </c>
      <c r="F225" s="134" t="s">
        <v>339</v>
      </c>
      <c r="G225" s="135" t="s">
        <v>226</v>
      </c>
      <c r="H225" s="136">
        <v>117.52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0.032</v>
      </c>
      <c r="T225" s="142">
        <f>S225*H225</f>
        <v>3.76064</v>
      </c>
      <c r="AR225" s="143" t="s">
        <v>216</v>
      </c>
      <c r="AT225" s="143" t="s">
        <v>211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216</v>
      </c>
      <c r="BM225" s="143" t="s">
        <v>1380</v>
      </c>
    </row>
    <row r="226" spans="2:47" s="1" customFormat="1" ht="12">
      <c r="B226" s="33"/>
      <c r="D226" s="145" t="s">
        <v>218</v>
      </c>
      <c r="F226" s="146" t="s">
        <v>341</v>
      </c>
      <c r="I226" s="147"/>
      <c r="L226" s="33"/>
      <c r="M226" s="148"/>
      <c r="T226" s="52"/>
      <c r="AT226" s="18" t="s">
        <v>218</v>
      </c>
      <c r="AU226" s="18" t="s">
        <v>86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1381</v>
      </c>
      <c r="H227" s="153">
        <v>27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1382</v>
      </c>
      <c r="H228" s="153">
        <v>25.6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1383</v>
      </c>
      <c r="H229" s="153">
        <v>3.6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2" customFormat="1" ht="12">
      <c r="B230" s="149"/>
      <c r="D230" s="150" t="s">
        <v>220</v>
      </c>
      <c r="E230" s="151" t="s">
        <v>19</v>
      </c>
      <c r="F230" s="152" t="s">
        <v>1384</v>
      </c>
      <c r="H230" s="153">
        <v>34.02</v>
      </c>
      <c r="I230" s="154"/>
      <c r="L230" s="149"/>
      <c r="M230" s="155"/>
      <c r="T230" s="156"/>
      <c r="AT230" s="151" t="s">
        <v>220</v>
      </c>
      <c r="AU230" s="151" t="s">
        <v>86</v>
      </c>
      <c r="AV230" s="12" t="s">
        <v>86</v>
      </c>
      <c r="AW230" s="12" t="s">
        <v>37</v>
      </c>
      <c r="AX230" s="12" t="s">
        <v>77</v>
      </c>
      <c r="AY230" s="151" t="s">
        <v>208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1385</v>
      </c>
      <c r="H231" s="153">
        <v>27.3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3" customFormat="1" ht="12">
      <c r="B232" s="157"/>
      <c r="D232" s="150" t="s">
        <v>220</v>
      </c>
      <c r="E232" s="158" t="s">
        <v>19</v>
      </c>
      <c r="F232" s="159" t="s">
        <v>96</v>
      </c>
      <c r="H232" s="158" t="s">
        <v>19</v>
      </c>
      <c r="I232" s="160"/>
      <c r="L232" s="157"/>
      <c r="M232" s="161"/>
      <c r="T232" s="162"/>
      <c r="AT232" s="158" t="s">
        <v>220</v>
      </c>
      <c r="AU232" s="158" t="s">
        <v>86</v>
      </c>
      <c r="AV232" s="13" t="s">
        <v>84</v>
      </c>
      <c r="AW232" s="13" t="s">
        <v>37</v>
      </c>
      <c r="AX232" s="13" t="s">
        <v>77</v>
      </c>
      <c r="AY232" s="158" t="s">
        <v>208</v>
      </c>
    </row>
    <row r="233" spans="2:51" s="14" customFormat="1" ht="12">
      <c r="B233" s="163"/>
      <c r="D233" s="150" t="s">
        <v>220</v>
      </c>
      <c r="E233" s="164" t="s">
        <v>19</v>
      </c>
      <c r="F233" s="165" t="s">
        <v>223</v>
      </c>
      <c r="H233" s="166">
        <v>117.52</v>
      </c>
      <c r="I233" s="167"/>
      <c r="L233" s="163"/>
      <c r="M233" s="168"/>
      <c r="T233" s="169"/>
      <c r="AT233" s="164" t="s">
        <v>220</v>
      </c>
      <c r="AU233" s="164" t="s">
        <v>86</v>
      </c>
      <c r="AV233" s="14" t="s">
        <v>216</v>
      </c>
      <c r="AW233" s="14" t="s">
        <v>37</v>
      </c>
      <c r="AX233" s="14" t="s">
        <v>84</v>
      </c>
      <c r="AY233" s="164" t="s">
        <v>208</v>
      </c>
    </row>
    <row r="234" spans="2:65" s="1" customFormat="1" ht="33" customHeight="1">
      <c r="B234" s="33"/>
      <c r="C234" s="132" t="s">
        <v>7</v>
      </c>
      <c r="D234" s="132" t="s">
        <v>211</v>
      </c>
      <c r="E234" s="133" t="s">
        <v>1386</v>
      </c>
      <c r="F234" s="134" t="s">
        <v>1387</v>
      </c>
      <c r="G234" s="135" t="s">
        <v>274</v>
      </c>
      <c r="H234" s="136">
        <v>21.6</v>
      </c>
      <c r="I234" s="137"/>
      <c r="J234" s="138">
        <f>ROUND(I234*H234,2)</f>
        <v>0</v>
      </c>
      <c r="K234" s="134" t="s">
        <v>215</v>
      </c>
      <c r="L234" s="33"/>
      <c r="M234" s="139" t="s">
        <v>19</v>
      </c>
      <c r="N234" s="140" t="s">
        <v>48</v>
      </c>
      <c r="P234" s="141">
        <f>O234*H234</f>
        <v>0</v>
      </c>
      <c r="Q234" s="141">
        <v>0</v>
      </c>
      <c r="R234" s="141">
        <f>Q234*H234</f>
        <v>0</v>
      </c>
      <c r="S234" s="141">
        <v>0.013</v>
      </c>
      <c r="T234" s="142">
        <f>S234*H234</f>
        <v>0.2808</v>
      </c>
      <c r="AR234" s="143" t="s">
        <v>216</v>
      </c>
      <c r="AT234" s="143" t="s">
        <v>211</v>
      </c>
      <c r="AU234" s="143" t="s">
        <v>86</v>
      </c>
      <c r="AY234" s="18" t="s">
        <v>208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8" t="s">
        <v>84</v>
      </c>
      <c r="BK234" s="144">
        <f>ROUND(I234*H234,2)</f>
        <v>0</v>
      </c>
      <c r="BL234" s="18" t="s">
        <v>216</v>
      </c>
      <c r="BM234" s="143" t="s">
        <v>1388</v>
      </c>
    </row>
    <row r="235" spans="2:47" s="1" customFormat="1" ht="12">
      <c r="B235" s="33"/>
      <c r="D235" s="145" t="s">
        <v>218</v>
      </c>
      <c r="F235" s="146" t="s">
        <v>1389</v>
      </c>
      <c r="I235" s="147"/>
      <c r="L235" s="33"/>
      <c r="M235" s="148"/>
      <c r="T235" s="52"/>
      <c r="AT235" s="18" t="s">
        <v>218</v>
      </c>
      <c r="AU235" s="18" t="s">
        <v>86</v>
      </c>
    </row>
    <row r="236" spans="2:51" s="12" customFormat="1" ht="12">
      <c r="B236" s="149"/>
      <c r="D236" s="150" t="s">
        <v>220</v>
      </c>
      <c r="E236" s="151" t="s">
        <v>19</v>
      </c>
      <c r="F236" s="152" t="s">
        <v>1390</v>
      </c>
      <c r="H236" s="153">
        <v>5.4</v>
      </c>
      <c r="I236" s="154"/>
      <c r="L236" s="149"/>
      <c r="M236" s="155"/>
      <c r="T236" s="156"/>
      <c r="AT236" s="151" t="s">
        <v>220</v>
      </c>
      <c r="AU236" s="151" t="s">
        <v>86</v>
      </c>
      <c r="AV236" s="12" t="s">
        <v>86</v>
      </c>
      <c r="AW236" s="12" t="s">
        <v>37</v>
      </c>
      <c r="AX236" s="12" t="s">
        <v>77</v>
      </c>
      <c r="AY236" s="151" t="s">
        <v>208</v>
      </c>
    </row>
    <row r="237" spans="2:51" s="12" customFormat="1" ht="12">
      <c r="B237" s="149"/>
      <c r="D237" s="150" t="s">
        <v>220</v>
      </c>
      <c r="E237" s="151" t="s">
        <v>19</v>
      </c>
      <c r="F237" s="152" t="s">
        <v>1390</v>
      </c>
      <c r="H237" s="153">
        <v>5.4</v>
      </c>
      <c r="I237" s="154"/>
      <c r="L237" s="149"/>
      <c r="M237" s="155"/>
      <c r="T237" s="156"/>
      <c r="AT237" s="151" t="s">
        <v>220</v>
      </c>
      <c r="AU237" s="151" t="s">
        <v>86</v>
      </c>
      <c r="AV237" s="12" t="s">
        <v>86</v>
      </c>
      <c r="AW237" s="12" t="s">
        <v>37</v>
      </c>
      <c r="AX237" s="12" t="s">
        <v>77</v>
      </c>
      <c r="AY237" s="151" t="s">
        <v>208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1390</v>
      </c>
      <c r="H238" s="153">
        <v>5.4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1390</v>
      </c>
      <c r="H239" s="153">
        <v>5.4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21.6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5" s="1" customFormat="1" ht="33" customHeight="1">
      <c r="B241" s="33"/>
      <c r="C241" s="132" t="s">
        <v>368</v>
      </c>
      <c r="D241" s="132" t="s">
        <v>211</v>
      </c>
      <c r="E241" s="133" t="s">
        <v>1158</v>
      </c>
      <c r="F241" s="134" t="s">
        <v>1159</v>
      </c>
      <c r="G241" s="135" t="s">
        <v>274</v>
      </c>
      <c r="H241" s="136">
        <v>23.5</v>
      </c>
      <c r="I241" s="137"/>
      <c r="J241" s="138">
        <f>ROUND(I241*H241,2)</f>
        <v>0</v>
      </c>
      <c r="K241" s="134" t="s">
        <v>215</v>
      </c>
      <c r="L241" s="33"/>
      <c r="M241" s="139" t="s">
        <v>19</v>
      </c>
      <c r="N241" s="140" t="s">
        <v>48</v>
      </c>
      <c r="P241" s="141">
        <f>O241*H241</f>
        <v>0</v>
      </c>
      <c r="Q241" s="141">
        <v>0</v>
      </c>
      <c r="R241" s="141">
        <f>Q241*H241</f>
        <v>0</v>
      </c>
      <c r="S241" s="141">
        <v>0.019</v>
      </c>
      <c r="T241" s="142">
        <f>S241*H241</f>
        <v>0.4465</v>
      </c>
      <c r="AR241" s="143" t="s">
        <v>216</v>
      </c>
      <c r="AT241" s="143" t="s">
        <v>211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216</v>
      </c>
      <c r="BM241" s="143" t="s">
        <v>1391</v>
      </c>
    </row>
    <row r="242" spans="2:47" s="1" customFormat="1" ht="12">
      <c r="B242" s="33"/>
      <c r="D242" s="145" t="s">
        <v>218</v>
      </c>
      <c r="F242" s="146" t="s">
        <v>1161</v>
      </c>
      <c r="I242" s="147"/>
      <c r="L242" s="33"/>
      <c r="M242" s="148"/>
      <c r="T242" s="52"/>
      <c r="AT242" s="18" t="s">
        <v>218</v>
      </c>
      <c r="AU242" s="18" t="s">
        <v>86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1392</v>
      </c>
      <c r="H243" s="153">
        <v>9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1393</v>
      </c>
      <c r="H244" s="153">
        <v>2.4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1394</v>
      </c>
      <c r="H245" s="153">
        <v>12.1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4" customFormat="1" ht="12">
      <c r="B246" s="163"/>
      <c r="D246" s="150" t="s">
        <v>220</v>
      </c>
      <c r="E246" s="164" t="s">
        <v>19</v>
      </c>
      <c r="F246" s="165" t="s">
        <v>223</v>
      </c>
      <c r="H246" s="166">
        <v>23.5</v>
      </c>
      <c r="I246" s="167"/>
      <c r="L246" s="163"/>
      <c r="M246" s="168"/>
      <c r="T246" s="169"/>
      <c r="AT246" s="164" t="s">
        <v>220</v>
      </c>
      <c r="AU246" s="164" t="s">
        <v>86</v>
      </c>
      <c r="AV246" s="14" t="s">
        <v>216</v>
      </c>
      <c r="AW246" s="14" t="s">
        <v>37</v>
      </c>
      <c r="AX246" s="14" t="s">
        <v>84</v>
      </c>
      <c r="AY246" s="164" t="s">
        <v>208</v>
      </c>
    </row>
    <row r="247" spans="2:65" s="1" customFormat="1" ht="37.9" customHeight="1">
      <c r="B247" s="33"/>
      <c r="C247" s="132" t="s">
        <v>374</v>
      </c>
      <c r="D247" s="132" t="s">
        <v>211</v>
      </c>
      <c r="E247" s="133" t="s">
        <v>369</v>
      </c>
      <c r="F247" s="134" t="s">
        <v>370</v>
      </c>
      <c r="G247" s="135" t="s">
        <v>226</v>
      </c>
      <c r="H247" s="136">
        <v>59.97</v>
      </c>
      <c r="I247" s="137"/>
      <c r="J247" s="138">
        <f>ROUND(I247*H247,2)</f>
        <v>0</v>
      </c>
      <c r="K247" s="134" t="s">
        <v>215</v>
      </c>
      <c r="L247" s="33"/>
      <c r="M247" s="139" t="s">
        <v>19</v>
      </c>
      <c r="N247" s="140" t="s">
        <v>48</v>
      </c>
      <c r="P247" s="141">
        <f>O247*H247</f>
        <v>0</v>
      </c>
      <c r="Q247" s="141">
        <v>0</v>
      </c>
      <c r="R247" s="141">
        <f>Q247*H247</f>
        <v>0</v>
      </c>
      <c r="S247" s="141">
        <v>0.046</v>
      </c>
      <c r="T247" s="142">
        <f>S247*H247</f>
        <v>2.75862</v>
      </c>
      <c r="AR247" s="143" t="s">
        <v>216</v>
      </c>
      <c r="AT247" s="143" t="s">
        <v>211</v>
      </c>
      <c r="AU247" s="143" t="s">
        <v>86</v>
      </c>
      <c r="AY247" s="18" t="s">
        <v>208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8" t="s">
        <v>84</v>
      </c>
      <c r="BK247" s="144">
        <f>ROUND(I247*H247,2)</f>
        <v>0</v>
      </c>
      <c r="BL247" s="18" t="s">
        <v>216</v>
      </c>
      <c r="BM247" s="143" t="s">
        <v>1395</v>
      </c>
    </row>
    <row r="248" spans="2:47" s="1" customFormat="1" ht="12">
      <c r="B248" s="33"/>
      <c r="D248" s="145" t="s">
        <v>218</v>
      </c>
      <c r="F248" s="146" t="s">
        <v>372</v>
      </c>
      <c r="I248" s="147"/>
      <c r="L248" s="33"/>
      <c r="M248" s="148"/>
      <c r="T248" s="52"/>
      <c r="AT248" s="18" t="s">
        <v>218</v>
      </c>
      <c r="AU248" s="18" t="s">
        <v>86</v>
      </c>
    </row>
    <row r="249" spans="2:51" s="12" customFormat="1" ht="12">
      <c r="B249" s="149"/>
      <c r="D249" s="150" t="s">
        <v>220</v>
      </c>
      <c r="E249" s="151" t="s">
        <v>19</v>
      </c>
      <c r="F249" s="152" t="s">
        <v>1336</v>
      </c>
      <c r="H249" s="153">
        <v>30.615</v>
      </c>
      <c r="I249" s="154"/>
      <c r="L249" s="149"/>
      <c r="M249" s="155"/>
      <c r="T249" s="156"/>
      <c r="AT249" s="151" t="s">
        <v>220</v>
      </c>
      <c r="AU249" s="151" t="s">
        <v>86</v>
      </c>
      <c r="AV249" s="12" t="s">
        <v>86</v>
      </c>
      <c r="AW249" s="12" t="s">
        <v>37</v>
      </c>
      <c r="AX249" s="12" t="s">
        <v>77</v>
      </c>
      <c r="AY249" s="151" t="s">
        <v>208</v>
      </c>
    </row>
    <row r="250" spans="2:51" s="12" customFormat="1" ht="12">
      <c r="B250" s="149"/>
      <c r="D250" s="150" t="s">
        <v>220</v>
      </c>
      <c r="E250" s="151" t="s">
        <v>19</v>
      </c>
      <c r="F250" s="152" t="s">
        <v>1339</v>
      </c>
      <c r="H250" s="153">
        <v>29.355</v>
      </c>
      <c r="I250" s="154"/>
      <c r="L250" s="149"/>
      <c r="M250" s="155"/>
      <c r="T250" s="156"/>
      <c r="AT250" s="151" t="s">
        <v>220</v>
      </c>
      <c r="AU250" s="151" t="s">
        <v>86</v>
      </c>
      <c r="AV250" s="12" t="s">
        <v>86</v>
      </c>
      <c r="AW250" s="12" t="s">
        <v>37</v>
      </c>
      <c r="AX250" s="12" t="s">
        <v>77</v>
      </c>
      <c r="AY250" s="151" t="s">
        <v>208</v>
      </c>
    </row>
    <row r="251" spans="2:51" s="13" customFormat="1" ht="12">
      <c r="B251" s="157"/>
      <c r="D251" s="150" t="s">
        <v>220</v>
      </c>
      <c r="E251" s="158" t="s">
        <v>19</v>
      </c>
      <c r="F251" s="159" t="s">
        <v>290</v>
      </c>
      <c r="H251" s="158" t="s">
        <v>19</v>
      </c>
      <c r="I251" s="160"/>
      <c r="L251" s="157"/>
      <c r="M251" s="161"/>
      <c r="T251" s="162"/>
      <c r="AT251" s="158" t="s">
        <v>220</v>
      </c>
      <c r="AU251" s="158" t="s">
        <v>86</v>
      </c>
      <c r="AV251" s="13" t="s">
        <v>84</v>
      </c>
      <c r="AW251" s="13" t="s">
        <v>37</v>
      </c>
      <c r="AX251" s="13" t="s">
        <v>77</v>
      </c>
      <c r="AY251" s="158" t="s">
        <v>208</v>
      </c>
    </row>
    <row r="252" spans="2:51" s="14" customFormat="1" ht="12">
      <c r="B252" s="163"/>
      <c r="D252" s="150" t="s">
        <v>220</v>
      </c>
      <c r="E252" s="164" t="s">
        <v>19</v>
      </c>
      <c r="F252" s="165" t="s">
        <v>223</v>
      </c>
      <c r="H252" s="166">
        <v>59.97</v>
      </c>
      <c r="I252" s="167"/>
      <c r="L252" s="163"/>
      <c r="M252" s="168"/>
      <c r="T252" s="169"/>
      <c r="AT252" s="164" t="s">
        <v>220</v>
      </c>
      <c r="AU252" s="164" t="s">
        <v>86</v>
      </c>
      <c r="AV252" s="14" t="s">
        <v>216</v>
      </c>
      <c r="AW252" s="14" t="s">
        <v>37</v>
      </c>
      <c r="AX252" s="14" t="s">
        <v>84</v>
      </c>
      <c r="AY252" s="164" t="s">
        <v>208</v>
      </c>
    </row>
    <row r="253" spans="2:65" s="1" customFormat="1" ht="44.25" customHeight="1">
      <c r="B253" s="33"/>
      <c r="C253" s="132" t="s">
        <v>383</v>
      </c>
      <c r="D253" s="132" t="s">
        <v>211</v>
      </c>
      <c r="E253" s="133" t="s">
        <v>375</v>
      </c>
      <c r="F253" s="134" t="s">
        <v>376</v>
      </c>
      <c r="G253" s="135" t="s">
        <v>226</v>
      </c>
      <c r="H253" s="136">
        <v>57.735</v>
      </c>
      <c r="I253" s="137"/>
      <c r="J253" s="138">
        <f>ROUND(I253*H253,2)</f>
        <v>0</v>
      </c>
      <c r="K253" s="134" t="s">
        <v>215</v>
      </c>
      <c r="L253" s="33"/>
      <c r="M253" s="139" t="s">
        <v>19</v>
      </c>
      <c r="N253" s="140" t="s">
        <v>48</v>
      </c>
      <c r="P253" s="141">
        <f>O253*H253</f>
        <v>0</v>
      </c>
      <c r="Q253" s="141">
        <v>0</v>
      </c>
      <c r="R253" s="141">
        <f>Q253*H253</f>
        <v>0</v>
      </c>
      <c r="S253" s="141">
        <v>0.059</v>
      </c>
      <c r="T253" s="142">
        <f>S253*H253</f>
        <v>3.4063649999999996</v>
      </c>
      <c r="AR253" s="143" t="s">
        <v>216</v>
      </c>
      <c r="AT253" s="143" t="s">
        <v>211</v>
      </c>
      <c r="AU253" s="143" t="s">
        <v>86</v>
      </c>
      <c r="AY253" s="18" t="s">
        <v>208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8" t="s">
        <v>84</v>
      </c>
      <c r="BK253" s="144">
        <f>ROUND(I253*H253,2)</f>
        <v>0</v>
      </c>
      <c r="BL253" s="18" t="s">
        <v>216</v>
      </c>
      <c r="BM253" s="143" t="s">
        <v>1396</v>
      </c>
    </row>
    <row r="254" spans="2:47" s="1" customFormat="1" ht="12">
      <c r="B254" s="33"/>
      <c r="D254" s="145" t="s">
        <v>218</v>
      </c>
      <c r="F254" s="146" t="s">
        <v>378</v>
      </c>
      <c r="I254" s="147"/>
      <c r="L254" s="33"/>
      <c r="M254" s="148"/>
      <c r="T254" s="52"/>
      <c r="AT254" s="18" t="s">
        <v>218</v>
      </c>
      <c r="AU254" s="18" t="s">
        <v>86</v>
      </c>
    </row>
    <row r="255" spans="2:51" s="12" customFormat="1" ht="12">
      <c r="B255" s="149"/>
      <c r="D255" s="150" t="s">
        <v>220</v>
      </c>
      <c r="E255" s="151" t="s">
        <v>19</v>
      </c>
      <c r="F255" s="152" t="s">
        <v>1330</v>
      </c>
      <c r="H255" s="153">
        <v>12.21</v>
      </c>
      <c r="I255" s="154"/>
      <c r="L255" s="149"/>
      <c r="M255" s="155"/>
      <c r="T255" s="156"/>
      <c r="AT255" s="151" t="s">
        <v>220</v>
      </c>
      <c r="AU255" s="151" t="s">
        <v>86</v>
      </c>
      <c r="AV255" s="12" t="s">
        <v>86</v>
      </c>
      <c r="AW255" s="12" t="s">
        <v>37</v>
      </c>
      <c r="AX255" s="12" t="s">
        <v>77</v>
      </c>
      <c r="AY255" s="151" t="s">
        <v>208</v>
      </c>
    </row>
    <row r="256" spans="2:51" s="12" customFormat="1" ht="12">
      <c r="B256" s="149"/>
      <c r="D256" s="150" t="s">
        <v>220</v>
      </c>
      <c r="E256" s="151" t="s">
        <v>19</v>
      </c>
      <c r="F256" s="152" t="s">
        <v>1397</v>
      </c>
      <c r="H256" s="153">
        <v>2.52</v>
      </c>
      <c r="I256" s="154"/>
      <c r="L256" s="149"/>
      <c r="M256" s="155"/>
      <c r="T256" s="156"/>
      <c r="AT256" s="151" t="s">
        <v>220</v>
      </c>
      <c r="AU256" s="151" t="s">
        <v>86</v>
      </c>
      <c r="AV256" s="12" t="s">
        <v>86</v>
      </c>
      <c r="AW256" s="12" t="s">
        <v>37</v>
      </c>
      <c r="AX256" s="12" t="s">
        <v>77</v>
      </c>
      <c r="AY256" s="151" t="s">
        <v>208</v>
      </c>
    </row>
    <row r="257" spans="2:51" s="12" customFormat="1" ht="12">
      <c r="B257" s="149"/>
      <c r="D257" s="150" t="s">
        <v>220</v>
      </c>
      <c r="E257" s="151" t="s">
        <v>19</v>
      </c>
      <c r="F257" s="152" t="s">
        <v>1332</v>
      </c>
      <c r="H257" s="153">
        <v>13.86</v>
      </c>
      <c r="I257" s="154"/>
      <c r="L257" s="149"/>
      <c r="M257" s="155"/>
      <c r="T257" s="156"/>
      <c r="AT257" s="151" t="s">
        <v>220</v>
      </c>
      <c r="AU257" s="151" t="s">
        <v>86</v>
      </c>
      <c r="AV257" s="12" t="s">
        <v>86</v>
      </c>
      <c r="AW257" s="12" t="s">
        <v>37</v>
      </c>
      <c r="AX257" s="12" t="s">
        <v>77</v>
      </c>
      <c r="AY257" s="151" t="s">
        <v>208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1333</v>
      </c>
      <c r="H258" s="153">
        <v>12.375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2" customFormat="1" ht="12">
      <c r="B259" s="149"/>
      <c r="D259" s="150" t="s">
        <v>220</v>
      </c>
      <c r="E259" s="151" t="s">
        <v>19</v>
      </c>
      <c r="F259" s="152" t="s">
        <v>1398</v>
      </c>
      <c r="H259" s="153">
        <v>2.58</v>
      </c>
      <c r="I259" s="154"/>
      <c r="L259" s="149"/>
      <c r="M259" s="155"/>
      <c r="T259" s="156"/>
      <c r="AT259" s="151" t="s">
        <v>220</v>
      </c>
      <c r="AU259" s="151" t="s">
        <v>86</v>
      </c>
      <c r="AV259" s="12" t="s">
        <v>86</v>
      </c>
      <c r="AW259" s="12" t="s">
        <v>37</v>
      </c>
      <c r="AX259" s="12" t="s">
        <v>77</v>
      </c>
      <c r="AY259" s="151" t="s">
        <v>208</v>
      </c>
    </row>
    <row r="260" spans="2:51" s="12" customFormat="1" ht="12">
      <c r="B260" s="149"/>
      <c r="D260" s="150" t="s">
        <v>220</v>
      </c>
      <c r="E260" s="151" t="s">
        <v>19</v>
      </c>
      <c r="F260" s="152" t="s">
        <v>1335</v>
      </c>
      <c r="H260" s="153">
        <v>14.19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37</v>
      </c>
      <c r="AX260" s="12" t="s">
        <v>77</v>
      </c>
      <c r="AY260" s="151" t="s">
        <v>208</v>
      </c>
    </row>
    <row r="261" spans="2:51" s="13" customFormat="1" ht="12">
      <c r="B261" s="157"/>
      <c r="D261" s="150" t="s">
        <v>220</v>
      </c>
      <c r="E261" s="158" t="s">
        <v>19</v>
      </c>
      <c r="F261" s="159" t="s">
        <v>294</v>
      </c>
      <c r="H261" s="158" t="s">
        <v>19</v>
      </c>
      <c r="I261" s="160"/>
      <c r="L261" s="157"/>
      <c r="M261" s="161"/>
      <c r="T261" s="162"/>
      <c r="AT261" s="158" t="s">
        <v>220</v>
      </c>
      <c r="AU261" s="158" t="s">
        <v>86</v>
      </c>
      <c r="AV261" s="13" t="s">
        <v>84</v>
      </c>
      <c r="AW261" s="13" t="s">
        <v>37</v>
      </c>
      <c r="AX261" s="13" t="s">
        <v>77</v>
      </c>
      <c r="AY261" s="158" t="s">
        <v>208</v>
      </c>
    </row>
    <row r="262" spans="2:51" s="14" customFormat="1" ht="12">
      <c r="B262" s="163"/>
      <c r="D262" s="150" t="s">
        <v>220</v>
      </c>
      <c r="E262" s="164" t="s">
        <v>19</v>
      </c>
      <c r="F262" s="165" t="s">
        <v>223</v>
      </c>
      <c r="H262" s="166">
        <v>57.735</v>
      </c>
      <c r="I262" s="167"/>
      <c r="L262" s="163"/>
      <c r="M262" s="168"/>
      <c r="T262" s="169"/>
      <c r="AT262" s="164" t="s">
        <v>220</v>
      </c>
      <c r="AU262" s="164" t="s">
        <v>86</v>
      </c>
      <c r="AV262" s="14" t="s">
        <v>216</v>
      </c>
      <c r="AW262" s="14" t="s">
        <v>37</v>
      </c>
      <c r="AX262" s="14" t="s">
        <v>84</v>
      </c>
      <c r="AY262" s="164" t="s">
        <v>208</v>
      </c>
    </row>
    <row r="263" spans="2:63" s="11" customFormat="1" ht="22.9" customHeight="1">
      <c r="B263" s="120"/>
      <c r="D263" s="121" t="s">
        <v>76</v>
      </c>
      <c r="E263" s="130" t="s">
        <v>381</v>
      </c>
      <c r="F263" s="130" t="s">
        <v>382</v>
      </c>
      <c r="I263" s="123"/>
      <c r="J263" s="131">
        <f>BK263</f>
        <v>0</v>
      </c>
      <c r="L263" s="120"/>
      <c r="M263" s="125"/>
      <c r="P263" s="126">
        <f>SUM(P264:P274)</f>
        <v>0</v>
      </c>
      <c r="R263" s="126">
        <f>SUM(R264:R274)</f>
        <v>0</v>
      </c>
      <c r="T263" s="127">
        <f>SUM(T264:T274)</f>
        <v>0</v>
      </c>
      <c r="AR263" s="121" t="s">
        <v>84</v>
      </c>
      <c r="AT263" s="128" t="s">
        <v>76</v>
      </c>
      <c r="AU263" s="128" t="s">
        <v>84</v>
      </c>
      <c r="AY263" s="121" t="s">
        <v>208</v>
      </c>
      <c r="BK263" s="129">
        <f>SUM(BK264:BK274)</f>
        <v>0</v>
      </c>
    </row>
    <row r="264" spans="2:65" s="1" customFormat="1" ht="44.25" customHeight="1">
      <c r="B264" s="33"/>
      <c r="C264" s="132" t="s">
        <v>389</v>
      </c>
      <c r="D264" s="132" t="s">
        <v>211</v>
      </c>
      <c r="E264" s="133" t="s">
        <v>1399</v>
      </c>
      <c r="F264" s="134" t="s">
        <v>1400</v>
      </c>
      <c r="G264" s="135" t="s">
        <v>386</v>
      </c>
      <c r="H264" s="136">
        <v>38.493</v>
      </c>
      <c r="I264" s="137"/>
      <c r="J264" s="138">
        <f>ROUND(I264*H264,2)</f>
        <v>0</v>
      </c>
      <c r="K264" s="134" t="s">
        <v>215</v>
      </c>
      <c r="L264" s="33"/>
      <c r="M264" s="139" t="s">
        <v>19</v>
      </c>
      <c r="N264" s="140" t="s">
        <v>48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216</v>
      </c>
      <c r="AT264" s="143" t="s">
        <v>211</v>
      </c>
      <c r="AU264" s="143" t="s">
        <v>86</v>
      </c>
      <c r="AY264" s="18" t="s">
        <v>208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8" t="s">
        <v>84</v>
      </c>
      <c r="BK264" s="144">
        <f>ROUND(I264*H264,2)</f>
        <v>0</v>
      </c>
      <c r="BL264" s="18" t="s">
        <v>216</v>
      </c>
      <c r="BM264" s="143" t="s">
        <v>1401</v>
      </c>
    </row>
    <row r="265" spans="2:47" s="1" customFormat="1" ht="12">
      <c r="B265" s="33"/>
      <c r="D265" s="145" t="s">
        <v>218</v>
      </c>
      <c r="F265" s="146" t="s">
        <v>1402</v>
      </c>
      <c r="I265" s="147"/>
      <c r="L265" s="33"/>
      <c r="M265" s="148"/>
      <c r="T265" s="52"/>
      <c r="AT265" s="18" t="s">
        <v>218</v>
      </c>
      <c r="AU265" s="18" t="s">
        <v>86</v>
      </c>
    </row>
    <row r="266" spans="2:65" s="1" customFormat="1" ht="33" customHeight="1">
      <c r="B266" s="33"/>
      <c r="C266" s="132" t="s">
        <v>394</v>
      </c>
      <c r="D266" s="132" t="s">
        <v>211</v>
      </c>
      <c r="E266" s="133" t="s">
        <v>390</v>
      </c>
      <c r="F266" s="134" t="s">
        <v>391</v>
      </c>
      <c r="G266" s="135" t="s">
        <v>386</v>
      </c>
      <c r="H266" s="136">
        <v>38.493</v>
      </c>
      <c r="I266" s="137"/>
      <c r="J266" s="138">
        <f>ROUND(I266*H266,2)</f>
        <v>0</v>
      </c>
      <c r="K266" s="134" t="s">
        <v>215</v>
      </c>
      <c r="L266" s="33"/>
      <c r="M266" s="139" t="s">
        <v>19</v>
      </c>
      <c r="N266" s="140" t="s">
        <v>48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216</v>
      </c>
      <c r="AT266" s="143" t="s">
        <v>211</v>
      </c>
      <c r="AU266" s="143" t="s">
        <v>86</v>
      </c>
      <c r="AY266" s="18" t="s">
        <v>208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8" t="s">
        <v>84</v>
      </c>
      <c r="BK266" s="144">
        <f>ROUND(I266*H266,2)</f>
        <v>0</v>
      </c>
      <c r="BL266" s="18" t="s">
        <v>216</v>
      </c>
      <c r="BM266" s="143" t="s">
        <v>1403</v>
      </c>
    </row>
    <row r="267" spans="2:47" s="1" customFormat="1" ht="12">
      <c r="B267" s="33"/>
      <c r="D267" s="145" t="s">
        <v>218</v>
      </c>
      <c r="F267" s="146" t="s">
        <v>393</v>
      </c>
      <c r="I267" s="147"/>
      <c r="L267" s="33"/>
      <c r="M267" s="148"/>
      <c r="T267" s="52"/>
      <c r="AT267" s="18" t="s">
        <v>218</v>
      </c>
      <c r="AU267" s="18" t="s">
        <v>86</v>
      </c>
    </row>
    <row r="268" spans="2:65" s="1" customFormat="1" ht="44.25" customHeight="1">
      <c r="B268" s="33"/>
      <c r="C268" s="132" t="s">
        <v>400</v>
      </c>
      <c r="D268" s="132" t="s">
        <v>211</v>
      </c>
      <c r="E268" s="133" t="s">
        <v>395</v>
      </c>
      <c r="F268" s="134" t="s">
        <v>396</v>
      </c>
      <c r="G268" s="135" t="s">
        <v>386</v>
      </c>
      <c r="H268" s="136">
        <v>962.325</v>
      </c>
      <c r="I268" s="137"/>
      <c r="J268" s="138">
        <f>ROUND(I268*H268,2)</f>
        <v>0</v>
      </c>
      <c r="K268" s="134" t="s">
        <v>215</v>
      </c>
      <c r="L268" s="33"/>
      <c r="M268" s="139" t="s">
        <v>19</v>
      </c>
      <c r="N268" s="140" t="s">
        <v>48</v>
      </c>
      <c r="P268" s="141">
        <f>O268*H268</f>
        <v>0</v>
      </c>
      <c r="Q268" s="141">
        <v>0</v>
      </c>
      <c r="R268" s="141">
        <f>Q268*H268</f>
        <v>0</v>
      </c>
      <c r="S268" s="141">
        <v>0</v>
      </c>
      <c r="T268" s="142">
        <f>S268*H268</f>
        <v>0</v>
      </c>
      <c r="AR268" s="143" t="s">
        <v>216</v>
      </c>
      <c r="AT268" s="143" t="s">
        <v>211</v>
      </c>
      <c r="AU268" s="143" t="s">
        <v>86</v>
      </c>
      <c r="AY268" s="18" t="s">
        <v>208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8" t="s">
        <v>84</v>
      </c>
      <c r="BK268" s="144">
        <f>ROUND(I268*H268,2)</f>
        <v>0</v>
      </c>
      <c r="BL268" s="18" t="s">
        <v>216</v>
      </c>
      <c r="BM268" s="143" t="s">
        <v>1404</v>
      </c>
    </row>
    <row r="269" spans="2:47" s="1" customFormat="1" ht="12">
      <c r="B269" s="33"/>
      <c r="D269" s="145" t="s">
        <v>218</v>
      </c>
      <c r="F269" s="146" t="s">
        <v>398</v>
      </c>
      <c r="I269" s="147"/>
      <c r="L269" s="33"/>
      <c r="M269" s="148"/>
      <c r="T269" s="52"/>
      <c r="AT269" s="18" t="s">
        <v>218</v>
      </c>
      <c r="AU269" s="18" t="s">
        <v>86</v>
      </c>
    </row>
    <row r="270" spans="2:51" s="12" customFormat="1" ht="12">
      <c r="B270" s="149"/>
      <c r="D270" s="150" t="s">
        <v>220</v>
      </c>
      <c r="F270" s="152" t="s">
        <v>1405</v>
      </c>
      <c r="H270" s="153">
        <v>962.325</v>
      </c>
      <c r="I270" s="154"/>
      <c r="L270" s="149"/>
      <c r="M270" s="155"/>
      <c r="T270" s="156"/>
      <c r="AT270" s="151" t="s">
        <v>220</v>
      </c>
      <c r="AU270" s="151" t="s">
        <v>86</v>
      </c>
      <c r="AV270" s="12" t="s">
        <v>86</v>
      </c>
      <c r="AW270" s="12" t="s">
        <v>4</v>
      </c>
      <c r="AX270" s="12" t="s">
        <v>84</v>
      </c>
      <c r="AY270" s="151" t="s">
        <v>208</v>
      </c>
    </row>
    <row r="271" spans="2:65" s="1" customFormat="1" ht="44.25" customHeight="1">
      <c r="B271" s="33"/>
      <c r="C271" s="132" t="s">
        <v>405</v>
      </c>
      <c r="D271" s="132" t="s">
        <v>211</v>
      </c>
      <c r="E271" s="133" t="s">
        <v>401</v>
      </c>
      <c r="F271" s="134" t="s">
        <v>402</v>
      </c>
      <c r="G271" s="135" t="s">
        <v>386</v>
      </c>
      <c r="H271" s="136">
        <v>34.732</v>
      </c>
      <c r="I271" s="137"/>
      <c r="J271" s="138">
        <f>ROUND(I271*H271,2)</f>
        <v>0</v>
      </c>
      <c r="K271" s="134" t="s">
        <v>215</v>
      </c>
      <c r="L271" s="33"/>
      <c r="M271" s="139" t="s">
        <v>19</v>
      </c>
      <c r="N271" s="140" t="s">
        <v>48</v>
      </c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AR271" s="143" t="s">
        <v>216</v>
      </c>
      <c r="AT271" s="143" t="s">
        <v>211</v>
      </c>
      <c r="AU271" s="143" t="s">
        <v>86</v>
      </c>
      <c r="AY271" s="18" t="s">
        <v>208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8" t="s">
        <v>84</v>
      </c>
      <c r="BK271" s="144">
        <f>ROUND(I271*H271,2)</f>
        <v>0</v>
      </c>
      <c r="BL271" s="18" t="s">
        <v>216</v>
      </c>
      <c r="BM271" s="143" t="s">
        <v>1406</v>
      </c>
    </row>
    <row r="272" spans="2:47" s="1" customFormat="1" ht="12">
      <c r="B272" s="33"/>
      <c r="D272" s="145" t="s">
        <v>218</v>
      </c>
      <c r="F272" s="146" t="s">
        <v>404</v>
      </c>
      <c r="I272" s="147"/>
      <c r="L272" s="33"/>
      <c r="M272" s="148"/>
      <c r="T272" s="52"/>
      <c r="AT272" s="18" t="s">
        <v>218</v>
      </c>
      <c r="AU272" s="18" t="s">
        <v>86</v>
      </c>
    </row>
    <row r="273" spans="2:65" s="1" customFormat="1" ht="49.15" customHeight="1">
      <c r="B273" s="33"/>
      <c r="C273" s="132" t="s">
        <v>412</v>
      </c>
      <c r="D273" s="132" t="s">
        <v>211</v>
      </c>
      <c r="E273" s="133" t="s">
        <v>406</v>
      </c>
      <c r="F273" s="134" t="s">
        <v>407</v>
      </c>
      <c r="G273" s="135" t="s">
        <v>386</v>
      </c>
      <c r="H273" s="136">
        <v>3.761</v>
      </c>
      <c r="I273" s="137"/>
      <c r="J273" s="138">
        <f>ROUND(I273*H273,2)</f>
        <v>0</v>
      </c>
      <c r="K273" s="134" t="s">
        <v>215</v>
      </c>
      <c r="L273" s="33"/>
      <c r="M273" s="139" t="s">
        <v>19</v>
      </c>
      <c r="N273" s="140" t="s">
        <v>48</v>
      </c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AR273" s="143" t="s">
        <v>216</v>
      </c>
      <c r="AT273" s="143" t="s">
        <v>211</v>
      </c>
      <c r="AU273" s="143" t="s">
        <v>86</v>
      </c>
      <c r="AY273" s="18" t="s">
        <v>208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8" t="s">
        <v>84</v>
      </c>
      <c r="BK273" s="144">
        <f>ROUND(I273*H273,2)</f>
        <v>0</v>
      </c>
      <c r="BL273" s="18" t="s">
        <v>216</v>
      </c>
      <c r="BM273" s="143" t="s">
        <v>1407</v>
      </c>
    </row>
    <row r="274" spans="2:47" s="1" customFormat="1" ht="12">
      <c r="B274" s="33"/>
      <c r="D274" s="145" t="s">
        <v>218</v>
      </c>
      <c r="F274" s="146" t="s">
        <v>409</v>
      </c>
      <c r="I274" s="147"/>
      <c r="L274" s="33"/>
      <c r="M274" s="148"/>
      <c r="T274" s="52"/>
      <c r="AT274" s="18" t="s">
        <v>218</v>
      </c>
      <c r="AU274" s="18" t="s">
        <v>86</v>
      </c>
    </row>
    <row r="275" spans="2:63" s="11" customFormat="1" ht="22.9" customHeight="1">
      <c r="B275" s="120"/>
      <c r="D275" s="121" t="s">
        <v>76</v>
      </c>
      <c r="E275" s="130" t="s">
        <v>410</v>
      </c>
      <c r="F275" s="130" t="s">
        <v>411</v>
      </c>
      <c r="I275" s="123"/>
      <c r="J275" s="131">
        <f>BK275</f>
        <v>0</v>
      </c>
      <c r="L275" s="120"/>
      <c r="M275" s="125"/>
      <c r="P275" s="126">
        <f>SUM(P276:P277)</f>
        <v>0</v>
      </c>
      <c r="R275" s="126">
        <f>SUM(R276:R277)</f>
        <v>0</v>
      </c>
      <c r="T275" s="127">
        <f>SUM(T276:T277)</f>
        <v>0</v>
      </c>
      <c r="AR275" s="121" t="s">
        <v>84</v>
      </c>
      <c r="AT275" s="128" t="s">
        <v>76</v>
      </c>
      <c r="AU275" s="128" t="s">
        <v>84</v>
      </c>
      <c r="AY275" s="121" t="s">
        <v>208</v>
      </c>
      <c r="BK275" s="129">
        <f>SUM(BK276:BK277)</f>
        <v>0</v>
      </c>
    </row>
    <row r="276" spans="2:65" s="1" customFormat="1" ht="55.5" customHeight="1">
      <c r="B276" s="33"/>
      <c r="C276" s="132" t="s">
        <v>421</v>
      </c>
      <c r="D276" s="132" t="s">
        <v>211</v>
      </c>
      <c r="E276" s="133" t="s">
        <v>560</v>
      </c>
      <c r="F276" s="134" t="s">
        <v>561</v>
      </c>
      <c r="G276" s="135" t="s">
        <v>386</v>
      </c>
      <c r="H276" s="136">
        <v>17.688</v>
      </c>
      <c r="I276" s="137"/>
      <c r="J276" s="138">
        <f>ROUND(I276*H276,2)</f>
        <v>0</v>
      </c>
      <c r="K276" s="134" t="s">
        <v>215</v>
      </c>
      <c r="L276" s="33"/>
      <c r="M276" s="139" t="s">
        <v>19</v>
      </c>
      <c r="N276" s="140" t="s">
        <v>48</v>
      </c>
      <c r="P276" s="141">
        <f>O276*H276</f>
        <v>0</v>
      </c>
      <c r="Q276" s="141">
        <v>0</v>
      </c>
      <c r="R276" s="141">
        <f>Q276*H276</f>
        <v>0</v>
      </c>
      <c r="S276" s="141">
        <v>0</v>
      </c>
      <c r="T276" s="142">
        <f>S276*H276</f>
        <v>0</v>
      </c>
      <c r="AR276" s="143" t="s">
        <v>216</v>
      </c>
      <c r="AT276" s="143" t="s">
        <v>211</v>
      </c>
      <c r="AU276" s="143" t="s">
        <v>86</v>
      </c>
      <c r="AY276" s="18" t="s">
        <v>208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8" t="s">
        <v>84</v>
      </c>
      <c r="BK276" s="144">
        <f>ROUND(I276*H276,2)</f>
        <v>0</v>
      </c>
      <c r="BL276" s="18" t="s">
        <v>216</v>
      </c>
      <c r="BM276" s="143" t="s">
        <v>1408</v>
      </c>
    </row>
    <row r="277" spans="2:47" s="1" customFormat="1" ht="12">
      <c r="B277" s="33"/>
      <c r="D277" s="145" t="s">
        <v>218</v>
      </c>
      <c r="F277" s="146" t="s">
        <v>563</v>
      </c>
      <c r="I277" s="147"/>
      <c r="L277" s="33"/>
      <c r="M277" s="148"/>
      <c r="T277" s="52"/>
      <c r="AT277" s="18" t="s">
        <v>218</v>
      </c>
      <c r="AU277" s="18" t="s">
        <v>86</v>
      </c>
    </row>
    <row r="278" spans="2:63" s="11" customFormat="1" ht="25.9" customHeight="1">
      <c r="B278" s="120"/>
      <c r="D278" s="121" t="s">
        <v>76</v>
      </c>
      <c r="E278" s="122" t="s">
        <v>417</v>
      </c>
      <c r="F278" s="122" t="s">
        <v>418</v>
      </c>
      <c r="I278" s="123"/>
      <c r="J278" s="124">
        <f>BK278</f>
        <v>0</v>
      </c>
      <c r="L278" s="120"/>
      <c r="M278" s="125"/>
      <c r="P278" s="126">
        <f>P279+P284+P311</f>
        <v>0</v>
      </c>
      <c r="R278" s="126">
        <f>R279+R284+R311</f>
        <v>4.9622487870124985</v>
      </c>
      <c r="T278" s="127">
        <f>T279+T284+T311</f>
        <v>0.103824</v>
      </c>
      <c r="AR278" s="121" t="s">
        <v>86</v>
      </c>
      <c r="AT278" s="128" t="s">
        <v>76</v>
      </c>
      <c r="AU278" s="128" t="s">
        <v>77</v>
      </c>
      <c r="AY278" s="121" t="s">
        <v>208</v>
      </c>
      <c r="BK278" s="129">
        <f>BK279+BK284+BK311</f>
        <v>0</v>
      </c>
    </row>
    <row r="279" spans="2:63" s="11" customFormat="1" ht="22.9" customHeight="1">
      <c r="B279" s="120"/>
      <c r="D279" s="121" t="s">
        <v>76</v>
      </c>
      <c r="E279" s="130" t="s">
        <v>1183</v>
      </c>
      <c r="F279" s="130" t="s">
        <v>1184</v>
      </c>
      <c r="I279" s="123"/>
      <c r="J279" s="131">
        <f>BK279</f>
        <v>0</v>
      </c>
      <c r="L279" s="120"/>
      <c r="M279" s="125"/>
      <c r="P279" s="126">
        <f>SUM(P280:P283)</f>
        <v>0</v>
      </c>
      <c r="R279" s="126">
        <f>SUM(R280:R283)</f>
        <v>0</v>
      </c>
      <c r="T279" s="127">
        <f>SUM(T280:T283)</f>
        <v>0.025</v>
      </c>
      <c r="AR279" s="121" t="s">
        <v>86</v>
      </c>
      <c r="AT279" s="128" t="s">
        <v>76</v>
      </c>
      <c r="AU279" s="128" t="s">
        <v>84</v>
      </c>
      <c r="AY279" s="121" t="s">
        <v>208</v>
      </c>
      <c r="BK279" s="129">
        <f>SUM(BK280:BK283)</f>
        <v>0</v>
      </c>
    </row>
    <row r="280" spans="2:65" s="1" customFormat="1" ht="44.25" customHeight="1">
      <c r="B280" s="33"/>
      <c r="C280" s="132" t="s">
        <v>426</v>
      </c>
      <c r="D280" s="132" t="s">
        <v>211</v>
      </c>
      <c r="E280" s="133" t="s">
        <v>1409</v>
      </c>
      <c r="F280" s="134" t="s">
        <v>1410</v>
      </c>
      <c r="G280" s="135" t="s">
        <v>235</v>
      </c>
      <c r="H280" s="136">
        <v>1</v>
      </c>
      <c r="I280" s="137"/>
      <c r="J280" s="138">
        <f>ROUND(I280*H280,2)</f>
        <v>0</v>
      </c>
      <c r="K280" s="134" t="s">
        <v>215</v>
      </c>
      <c r="L280" s="33"/>
      <c r="M280" s="139" t="s">
        <v>19</v>
      </c>
      <c r="N280" s="140" t="s">
        <v>48</v>
      </c>
      <c r="P280" s="141">
        <f>O280*H280</f>
        <v>0</v>
      </c>
      <c r="Q280" s="141">
        <v>0</v>
      </c>
      <c r="R280" s="141">
        <f>Q280*H280</f>
        <v>0</v>
      </c>
      <c r="S280" s="141">
        <v>0.025</v>
      </c>
      <c r="T280" s="142">
        <f>S280*H280</f>
        <v>0.025</v>
      </c>
      <c r="AR280" s="143" t="s">
        <v>331</v>
      </c>
      <c r="AT280" s="143" t="s">
        <v>211</v>
      </c>
      <c r="AU280" s="143" t="s">
        <v>86</v>
      </c>
      <c r="AY280" s="18" t="s">
        <v>208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8" t="s">
        <v>84</v>
      </c>
      <c r="BK280" s="144">
        <f>ROUND(I280*H280,2)</f>
        <v>0</v>
      </c>
      <c r="BL280" s="18" t="s">
        <v>331</v>
      </c>
      <c r="BM280" s="143" t="s">
        <v>1411</v>
      </c>
    </row>
    <row r="281" spans="2:47" s="1" customFormat="1" ht="12">
      <c r="B281" s="33"/>
      <c r="D281" s="145" t="s">
        <v>218</v>
      </c>
      <c r="F281" s="146" t="s">
        <v>1412</v>
      </c>
      <c r="I281" s="147"/>
      <c r="L281" s="33"/>
      <c r="M281" s="148"/>
      <c r="T281" s="52"/>
      <c r="AT281" s="18" t="s">
        <v>218</v>
      </c>
      <c r="AU281" s="18" t="s">
        <v>86</v>
      </c>
    </row>
    <row r="282" spans="2:65" s="1" customFormat="1" ht="44.25" customHeight="1">
      <c r="B282" s="33"/>
      <c r="C282" s="132" t="s">
        <v>432</v>
      </c>
      <c r="D282" s="132" t="s">
        <v>211</v>
      </c>
      <c r="E282" s="133" t="s">
        <v>1195</v>
      </c>
      <c r="F282" s="134" t="s">
        <v>1196</v>
      </c>
      <c r="G282" s="135" t="s">
        <v>447</v>
      </c>
      <c r="H282" s="187"/>
      <c r="I282" s="137"/>
      <c r="J282" s="138">
        <f>ROUND(I282*H282,2)</f>
        <v>0</v>
      </c>
      <c r="K282" s="134" t="s">
        <v>215</v>
      </c>
      <c r="L282" s="33"/>
      <c r="M282" s="139" t="s">
        <v>19</v>
      </c>
      <c r="N282" s="140" t="s">
        <v>48</v>
      </c>
      <c r="P282" s="141">
        <f>O282*H282</f>
        <v>0</v>
      </c>
      <c r="Q282" s="141">
        <v>0</v>
      </c>
      <c r="R282" s="141">
        <f>Q282*H282</f>
        <v>0</v>
      </c>
      <c r="S282" s="141">
        <v>0</v>
      </c>
      <c r="T282" s="142">
        <f>S282*H282</f>
        <v>0</v>
      </c>
      <c r="AR282" s="143" t="s">
        <v>331</v>
      </c>
      <c r="AT282" s="143" t="s">
        <v>211</v>
      </c>
      <c r="AU282" s="143" t="s">
        <v>86</v>
      </c>
      <c r="AY282" s="18" t="s">
        <v>208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8" t="s">
        <v>84</v>
      </c>
      <c r="BK282" s="144">
        <f>ROUND(I282*H282,2)</f>
        <v>0</v>
      </c>
      <c r="BL282" s="18" t="s">
        <v>331</v>
      </c>
      <c r="BM282" s="143" t="s">
        <v>1413</v>
      </c>
    </row>
    <row r="283" spans="2:47" s="1" customFormat="1" ht="12">
      <c r="B283" s="33"/>
      <c r="D283" s="145" t="s">
        <v>218</v>
      </c>
      <c r="F283" s="146" t="s">
        <v>1198</v>
      </c>
      <c r="I283" s="147"/>
      <c r="L283" s="33"/>
      <c r="M283" s="148"/>
      <c r="T283" s="52"/>
      <c r="AT283" s="18" t="s">
        <v>218</v>
      </c>
      <c r="AU283" s="18" t="s">
        <v>86</v>
      </c>
    </row>
    <row r="284" spans="2:63" s="11" customFormat="1" ht="22.9" customHeight="1">
      <c r="B284" s="120"/>
      <c r="D284" s="121" t="s">
        <v>76</v>
      </c>
      <c r="E284" s="130" t="s">
        <v>419</v>
      </c>
      <c r="F284" s="130" t="s">
        <v>420</v>
      </c>
      <c r="I284" s="123"/>
      <c r="J284" s="131">
        <f>BK284</f>
        <v>0</v>
      </c>
      <c r="L284" s="120"/>
      <c r="M284" s="125"/>
      <c r="P284" s="126">
        <f>SUM(P285:P310)</f>
        <v>0</v>
      </c>
      <c r="R284" s="126">
        <f>SUM(R285:R310)</f>
        <v>0.1450371952</v>
      </c>
      <c r="T284" s="127">
        <f>SUM(T285:T310)</f>
        <v>0.078824</v>
      </c>
      <c r="AR284" s="121" t="s">
        <v>86</v>
      </c>
      <c r="AT284" s="128" t="s">
        <v>76</v>
      </c>
      <c r="AU284" s="128" t="s">
        <v>84</v>
      </c>
      <c r="AY284" s="121" t="s">
        <v>208</v>
      </c>
      <c r="BK284" s="129">
        <f>SUM(BK285:BK310)</f>
        <v>0</v>
      </c>
    </row>
    <row r="285" spans="2:65" s="1" customFormat="1" ht="24.2" customHeight="1">
      <c r="B285" s="33"/>
      <c r="C285" s="132" t="s">
        <v>438</v>
      </c>
      <c r="D285" s="132" t="s">
        <v>211</v>
      </c>
      <c r="E285" s="133" t="s">
        <v>564</v>
      </c>
      <c r="F285" s="134" t="s">
        <v>565</v>
      </c>
      <c r="G285" s="135" t="s">
        <v>274</v>
      </c>
      <c r="H285" s="136">
        <v>47.2</v>
      </c>
      <c r="I285" s="137"/>
      <c r="J285" s="138">
        <f>ROUND(I285*H285,2)</f>
        <v>0</v>
      </c>
      <c r="K285" s="134" t="s">
        <v>215</v>
      </c>
      <c r="L285" s="33"/>
      <c r="M285" s="139" t="s">
        <v>19</v>
      </c>
      <c r="N285" s="140" t="s">
        <v>48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331</v>
      </c>
      <c r="AT285" s="143" t="s">
        <v>211</v>
      </c>
      <c r="AU285" s="143" t="s">
        <v>86</v>
      </c>
      <c r="AY285" s="18" t="s">
        <v>208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84</v>
      </c>
      <c r="BK285" s="144">
        <f>ROUND(I285*H285,2)</f>
        <v>0</v>
      </c>
      <c r="BL285" s="18" t="s">
        <v>331</v>
      </c>
      <c r="BM285" s="143" t="s">
        <v>1414</v>
      </c>
    </row>
    <row r="286" spans="2:47" s="1" customFormat="1" ht="12">
      <c r="B286" s="33"/>
      <c r="D286" s="145" t="s">
        <v>218</v>
      </c>
      <c r="F286" s="146" t="s">
        <v>567</v>
      </c>
      <c r="I286" s="147"/>
      <c r="L286" s="33"/>
      <c r="M286" s="148"/>
      <c r="T286" s="52"/>
      <c r="AT286" s="18" t="s">
        <v>218</v>
      </c>
      <c r="AU286" s="18" t="s">
        <v>86</v>
      </c>
    </row>
    <row r="287" spans="2:51" s="12" customFormat="1" ht="12">
      <c r="B287" s="149"/>
      <c r="D287" s="150" t="s">
        <v>220</v>
      </c>
      <c r="E287" s="151" t="s">
        <v>19</v>
      </c>
      <c r="F287" s="152" t="s">
        <v>1124</v>
      </c>
      <c r="H287" s="153">
        <v>23.1</v>
      </c>
      <c r="I287" s="154"/>
      <c r="L287" s="149"/>
      <c r="M287" s="155"/>
      <c r="T287" s="156"/>
      <c r="AT287" s="151" t="s">
        <v>220</v>
      </c>
      <c r="AU287" s="151" t="s">
        <v>86</v>
      </c>
      <c r="AV287" s="12" t="s">
        <v>86</v>
      </c>
      <c r="AW287" s="12" t="s">
        <v>37</v>
      </c>
      <c r="AX287" s="12" t="s">
        <v>77</v>
      </c>
      <c r="AY287" s="151" t="s">
        <v>208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1125</v>
      </c>
      <c r="H288" s="153">
        <v>1.05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2" customFormat="1" ht="12">
      <c r="B289" s="149"/>
      <c r="D289" s="150" t="s">
        <v>220</v>
      </c>
      <c r="E289" s="151" t="s">
        <v>19</v>
      </c>
      <c r="F289" s="152" t="s">
        <v>1350</v>
      </c>
      <c r="H289" s="153">
        <v>22</v>
      </c>
      <c r="I289" s="154"/>
      <c r="L289" s="149"/>
      <c r="M289" s="155"/>
      <c r="T289" s="156"/>
      <c r="AT289" s="151" t="s">
        <v>220</v>
      </c>
      <c r="AU289" s="151" t="s">
        <v>86</v>
      </c>
      <c r="AV289" s="12" t="s">
        <v>86</v>
      </c>
      <c r="AW289" s="12" t="s">
        <v>37</v>
      </c>
      <c r="AX289" s="12" t="s">
        <v>77</v>
      </c>
      <c r="AY289" s="151" t="s">
        <v>208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1125</v>
      </c>
      <c r="H290" s="153">
        <v>1.05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4" customFormat="1" ht="12">
      <c r="B291" s="163"/>
      <c r="D291" s="150" t="s">
        <v>220</v>
      </c>
      <c r="E291" s="164" t="s">
        <v>19</v>
      </c>
      <c r="F291" s="165" t="s">
        <v>223</v>
      </c>
      <c r="H291" s="166">
        <v>47.2</v>
      </c>
      <c r="I291" s="167"/>
      <c r="L291" s="163"/>
      <c r="M291" s="168"/>
      <c r="T291" s="169"/>
      <c r="AT291" s="164" t="s">
        <v>220</v>
      </c>
      <c r="AU291" s="164" t="s">
        <v>86</v>
      </c>
      <c r="AV291" s="14" t="s">
        <v>216</v>
      </c>
      <c r="AW291" s="14" t="s">
        <v>37</v>
      </c>
      <c r="AX291" s="14" t="s">
        <v>84</v>
      </c>
      <c r="AY291" s="164" t="s">
        <v>208</v>
      </c>
    </row>
    <row r="292" spans="2:65" s="1" customFormat="1" ht="21.75" customHeight="1">
      <c r="B292" s="33"/>
      <c r="C292" s="170" t="s">
        <v>444</v>
      </c>
      <c r="D292" s="170" t="s">
        <v>239</v>
      </c>
      <c r="E292" s="171" t="s">
        <v>570</v>
      </c>
      <c r="F292" s="172" t="s">
        <v>571</v>
      </c>
      <c r="G292" s="173" t="s">
        <v>386</v>
      </c>
      <c r="H292" s="174">
        <v>0.018</v>
      </c>
      <c r="I292" s="175"/>
      <c r="J292" s="176">
        <f>ROUND(I292*H292,2)</f>
        <v>0</v>
      </c>
      <c r="K292" s="172" t="s">
        <v>215</v>
      </c>
      <c r="L292" s="177"/>
      <c r="M292" s="178" t="s">
        <v>19</v>
      </c>
      <c r="N292" s="179" t="s">
        <v>48</v>
      </c>
      <c r="P292" s="141">
        <f>O292*H292</f>
        <v>0</v>
      </c>
      <c r="Q292" s="141">
        <v>1</v>
      </c>
      <c r="R292" s="141">
        <f>Q292*H292</f>
        <v>0.018</v>
      </c>
      <c r="S292" s="141">
        <v>0</v>
      </c>
      <c r="T292" s="142">
        <f>S292*H292</f>
        <v>0</v>
      </c>
      <c r="AR292" s="143" t="s">
        <v>432</v>
      </c>
      <c r="AT292" s="143" t="s">
        <v>239</v>
      </c>
      <c r="AU292" s="143" t="s">
        <v>86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84</v>
      </c>
      <c r="BK292" s="144">
        <f>ROUND(I292*H292,2)</f>
        <v>0</v>
      </c>
      <c r="BL292" s="18" t="s">
        <v>331</v>
      </c>
      <c r="BM292" s="143" t="s">
        <v>1415</v>
      </c>
    </row>
    <row r="293" spans="2:51" s="12" customFormat="1" ht="12">
      <c r="B293" s="149"/>
      <c r="D293" s="150" t="s">
        <v>220</v>
      </c>
      <c r="E293" s="151" t="s">
        <v>19</v>
      </c>
      <c r="F293" s="152" t="s">
        <v>573</v>
      </c>
      <c r="H293" s="153">
        <v>0.018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37</v>
      </c>
      <c r="AX293" s="12" t="s">
        <v>77</v>
      </c>
      <c r="AY293" s="151" t="s">
        <v>208</v>
      </c>
    </row>
    <row r="294" spans="2:51" s="14" customFormat="1" ht="12">
      <c r="B294" s="163"/>
      <c r="D294" s="150" t="s">
        <v>220</v>
      </c>
      <c r="E294" s="164" t="s">
        <v>19</v>
      </c>
      <c r="F294" s="165" t="s">
        <v>223</v>
      </c>
      <c r="H294" s="166">
        <v>0.018</v>
      </c>
      <c r="I294" s="167"/>
      <c r="L294" s="163"/>
      <c r="M294" s="168"/>
      <c r="T294" s="169"/>
      <c r="AT294" s="164" t="s">
        <v>220</v>
      </c>
      <c r="AU294" s="164" t="s">
        <v>86</v>
      </c>
      <c r="AV294" s="14" t="s">
        <v>216</v>
      </c>
      <c r="AW294" s="14" t="s">
        <v>37</v>
      </c>
      <c r="AX294" s="14" t="s">
        <v>84</v>
      </c>
      <c r="AY294" s="164" t="s">
        <v>208</v>
      </c>
    </row>
    <row r="295" spans="2:65" s="1" customFormat="1" ht="24.2" customHeight="1">
      <c r="B295" s="33"/>
      <c r="C295" s="132" t="s">
        <v>452</v>
      </c>
      <c r="D295" s="132" t="s">
        <v>211</v>
      </c>
      <c r="E295" s="133" t="s">
        <v>422</v>
      </c>
      <c r="F295" s="134" t="s">
        <v>423</v>
      </c>
      <c r="G295" s="135" t="s">
        <v>274</v>
      </c>
      <c r="H295" s="136">
        <v>47.2</v>
      </c>
      <c r="I295" s="137"/>
      <c r="J295" s="138">
        <f>ROUND(I295*H295,2)</f>
        <v>0</v>
      </c>
      <c r="K295" s="134" t="s">
        <v>215</v>
      </c>
      <c r="L295" s="33"/>
      <c r="M295" s="139" t="s">
        <v>19</v>
      </c>
      <c r="N295" s="140" t="s">
        <v>48</v>
      </c>
      <c r="P295" s="141">
        <f>O295*H295</f>
        <v>0</v>
      </c>
      <c r="Q295" s="141">
        <v>0</v>
      </c>
      <c r="R295" s="141">
        <f>Q295*H295</f>
        <v>0</v>
      </c>
      <c r="S295" s="141">
        <v>0.00167</v>
      </c>
      <c r="T295" s="142">
        <f>S295*H295</f>
        <v>0.078824</v>
      </c>
      <c r="AR295" s="143" t="s">
        <v>331</v>
      </c>
      <c r="AT295" s="143" t="s">
        <v>211</v>
      </c>
      <c r="AU295" s="143" t="s">
        <v>86</v>
      </c>
      <c r="AY295" s="18" t="s">
        <v>208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8" t="s">
        <v>84</v>
      </c>
      <c r="BK295" s="144">
        <f>ROUND(I295*H295,2)</f>
        <v>0</v>
      </c>
      <c r="BL295" s="18" t="s">
        <v>331</v>
      </c>
      <c r="BM295" s="143" t="s">
        <v>1416</v>
      </c>
    </row>
    <row r="296" spans="2:47" s="1" customFormat="1" ht="12">
      <c r="B296" s="33"/>
      <c r="D296" s="145" t="s">
        <v>218</v>
      </c>
      <c r="F296" s="146" t="s">
        <v>425</v>
      </c>
      <c r="I296" s="147"/>
      <c r="L296" s="33"/>
      <c r="M296" s="148"/>
      <c r="T296" s="52"/>
      <c r="AT296" s="18" t="s">
        <v>218</v>
      </c>
      <c r="AU296" s="18" t="s">
        <v>86</v>
      </c>
    </row>
    <row r="297" spans="2:51" s="12" customFormat="1" ht="12">
      <c r="B297" s="149"/>
      <c r="D297" s="150" t="s">
        <v>220</v>
      </c>
      <c r="E297" s="151" t="s">
        <v>19</v>
      </c>
      <c r="F297" s="152" t="s">
        <v>1124</v>
      </c>
      <c r="H297" s="153">
        <v>23.1</v>
      </c>
      <c r="I297" s="154"/>
      <c r="L297" s="149"/>
      <c r="M297" s="155"/>
      <c r="T297" s="156"/>
      <c r="AT297" s="151" t="s">
        <v>220</v>
      </c>
      <c r="AU297" s="151" t="s">
        <v>86</v>
      </c>
      <c r="AV297" s="12" t="s">
        <v>86</v>
      </c>
      <c r="AW297" s="12" t="s">
        <v>37</v>
      </c>
      <c r="AX297" s="12" t="s">
        <v>77</v>
      </c>
      <c r="AY297" s="151" t="s">
        <v>208</v>
      </c>
    </row>
    <row r="298" spans="2:51" s="12" customFormat="1" ht="12">
      <c r="B298" s="149"/>
      <c r="D298" s="150" t="s">
        <v>220</v>
      </c>
      <c r="E298" s="151" t="s">
        <v>19</v>
      </c>
      <c r="F298" s="152" t="s">
        <v>1125</v>
      </c>
      <c r="H298" s="153">
        <v>1.05</v>
      </c>
      <c r="I298" s="154"/>
      <c r="L298" s="149"/>
      <c r="M298" s="155"/>
      <c r="T298" s="156"/>
      <c r="AT298" s="151" t="s">
        <v>220</v>
      </c>
      <c r="AU298" s="151" t="s">
        <v>86</v>
      </c>
      <c r="AV298" s="12" t="s">
        <v>86</v>
      </c>
      <c r="AW298" s="12" t="s">
        <v>37</v>
      </c>
      <c r="AX298" s="12" t="s">
        <v>77</v>
      </c>
      <c r="AY298" s="151" t="s">
        <v>208</v>
      </c>
    </row>
    <row r="299" spans="2:51" s="12" customFormat="1" ht="12">
      <c r="B299" s="149"/>
      <c r="D299" s="150" t="s">
        <v>220</v>
      </c>
      <c r="E299" s="151" t="s">
        <v>19</v>
      </c>
      <c r="F299" s="152" t="s">
        <v>1350</v>
      </c>
      <c r="H299" s="153">
        <v>22</v>
      </c>
      <c r="I299" s="154"/>
      <c r="L299" s="149"/>
      <c r="M299" s="155"/>
      <c r="T299" s="156"/>
      <c r="AT299" s="151" t="s">
        <v>220</v>
      </c>
      <c r="AU299" s="151" t="s">
        <v>86</v>
      </c>
      <c r="AV299" s="12" t="s">
        <v>86</v>
      </c>
      <c r="AW299" s="12" t="s">
        <v>37</v>
      </c>
      <c r="AX299" s="12" t="s">
        <v>77</v>
      </c>
      <c r="AY299" s="151" t="s">
        <v>208</v>
      </c>
    </row>
    <row r="300" spans="2:51" s="12" customFormat="1" ht="12">
      <c r="B300" s="149"/>
      <c r="D300" s="150" t="s">
        <v>220</v>
      </c>
      <c r="E300" s="151" t="s">
        <v>19</v>
      </c>
      <c r="F300" s="152" t="s">
        <v>1125</v>
      </c>
      <c r="H300" s="153">
        <v>1.05</v>
      </c>
      <c r="I300" s="154"/>
      <c r="L300" s="149"/>
      <c r="M300" s="155"/>
      <c r="T300" s="156"/>
      <c r="AT300" s="151" t="s">
        <v>220</v>
      </c>
      <c r="AU300" s="151" t="s">
        <v>86</v>
      </c>
      <c r="AV300" s="12" t="s">
        <v>86</v>
      </c>
      <c r="AW300" s="12" t="s">
        <v>37</v>
      </c>
      <c r="AX300" s="12" t="s">
        <v>77</v>
      </c>
      <c r="AY300" s="151" t="s">
        <v>208</v>
      </c>
    </row>
    <row r="301" spans="2:51" s="14" customFormat="1" ht="12">
      <c r="B301" s="163"/>
      <c r="D301" s="150" t="s">
        <v>220</v>
      </c>
      <c r="E301" s="164" t="s">
        <v>19</v>
      </c>
      <c r="F301" s="165" t="s">
        <v>223</v>
      </c>
      <c r="H301" s="166">
        <v>47.2</v>
      </c>
      <c r="I301" s="167"/>
      <c r="L301" s="163"/>
      <c r="M301" s="168"/>
      <c r="T301" s="169"/>
      <c r="AT301" s="164" t="s">
        <v>220</v>
      </c>
      <c r="AU301" s="164" t="s">
        <v>86</v>
      </c>
      <c r="AV301" s="14" t="s">
        <v>216</v>
      </c>
      <c r="AW301" s="14" t="s">
        <v>37</v>
      </c>
      <c r="AX301" s="14" t="s">
        <v>84</v>
      </c>
      <c r="AY301" s="164" t="s">
        <v>208</v>
      </c>
    </row>
    <row r="302" spans="2:65" s="1" customFormat="1" ht="37.9" customHeight="1">
      <c r="B302" s="33"/>
      <c r="C302" s="132" t="s">
        <v>459</v>
      </c>
      <c r="D302" s="132" t="s">
        <v>211</v>
      </c>
      <c r="E302" s="133" t="s">
        <v>427</v>
      </c>
      <c r="F302" s="134" t="s">
        <v>428</v>
      </c>
      <c r="G302" s="135" t="s">
        <v>274</v>
      </c>
      <c r="H302" s="136">
        <v>47.2</v>
      </c>
      <c r="I302" s="137"/>
      <c r="J302" s="138">
        <f>ROUND(I302*H302,2)</f>
        <v>0</v>
      </c>
      <c r="K302" s="134" t="s">
        <v>215</v>
      </c>
      <c r="L302" s="33"/>
      <c r="M302" s="139" t="s">
        <v>19</v>
      </c>
      <c r="N302" s="140" t="s">
        <v>48</v>
      </c>
      <c r="P302" s="141">
        <f>O302*H302</f>
        <v>0</v>
      </c>
      <c r="Q302" s="141">
        <v>0.002691466</v>
      </c>
      <c r="R302" s="141">
        <f>Q302*H302</f>
        <v>0.1270371952</v>
      </c>
      <c r="S302" s="141">
        <v>0</v>
      </c>
      <c r="T302" s="142">
        <f>S302*H302</f>
        <v>0</v>
      </c>
      <c r="AR302" s="143" t="s">
        <v>331</v>
      </c>
      <c r="AT302" s="143" t="s">
        <v>211</v>
      </c>
      <c r="AU302" s="143" t="s">
        <v>86</v>
      </c>
      <c r="AY302" s="18" t="s">
        <v>208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8" t="s">
        <v>84</v>
      </c>
      <c r="BK302" s="144">
        <f>ROUND(I302*H302,2)</f>
        <v>0</v>
      </c>
      <c r="BL302" s="18" t="s">
        <v>331</v>
      </c>
      <c r="BM302" s="143" t="s">
        <v>1417</v>
      </c>
    </row>
    <row r="303" spans="2:47" s="1" customFormat="1" ht="12">
      <c r="B303" s="33"/>
      <c r="D303" s="145" t="s">
        <v>218</v>
      </c>
      <c r="F303" s="146" t="s">
        <v>430</v>
      </c>
      <c r="I303" s="147"/>
      <c r="L303" s="33"/>
      <c r="M303" s="148"/>
      <c r="T303" s="52"/>
      <c r="AT303" s="18" t="s">
        <v>218</v>
      </c>
      <c r="AU303" s="18" t="s">
        <v>86</v>
      </c>
    </row>
    <row r="304" spans="2:51" s="12" customFormat="1" ht="12">
      <c r="B304" s="149"/>
      <c r="D304" s="150" t="s">
        <v>220</v>
      </c>
      <c r="E304" s="151" t="s">
        <v>19</v>
      </c>
      <c r="F304" s="152" t="s">
        <v>1418</v>
      </c>
      <c r="H304" s="153">
        <v>22</v>
      </c>
      <c r="I304" s="154"/>
      <c r="L304" s="149"/>
      <c r="M304" s="155"/>
      <c r="T304" s="156"/>
      <c r="AT304" s="151" t="s">
        <v>220</v>
      </c>
      <c r="AU304" s="151" t="s">
        <v>86</v>
      </c>
      <c r="AV304" s="12" t="s">
        <v>86</v>
      </c>
      <c r="AW304" s="12" t="s">
        <v>37</v>
      </c>
      <c r="AX304" s="12" t="s">
        <v>77</v>
      </c>
      <c r="AY304" s="151" t="s">
        <v>208</v>
      </c>
    </row>
    <row r="305" spans="2:51" s="12" customFormat="1" ht="12">
      <c r="B305" s="149"/>
      <c r="D305" s="150" t="s">
        <v>220</v>
      </c>
      <c r="E305" s="151" t="s">
        <v>19</v>
      </c>
      <c r="F305" s="152" t="s">
        <v>1125</v>
      </c>
      <c r="H305" s="153">
        <v>1.05</v>
      </c>
      <c r="I305" s="154"/>
      <c r="L305" s="149"/>
      <c r="M305" s="155"/>
      <c r="T305" s="156"/>
      <c r="AT305" s="151" t="s">
        <v>220</v>
      </c>
      <c r="AU305" s="151" t="s">
        <v>86</v>
      </c>
      <c r="AV305" s="12" t="s">
        <v>86</v>
      </c>
      <c r="AW305" s="12" t="s">
        <v>37</v>
      </c>
      <c r="AX305" s="12" t="s">
        <v>77</v>
      </c>
      <c r="AY305" s="151" t="s">
        <v>208</v>
      </c>
    </row>
    <row r="306" spans="2:51" s="12" customFormat="1" ht="12">
      <c r="B306" s="149"/>
      <c r="D306" s="150" t="s">
        <v>220</v>
      </c>
      <c r="E306" s="151" t="s">
        <v>19</v>
      </c>
      <c r="F306" s="152" t="s">
        <v>1204</v>
      </c>
      <c r="H306" s="153">
        <v>23.1</v>
      </c>
      <c r="I306" s="154"/>
      <c r="L306" s="149"/>
      <c r="M306" s="155"/>
      <c r="T306" s="156"/>
      <c r="AT306" s="151" t="s">
        <v>220</v>
      </c>
      <c r="AU306" s="151" t="s">
        <v>86</v>
      </c>
      <c r="AV306" s="12" t="s">
        <v>86</v>
      </c>
      <c r="AW306" s="12" t="s">
        <v>37</v>
      </c>
      <c r="AX306" s="12" t="s">
        <v>77</v>
      </c>
      <c r="AY306" s="151" t="s">
        <v>208</v>
      </c>
    </row>
    <row r="307" spans="2:51" s="12" customFormat="1" ht="12">
      <c r="B307" s="149"/>
      <c r="D307" s="150" t="s">
        <v>220</v>
      </c>
      <c r="E307" s="151" t="s">
        <v>19</v>
      </c>
      <c r="F307" s="152" t="s">
        <v>1125</v>
      </c>
      <c r="H307" s="153">
        <v>1.05</v>
      </c>
      <c r="I307" s="154"/>
      <c r="L307" s="149"/>
      <c r="M307" s="155"/>
      <c r="T307" s="156"/>
      <c r="AT307" s="151" t="s">
        <v>220</v>
      </c>
      <c r="AU307" s="151" t="s">
        <v>86</v>
      </c>
      <c r="AV307" s="12" t="s">
        <v>86</v>
      </c>
      <c r="AW307" s="12" t="s">
        <v>37</v>
      </c>
      <c r="AX307" s="12" t="s">
        <v>77</v>
      </c>
      <c r="AY307" s="151" t="s">
        <v>208</v>
      </c>
    </row>
    <row r="308" spans="2:51" s="14" customFormat="1" ht="12">
      <c r="B308" s="163"/>
      <c r="D308" s="150" t="s">
        <v>220</v>
      </c>
      <c r="E308" s="164" t="s">
        <v>19</v>
      </c>
      <c r="F308" s="165" t="s">
        <v>223</v>
      </c>
      <c r="H308" s="166">
        <v>47.2</v>
      </c>
      <c r="I308" s="167"/>
      <c r="L308" s="163"/>
      <c r="M308" s="168"/>
      <c r="T308" s="169"/>
      <c r="AT308" s="164" t="s">
        <v>220</v>
      </c>
      <c r="AU308" s="164" t="s">
        <v>86</v>
      </c>
      <c r="AV308" s="14" t="s">
        <v>216</v>
      </c>
      <c r="AW308" s="14" t="s">
        <v>37</v>
      </c>
      <c r="AX308" s="14" t="s">
        <v>84</v>
      </c>
      <c r="AY308" s="164" t="s">
        <v>208</v>
      </c>
    </row>
    <row r="309" spans="2:65" s="1" customFormat="1" ht="44.25" customHeight="1">
      <c r="B309" s="33"/>
      <c r="C309" s="132" t="s">
        <v>463</v>
      </c>
      <c r="D309" s="132" t="s">
        <v>211</v>
      </c>
      <c r="E309" s="133" t="s">
        <v>1002</v>
      </c>
      <c r="F309" s="134" t="s">
        <v>1003</v>
      </c>
      <c r="G309" s="135" t="s">
        <v>447</v>
      </c>
      <c r="H309" s="187"/>
      <c r="I309" s="137"/>
      <c r="J309" s="138">
        <f>ROUND(I309*H309,2)</f>
        <v>0</v>
      </c>
      <c r="K309" s="134" t="s">
        <v>215</v>
      </c>
      <c r="L309" s="33"/>
      <c r="M309" s="139" t="s">
        <v>19</v>
      </c>
      <c r="N309" s="140" t="s">
        <v>48</v>
      </c>
      <c r="P309" s="141">
        <f>O309*H309</f>
        <v>0</v>
      </c>
      <c r="Q309" s="141">
        <v>0</v>
      </c>
      <c r="R309" s="141">
        <f>Q309*H309</f>
        <v>0</v>
      </c>
      <c r="S309" s="141">
        <v>0</v>
      </c>
      <c r="T309" s="142">
        <f>S309*H309</f>
        <v>0</v>
      </c>
      <c r="AR309" s="143" t="s">
        <v>331</v>
      </c>
      <c r="AT309" s="143" t="s">
        <v>211</v>
      </c>
      <c r="AU309" s="143" t="s">
        <v>86</v>
      </c>
      <c r="AY309" s="18" t="s">
        <v>208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8" t="s">
        <v>84</v>
      </c>
      <c r="BK309" s="144">
        <f>ROUND(I309*H309,2)</f>
        <v>0</v>
      </c>
      <c r="BL309" s="18" t="s">
        <v>331</v>
      </c>
      <c r="BM309" s="143" t="s">
        <v>1419</v>
      </c>
    </row>
    <row r="310" spans="2:47" s="1" customFormat="1" ht="12">
      <c r="B310" s="33"/>
      <c r="D310" s="145" t="s">
        <v>218</v>
      </c>
      <c r="F310" s="146" t="s">
        <v>1005</v>
      </c>
      <c r="I310" s="147"/>
      <c r="L310" s="33"/>
      <c r="M310" s="148"/>
      <c r="T310" s="52"/>
      <c r="AT310" s="18" t="s">
        <v>218</v>
      </c>
      <c r="AU310" s="18" t="s">
        <v>86</v>
      </c>
    </row>
    <row r="311" spans="2:63" s="11" customFormat="1" ht="22.9" customHeight="1">
      <c r="B311" s="120"/>
      <c r="D311" s="121" t="s">
        <v>76</v>
      </c>
      <c r="E311" s="130" t="s">
        <v>450</v>
      </c>
      <c r="F311" s="130" t="s">
        <v>451</v>
      </c>
      <c r="I311" s="123"/>
      <c r="J311" s="131">
        <f>BK311</f>
        <v>0</v>
      </c>
      <c r="L311" s="120"/>
      <c r="M311" s="125"/>
      <c r="P311" s="126">
        <f>SUM(P312:P388)</f>
        <v>0</v>
      </c>
      <c r="R311" s="126">
        <f>SUM(R312:R388)</f>
        <v>4.817211591812499</v>
      </c>
      <c r="T311" s="127">
        <f>SUM(T312:T388)</f>
        <v>0</v>
      </c>
      <c r="AR311" s="121" t="s">
        <v>86</v>
      </c>
      <c r="AT311" s="128" t="s">
        <v>76</v>
      </c>
      <c r="AU311" s="128" t="s">
        <v>84</v>
      </c>
      <c r="AY311" s="121" t="s">
        <v>208</v>
      </c>
      <c r="BK311" s="129">
        <f>SUM(BK312:BK388)</f>
        <v>0</v>
      </c>
    </row>
    <row r="312" spans="2:65" s="1" customFormat="1" ht="33" customHeight="1">
      <c r="B312" s="33"/>
      <c r="C312" s="132" t="s">
        <v>469</v>
      </c>
      <c r="D312" s="132" t="s">
        <v>211</v>
      </c>
      <c r="E312" s="133" t="s">
        <v>1207</v>
      </c>
      <c r="F312" s="134" t="s">
        <v>1208</v>
      </c>
      <c r="G312" s="135" t="s">
        <v>226</v>
      </c>
      <c r="H312" s="136">
        <v>1.015</v>
      </c>
      <c r="I312" s="137"/>
      <c r="J312" s="138">
        <f>ROUND(I312*H312,2)</f>
        <v>0</v>
      </c>
      <c r="K312" s="134" t="s">
        <v>215</v>
      </c>
      <c r="L312" s="33"/>
      <c r="M312" s="139" t="s">
        <v>19</v>
      </c>
      <c r="N312" s="140" t="s">
        <v>48</v>
      </c>
      <c r="P312" s="141">
        <f>O312*H312</f>
        <v>0</v>
      </c>
      <c r="Q312" s="141">
        <v>0.0002684875</v>
      </c>
      <c r="R312" s="141">
        <f>Q312*H312</f>
        <v>0.00027251481249999997</v>
      </c>
      <c r="S312" s="141">
        <v>0</v>
      </c>
      <c r="T312" s="142">
        <f>S312*H312</f>
        <v>0</v>
      </c>
      <c r="AR312" s="143" t="s">
        <v>331</v>
      </c>
      <c r="AT312" s="143" t="s">
        <v>211</v>
      </c>
      <c r="AU312" s="143" t="s">
        <v>86</v>
      </c>
      <c r="AY312" s="18" t="s">
        <v>208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8" t="s">
        <v>84</v>
      </c>
      <c r="BK312" s="144">
        <f>ROUND(I312*H312,2)</f>
        <v>0</v>
      </c>
      <c r="BL312" s="18" t="s">
        <v>331</v>
      </c>
      <c r="BM312" s="143" t="s">
        <v>1420</v>
      </c>
    </row>
    <row r="313" spans="2:47" s="1" customFormat="1" ht="12">
      <c r="B313" s="33"/>
      <c r="D313" s="145" t="s">
        <v>218</v>
      </c>
      <c r="F313" s="146" t="s">
        <v>1210</v>
      </c>
      <c r="I313" s="147"/>
      <c r="L313" s="33"/>
      <c r="M313" s="148"/>
      <c r="T313" s="52"/>
      <c r="AT313" s="18" t="s">
        <v>218</v>
      </c>
      <c r="AU313" s="18" t="s">
        <v>86</v>
      </c>
    </row>
    <row r="314" spans="2:51" s="12" customFormat="1" ht="12">
      <c r="B314" s="149"/>
      <c r="D314" s="150" t="s">
        <v>220</v>
      </c>
      <c r="E314" s="151" t="s">
        <v>19</v>
      </c>
      <c r="F314" s="152" t="s">
        <v>1421</v>
      </c>
      <c r="H314" s="153">
        <v>1.015</v>
      </c>
      <c r="I314" s="154"/>
      <c r="L314" s="149"/>
      <c r="M314" s="155"/>
      <c r="T314" s="156"/>
      <c r="AT314" s="151" t="s">
        <v>220</v>
      </c>
      <c r="AU314" s="151" t="s">
        <v>86</v>
      </c>
      <c r="AV314" s="12" t="s">
        <v>86</v>
      </c>
      <c r="AW314" s="12" t="s">
        <v>37</v>
      </c>
      <c r="AX314" s="12" t="s">
        <v>77</v>
      </c>
      <c r="AY314" s="151" t="s">
        <v>208</v>
      </c>
    </row>
    <row r="315" spans="2:51" s="13" customFormat="1" ht="12">
      <c r="B315" s="157"/>
      <c r="D315" s="150" t="s">
        <v>220</v>
      </c>
      <c r="E315" s="158" t="s">
        <v>19</v>
      </c>
      <c r="F315" s="159" t="s">
        <v>1422</v>
      </c>
      <c r="H315" s="158" t="s">
        <v>19</v>
      </c>
      <c r="I315" s="160"/>
      <c r="L315" s="157"/>
      <c r="M315" s="161"/>
      <c r="T315" s="162"/>
      <c r="AT315" s="158" t="s">
        <v>220</v>
      </c>
      <c r="AU315" s="158" t="s">
        <v>86</v>
      </c>
      <c r="AV315" s="13" t="s">
        <v>84</v>
      </c>
      <c r="AW315" s="13" t="s">
        <v>37</v>
      </c>
      <c r="AX315" s="13" t="s">
        <v>77</v>
      </c>
      <c r="AY315" s="158" t="s">
        <v>208</v>
      </c>
    </row>
    <row r="316" spans="2:51" s="14" customFormat="1" ht="12">
      <c r="B316" s="163"/>
      <c r="D316" s="150" t="s">
        <v>220</v>
      </c>
      <c r="E316" s="164" t="s">
        <v>19</v>
      </c>
      <c r="F316" s="165" t="s">
        <v>223</v>
      </c>
      <c r="H316" s="166">
        <v>1.015</v>
      </c>
      <c r="I316" s="167"/>
      <c r="L316" s="163"/>
      <c r="M316" s="168"/>
      <c r="T316" s="169"/>
      <c r="AT316" s="164" t="s">
        <v>220</v>
      </c>
      <c r="AU316" s="164" t="s">
        <v>86</v>
      </c>
      <c r="AV316" s="14" t="s">
        <v>216</v>
      </c>
      <c r="AW316" s="14" t="s">
        <v>37</v>
      </c>
      <c r="AX316" s="14" t="s">
        <v>84</v>
      </c>
      <c r="AY316" s="164" t="s">
        <v>208</v>
      </c>
    </row>
    <row r="317" spans="2:65" s="1" customFormat="1" ht="37.9" customHeight="1">
      <c r="B317" s="33"/>
      <c r="C317" s="170" t="s">
        <v>475</v>
      </c>
      <c r="D317" s="170" t="s">
        <v>239</v>
      </c>
      <c r="E317" s="171" t="s">
        <v>1215</v>
      </c>
      <c r="F317" s="172" t="s">
        <v>1423</v>
      </c>
      <c r="G317" s="173" t="s">
        <v>226</v>
      </c>
      <c r="H317" s="174">
        <v>1.015</v>
      </c>
      <c r="I317" s="175"/>
      <c r="J317" s="176">
        <f>ROUND(I317*H317,2)</f>
        <v>0</v>
      </c>
      <c r="K317" s="172" t="s">
        <v>215</v>
      </c>
      <c r="L317" s="177"/>
      <c r="M317" s="178" t="s">
        <v>19</v>
      </c>
      <c r="N317" s="179" t="s">
        <v>48</v>
      </c>
      <c r="P317" s="141">
        <f>O317*H317</f>
        <v>0</v>
      </c>
      <c r="Q317" s="141">
        <v>0.03681</v>
      </c>
      <c r="R317" s="141">
        <f>Q317*H317</f>
        <v>0.03736215</v>
      </c>
      <c r="S317" s="141">
        <v>0</v>
      </c>
      <c r="T317" s="142">
        <f>S317*H317</f>
        <v>0</v>
      </c>
      <c r="AR317" s="143" t="s">
        <v>432</v>
      </c>
      <c r="AT317" s="143" t="s">
        <v>239</v>
      </c>
      <c r="AU317" s="143" t="s">
        <v>86</v>
      </c>
      <c r="AY317" s="18" t="s">
        <v>208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84</v>
      </c>
      <c r="BK317" s="144">
        <f>ROUND(I317*H317,2)</f>
        <v>0</v>
      </c>
      <c r="BL317" s="18" t="s">
        <v>331</v>
      </c>
      <c r="BM317" s="143" t="s">
        <v>1424</v>
      </c>
    </row>
    <row r="318" spans="2:65" s="1" customFormat="1" ht="78" customHeight="1">
      <c r="B318" s="33"/>
      <c r="C318" s="170" t="s">
        <v>480</v>
      </c>
      <c r="D318" s="170" t="s">
        <v>239</v>
      </c>
      <c r="E318" s="171" t="s">
        <v>814</v>
      </c>
      <c r="F318" s="172" t="s">
        <v>815</v>
      </c>
      <c r="G318" s="173" t="s">
        <v>226</v>
      </c>
      <c r="H318" s="174">
        <v>1.015</v>
      </c>
      <c r="I318" s="175"/>
      <c r="J318" s="176">
        <f>ROUND(I318*H318,2)</f>
        <v>0</v>
      </c>
      <c r="K318" s="172" t="s">
        <v>19</v>
      </c>
      <c r="L318" s="177"/>
      <c r="M318" s="178" t="s">
        <v>19</v>
      </c>
      <c r="N318" s="179" t="s">
        <v>48</v>
      </c>
      <c r="P318" s="141">
        <f>O318*H318</f>
        <v>0</v>
      </c>
      <c r="Q318" s="141">
        <v>0</v>
      </c>
      <c r="R318" s="141">
        <f>Q318*H318</f>
        <v>0</v>
      </c>
      <c r="S318" s="141">
        <v>0</v>
      </c>
      <c r="T318" s="142">
        <f>S318*H318</f>
        <v>0</v>
      </c>
      <c r="AR318" s="143" t="s">
        <v>432</v>
      </c>
      <c r="AT318" s="143" t="s">
        <v>239</v>
      </c>
      <c r="AU318" s="143" t="s">
        <v>86</v>
      </c>
      <c r="AY318" s="18" t="s">
        <v>208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8" t="s">
        <v>84</v>
      </c>
      <c r="BK318" s="144">
        <f>ROUND(I318*H318,2)</f>
        <v>0</v>
      </c>
      <c r="BL318" s="18" t="s">
        <v>331</v>
      </c>
      <c r="BM318" s="143" t="s">
        <v>1425</v>
      </c>
    </row>
    <row r="319" spans="2:65" s="1" customFormat="1" ht="33" customHeight="1">
      <c r="B319" s="33"/>
      <c r="C319" s="132" t="s">
        <v>485</v>
      </c>
      <c r="D319" s="132" t="s">
        <v>211</v>
      </c>
      <c r="E319" s="133" t="s">
        <v>695</v>
      </c>
      <c r="F319" s="134" t="s">
        <v>696</v>
      </c>
      <c r="G319" s="135" t="s">
        <v>226</v>
      </c>
      <c r="H319" s="136">
        <v>7.105</v>
      </c>
      <c r="I319" s="137"/>
      <c r="J319" s="138">
        <f>ROUND(I319*H319,2)</f>
        <v>0</v>
      </c>
      <c r="K319" s="134" t="s">
        <v>215</v>
      </c>
      <c r="L319" s="33"/>
      <c r="M319" s="139" t="s">
        <v>19</v>
      </c>
      <c r="N319" s="140" t="s">
        <v>48</v>
      </c>
      <c r="P319" s="141">
        <f>O319*H319</f>
        <v>0</v>
      </c>
      <c r="Q319" s="141">
        <v>0.000260425</v>
      </c>
      <c r="R319" s="141">
        <f>Q319*H319</f>
        <v>0.0018503196250000001</v>
      </c>
      <c r="S319" s="141">
        <v>0</v>
      </c>
      <c r="T319" s="142">
        <f>S319*H319</f>
        <v>0</v>
      </c>
      <c r="AR319" s="143" t="s">
        <v>331</v>
      </c>
      <c r="AT319" s="143" t="s">
        <v>211</v>
      </c>
      <c r="AU319" s="143" t="s">
        <v>86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84</v>
      </c>
      <c r="BK319" s="144">
        <f>ROUND(I319*H319,2)</f>
        <v>0</v>
      </c>
      <c r="BL319" s="18" t="s">
        <v>331</v>
      </c>
      <c r="BM319" s="143" t="s">
        <v>1426</v>
      </c>
    </row>
    <row r="320" spans="2:47" s="1" customFormat="1" ht="12">
      <c r="B320" s="33"/>
      <c r="D320" s="145" t="s">
        <v>218</v>
      </c>
      <c r="F320" s="146" t="s">
        <v>698</v>
      </c>
      <c r="I320" s="147"/>
      <c r="L320" s="33"/>
      <c r="M320" s="148"/>
      <c r="T320" s="52"/>
      <c r="AT320" s="18" t="s">
        <v>218</v>
      </c>
      <c r="AU320" s="18" t="s">
        <v>86</v>
      </c>
    </row>
    <row r="321" spans="2:51" s="12" customFormat="1" ht="12">
      <c r="B321" s="149"/>
      <c r="D321" s="150" t="s">
        <v>220</v>
      </c>
      <c r="E321" s="151" t="s">
        <v>19</v>
      </c>
      <c r="F321" s="152" t="s">
        <v>1427</v>
      </c>
      <c r="H321" s="153">
        <v>3.639</v>
      </c>
      <c r="I321" s="154"/>
      <c r="L321" s="149"/>
      <c r="M321" s="155"/>
      <c r="T321" s="156"/>
      <c r="AT321" s="151" t="s">
        <v>220</v>
      </c>
      <c r="AU321" s="151" t="s">
        <v>86</v>
      </c>
      <c r="AV321" s="12" t="s">
        <v>86</v>
      </c>
      <c r="AW321" s="12" t="s">
        <v>37</v>
      </c>
      <c r="AX321" s="12" t="s">
        <v>77</v>
      </c>
      <c r="AY321" s="151" t="s">
        <v>208</v>
      </c>
    </row>
    <row r="322" spans="2:51" s="13" customFormat="1" ht="12">
      <c r="B322" s="157"/>
      <c r="D322" s="150" t="s">
        <v>220</v>
      </c>
      <c r="E322" s="158" t="s">
        <v>19</v>
      </c>
      <c r="F322" s="159" t="s">
        <v>1422</v>
      </c>
      <c r="H322" s="158" t="s">
        <v>19</v>
      </c>
      <c r="I322" s="160"/>
      <c r="L322" s="157"/>
      <c r="M322" s="161"/>
      <c r="T322" s="162"/>
      <c r="AT322" s="158" t="s">
        <v>220</v>
      </c>
      <c r="AU322" s="158" t="s">
        <v>86</v>
      </c>
      <c r="AV322" s="13" t="s">
        <v>84</v>
      </c>
      <c r="AW322" s="13" t="s">
        <v>37</v>
      </c>
      <c r="AX322" s="13" t="s">
        <v>77</v>
      </c>
      <c r="AY322" s="158" t="s">
        <v>208</v>
      </c>
    </row>
    <row r="323" spans="2:51" s="12" customFormat="1" ht="12">
      <c r="B323" s="149"/>
      <c r="D323" s="150" t="s">
        <v>220</v>
      </c>
      <c r="E323" s="151" t="s">
        <v>19</v>
      </c>
      <c r="F323" s="152" t="s">
        <v>1428</v>
      </c>
      <c r="H323" s="153">
        <v>3.466</v>
      </c>
      <c r="I323" s="154"/>
      <c r="L323" s="149"/>
      <c r="M323" s="155"/>
      <c r="T323" s="156"/>
      <c r="AT323" s="151" t="s">
        <v>220</v>
      </c>
      <c r="AU323" s="151" t="s">
        <v>86</v>
      </c>
      <c r="AV323" s="12" t="s">
        <v>86</v>
      </c>
      <c r="AW323" s="12" t="s">
        <v>37</v>
      </c>
      <c r="AX323" s="12" t="s">
        <v>77</v>
      </c>
      <c r="AY323" s="151" t="s">
        <v>208</v>
      </c>
    </row>
    <row r="324" spans="2:51" s="13" customFormat="1" ht="12">
      <c r="B324" s="157"/>
      <c r="D324" s="150" t="s">
        <v>220</v>
      </c>
      <c r="E324" s="158" t="s">
        <v>19</v>
      </c>
      <c r="F324" s="159" t="s">
        <v>1429</v>
      </c>
      <c r="H324" s="158" t="s">
        <v>19</v>
      </c>
      <c r="I324" s="160"/>
      <c r="L324" s="157"/>
      <c r="M324" s="161"/>
      <c r="T324" s="162"/>
      <c r="AT324" s="158" t="s">
        <v>220</v>
      </c>
      <c r="AU324" s="158" t="s">
        <v>86</v>
      </c>
      <c r="AV324" s="13" t="s">
        <v>84</v>
      </c>
      <c r="AW324" s="13" t="s">
        <v>37</v>
      </c>
      <c r="AX324" s="13" t="s">
        <v>77</v>
      </c>
      <c r="AY324" s="158" t="s">
        <v>208</v>
      </c>
    </row>
    <row r="325" spans="2:51" s="14" customFormat="1" ht="12">
      <c r="B325" s="163"/>
      <c r="D325" s="150" t="s">
        <v>220</v>
      </c>
      <c r="E325" s="164" t="s">
        <v>19</v>
      </c>
      <c r="F325" s="165" t="s">
        <v>223</v>
      </c>
      <c r="H325" s="166">
        <v>7.105</v>
      </c>
      <c r="I325" s="167"/>
      <c r="L325" s="163"/>
      <c r="M325" s="168"/>
      <c r="T325" s="169"/>
      <c r="AT325" s="164" t="s">
        <v>220</v>
      </c>
      <c r="AU325" s="164" t="s">
        <v>86</v>
      </c>
      <c r="AV325" s="14" t="s">
        <v>216</v>
      </c>
      <c r="AW325" s="14" t="s">
        <v>37</v>
      </c>
      <c r="AX325" s="14" t="s">
        <v>84</v>
      </c>
      <c r="AY325" s="164" t="s">
        <v>208</v>
      </c>
    </row>
    <row r="326" spans="2:65" s="1" customFormat="1" ht="33" customHeight="1">
      <c r="B326" s="33"/>
      <c r="C326" s="170" t="s">
        <v>491</v>
      </c>
      <c r="D326" s="170" t="s">
        <v>239</v>
      </c>
      <c r="E326" s="171" t="s">
        <v>701</v>
      </c>
      <c r="F326" s="172" t="s">
        <v>1430</v>
      </c>
      <c r="G326" s="173" t="s">
        <v>226</v>
      </c>
      <c r="H326" s="174">
        <v>7.105</v>
      </c>
      <c r="I326" s="175"/>
      <c r="J326" s="176">
        <f>ROUND(I326*H326,2)</f>
        <v>0</v>
      </c>
      <c r="K326" s="172" t="s">
        <v>215</v>
      </c>
      <c r="L326" s="177"/>
      <c r="M326" s="178" t="s">
        <v>19</v>
      </c>
      <c r="N326" s="179" t="s">
        <v>48</v>
      </c>
      <c r="P326" s="141">
        <f>O326*H326</f>
        <v>0</v>
      </c>
      <c r="Q326" s="141">
        <v>0.03611</v>
      </c>
      <c r="R326" s="141">
        <f>Q326*H326</f>
        <v>0.25656155</v>
      </c>
      <c r="S326" s="141">
        <v>0</v>
      </c>
      <c r="T326" s="142">
        <f>S326*H326</f>
        <v>0</v>
      </c>
      <c r="AR326" s="143" t="s">
        <v>432</v>
      </c>
      <c r="AT326" s="143" t="s">
        <v>239</v>
      </c>
      <c r="AU326" s="143" t="s">
        <v>86</v>
      </c>
      <c r="AY326" s="18" t="s">
        <v>208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8" t="s">
        <v>84</v>
      </c>
      <c r="BK326" s="144">
        <f>ROUND(I326*H326,2)</f>
        <v>0</v>
      </c>
      <c r="BL326" s="18" t="s">
        <v>331</v>
      </c>
      <c r="BM326" s="143" t="s">
        <v>1431</v>
      </c>
    </row>
    <row r="327" spans="2:65" s="1" customFormat="1" ht="78" customHeight="1">
      <c r="B327" s="33"/>
      <c r="C327" s="170" t="s">
        <v>496</v>
      </c>
      <c r="D327" s="170" t="s">
        <v>239</v>
      </c>
      <c r="E327" s="171" t="s">
        <v>814</v>
      </c>
      <c r="F327" s="172" t="s">
        <v>815</v>
      </c>
      <c r="G327" s="173" t="s">
        <v>226</v>
      </c>
      <c r="H327" s="174">
        <v>7.105</v>
      </c>
      <c r="I327" s="175"/>
      <c r="J327" s="176">
        <f>ROUND(I327*H327,2)</f>
        <v>0</v>
      </c>
      <c r="K327" s="172" t="s">
        <v>19</v>
      </c>
      <c r="L327" s="177"/>
      <c r="M327" s="178" t="s">
        <v>19</v>
      </c>
      <c r="N327" s="179" t="s">
        <v>48</v>
      </c>
      <c r="P327" s="141">
        <f>O327*H327</f>
        <v>0</v>
      </c>
      <c r="Q327" s="141">
        <v>0</v>
      </c>
      <c r="R327" s="141">
        <f>Q327*H327</f>
        <v>0</v>
      </c>
      <c r="S327" s="141">
        <v>0</v>
      </c>
      <c r="T327" s="142">
        <f>S327*H327</f>
        <v>0</v>
      </c>
      <c r="AR327" s="143" t="s">
        <v>432</v>
      </c>
      <c r="AT327" s="143" t="s">
        <v>239</v>
      </c>
      <c r="AU327" s="143" t="s">
        <v>86</v>
      </c>
      <c r="AY327" s="18" t="s">
        <v>208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8" t="s">
        <v>84</v>
      </c>
      <c r="BK327" s="144">
        <f>ROUND(I327*H327,2)</f>
        <v>0</v>
      </c>
      <c r="BL327" s="18" t="s">
        <v>331</v>
      </c>
      <c r="BM327" s="143" t="s">
        <v>1432</v>
      </c>
    </row>
    <row r="328" spans="2:65" s="1" customFormat="1" ht="33" customHeight="1">
      <c r="B328" s="33"/>
      <c r="C328" s="132" t="s">
        <v>501</v>
      </c>
      <c r="D328" s="132" t="s">
        <v>211</v>
      </c>
      <c r="E328" s="133" t="s">
        <v>453</v>
      </c>
      <c r="F328" s="134" t="s">
        <v>454</v>
      </c>
      <c r="G328" s="135" t="s">
        <v>226</v>
      </c>
      <c r="H328" s="136">
        <v>110.97</v>
      </c>
      <c r="I328" s="137"/>
      <c r="J328" s="138">
        <f>ROUND(I328*H328,2)</f>
        <v>0</v>
      </c>
      <c r="K328" s="134" t="s">
        <v>215</v>
      </c>
      <c r="L328" s="33"/>
      <c r="M328" s="139" t="s">
        <v>19</v>
      </c>
      <c r="N328" s="140" t="s">
        <v>48</v>
      </c>
      <c r="P328" s="141">
        <f>O328*H328</f>
        <v>0</v>
      </c>
      <c r="Q328" s="141">
        <v>0.0002653375</v>
      </c>
      <c r="R328" s="141">
        <f>Q328*H328</f>
        <v>0.029444502374999997</v>
      </c>
      <c r="S328" s="141">
        <v>0</v>
      </c>
      <c r="T328" s="142">
        <f>S328*H328</f>
        <v>0</v>
      </c>
      <c r="AR328" s="143" t="s">
        <v>331</v>
      </c>
      <c r="AT328" s="143" t="s">
        <v>211</v>
      </c>
      <c r="AU328" s="143" t="s">
        <v>86</v>
      </c>
      <c r="AY328" s="18" t="s">
        <v>208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8" t="s">
        <v>84</v>
      </c>
      <c r="BK328" s="144">
        <f>ROUND(I328*H328,2)</f>
        <v>0</v>
      </c>
      <c r="BL328" s="18" t="s">
        <v>331</v>
      </c>
      <c r="BM328" s="143" t="s">
        <v>1433</v>
      </c>
    </row>
    <row r="329" spans="2:47" s="1" customFormat="1" ht="12">
      <c r="B329" s="33"/>
      <c r="D329" s="145" t="s">
        <v>218</v>
      </c>
      <c r="F329" s="146" t="s">
        <v>456</v>
      </c>
      <c r="I329" s="147"/>
      <c r="L329" s="33"/>
      <c r="M329" s="148"/>
      <c r="T329" s="52"/>
      <c r="AT329" s="18" t="s">
        <v>218</v>
      </c>
      <c r="AU329" s="18" t="s">
        <v>86</v>
      </c>
    </row>
    <row r="330" spans="2:51" s="12" customFormat="1" ht="12">
      <c r="B330" s="149"/>
      <c r="D330" s="150" t="s">
        <v>220</v>
      </c>
      <c r="E330" s="151" t="s">
        <v>19</v>
      </c>
      <c r="F330" s="152" t="s">
        <v>1434</v>
      </c>
      <c r="H330" s="153">
        <v>62.37</v>
      </c>
      <c r="I330" s="154"/>
      <c r="L330" s="149"/>
      <c r="M330" s="155"/>
      <c r="T330" s="156"/>
      <c r="AT330" s="151" t="s">
        <v>220</v>
      </c>
      <c r="AU330" s="151" t="s">
        <v>86</v>
      </c>
      <c r="AV330" s="12" t="s">
        <v>86</v>
      </c>
      <c r="AW330" s="12" t="s">
        <v>37</v>
      </c>
      <c r="AX330" s="12" t="s">
        <v>77</v>
      </c>
      <c r="AY330" s="151" t="s">
        <v>208</v>
      </c>
    </row>
    <row r="331" spans="2:51" s="13" customFormat="1" ht="12">
      <c r="B331" s="157"/>
      <c r="D331" s="150" t="s">
        <v>220</v>
      </c>
      <c r="E331" s="158" t="s">
        <v>19</v>
      </c>
      <c r="F331" s="159" t="s">
        <v>1435</v>
      </c>
      <c r="H331" s="158" t="s">
        <v>19</v>
      </c>
      <c r="I331" s="160"/>
      <c r="L331" s="157"/>
      <c r="M331" s="161"/>
      <c r="T331" s="162"/>
      <c r="AT331" s="158" t="s">
        <v>220</v>
      </c>
      <c r="AU331" s="158" t="s">
        <v>86</v>
      </c>
      <c r="AV331" s="13" t="s">
        <v>84</v>
      </c>
      <c r="AW331" s="13" t="s">
        <v>37</v>
      </c>
      <c r="AX331" s="13" t="s">
        <v>77</v>
      </c>
      <c r="AY331" s="158" t="s">
        <v>208</v>
      </c>
    </row>
    <row r="332" spans="2:51" s="12" customFormat="1" ht="12">
      <c r="B332" s="149"/>
      <c r="D332" s="150" t="s">
        <v>220</v>
      </c>
      <c r="E332" s="151" t="s">
        <v>19</v>
      </c>
      <c r="F332" s="152" t="s">
        <v>1436</v>
      </c>
      <c r="H332" s="153">
        <v>48.6</v>
      </c>
      <c r="I332" s="154"/>
      <c r="L332" s="149"/>
      <c r="M332" s="155"/>
      <c r="T332" s="156"/>
      <c r="AT332" s="151" t="s">
        <v>220</v>
      </c>
      <c r="AU332" s="151" t="s">
        <v>86</v>
      </c>
      <c r="AV332" s="12" t="s">
        <v>86</v>
      </c>
      <c r="AW332" s="12" t="s">
        <v>37</v>
      </c>
      <c r="AX332" s="12" t="s">
        <v>77</v>
      </c>
      <c r="AY332" s="151" t="s">
        <v>208</v>
      </c>
    </row>
    <row r="333" spans="2:51" s="13" customFormat="1" ht="12">
      <c r="B333" s="157"/>
      <c r="D333" s="150" t="s">
        <v>220</v>
      </c>
      <c r="E333" s="158" t="s">
        <v>19</v>
      </c>
      <c r="F333" s="159" t="s">
        <v>1437</v>
      </c>
      <c r="H333" s="158" t="s">
        <v>19</v>
      </c>
      <c r="I333" s="160"/>
      <c r="L333" s="157"/>
      <c r="M333" s="161"/>
      <c r="T333" s="162"/>
      <c r="AT333" s="158" t="s">
        <v>220</v>
      </c>
      <c r="AU333" s="158" t="s">
        <v>86</v>
      </c>
      <c r="AV333" s="13" t="s">
        <v>84</v>
      </c>
      <c r="AW333" s="13" t="s">
        <v>37</v>
      </c>
      <c r="AX333" s="13" t="s">
        <v>77</v>
      </c>
      <c r="AY333" s="158" t="s">
        <v>208</v>
      </c>
    </row>
    <row r="334" spans="2:51" s="14" customFormat="1" ht="12">
      <c r="B334" s="163"/>
      <c r="D334" s="150" t="s">
        <v>220</v>
      </c>
      <c r="E334" s="164" t="s">
        <v>19</v>
      </c>
      <c r="F334" s="165" t="s">
        <v>223</v>
      </c>
      <c r="H334" s="166">
        <v>110.97</v>
      </c>
      <c r="I334" s="167"/>
      <c r="L334" s="163"/>
      <c r="M334" s="168"/>
      <c r="T334" s="169"/>
      <c r="AT334" s="164" t="s">
        <v>220</v>
      </c>
      <c r="AU334" s="164" t="s">
        <v>86</v>
      </c>
      <c r="AV334" s="14" t="s">
        <v>216</v>
      </c>
      <c r="AW334" s="14" t="s">
        <v>37</v>
      </c>
      <c r="AX334" s="14" t="s">
        <v>84</v>
      </c>
      <c r="AY334" s="164" t="s">
        <v>208</v>
      </c>
    </row>
    <row r="335" spans="2:65" s="1" customFormat="1" ht="33" customHeight="1">
      <c r="B335" s="33"/>
      <c r="C335" s="170" t="s">
        <v>503</v>
      </c>
      <c r="D335" s="170" t="s">
        <v>239</v>
      </c>
      <c r="E335" s="171" t="s">
        <v>460</v>
      </c>
      <c r="F335" s="172" t="s">
        <v>1438</v>
      </c>
      <c r="G335" s="173" t="s">
        <v>226</v>
      </c>
      <c r="H335" s="174">
        <v>110.97</v>
      </c>
      <c r="I335" s="175"/>
      <c r="J335" s="176">
        <f>ROUND(I335*H335,2)</f>
        <v>0</v>
      </c>
      <c r="K335" s="172" t="s">
        <v>215</v>
      </c>
      <c r="L335" s="177"/>
      <c r="M335" s="178" t="s">
        <v>19</v>
      </c>
      <c r="N335" s="179" t="s">
        <v>48</v>
      </c>
      <c r="P335" s="141">
        <f>O335*H335</f>
        <v>0</v>
      </c>
      <c r="Q335" s="141">
        <v>0.03642</v>
      </c>
      <c r="R335" s="141">
        <f>Q335*H335</f>
        <v>4.0415274</v>
      </c>
      <c r="S335" s="141">
        <v>0</v>
      </c>
      <c r="T335" s="142">
        <f>S335*H335</f>
        <v>0</v>
      </c>
      <c r="AR335" s="143" t="s">
        <v>432</v>
      </c>
      <c r="AT335" s="143" t="s">
        <v>239</v>
      </c>
      <c r="AU335" s="143" t="s">
        <v>86</v>
      </c>
      <c r="AY335" s="18" t="s">
        <v>208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8" t="s">
        <v>84</v>
      </c>
      <c r="BK335" s="144">
        <f>ROUND(I335*H335,2)</f>
        <v>0</v>
      </c>
      <c r="BL335" s="18" t="s">
        <v>331</v>
      </c>
      <c r="BM335" s="143" t="s">
        <v>1439</v>
      </c>
    </row>
    <row r="336" spans="2:65" s="1" customFormat="1" ht="78" customHeight="1">
      <c r="B336" s="33"/>
      <c r="C336" s="170" t="s">
        <v>512</v>
      </c>
      <c r="D336" s="170" t="s">
        <v>239</v>
      </c>
      <c r="E336" s="171" t="s">
        <v>814</v>
      </c>
      <c r="F336" s="172" t="s">
        <v>815</v>
      </c>
      <c r="G336" s="173" t="s">
        <v>226</v>
      </c>
      <c r="H336" s="174">
        <v>110.97</v>
      </c>
      <c r="I336" s="175"/>
      <c r="J336" s="176">
        <f>ROUND(I336*H336,2)</f>
        <v>0</v>
      </c>
      <c r="K336" s="172" t="s">
        <v>19</v>
      </c>
      <c r="L336" s="177"/>
      <c r="M336" s="178" t="s">
        <v>19</v>
      </c>
      <c r="N336" s="179" t="s">
        <v>48</v>
      </c>
      <c r="P336" s="141">
        <f>O336*H336</f>
        <v>0</v>
      </c>
      <c r="Q336" s="141">
        <v>0</v>
      </c>
      <c r="R336" s="141">
        <f>Q336*H336</f>
        <v>0</v>
      </c>
      <c r="S336" s="141">
        <v>0</v>
      </c>
      <c r="T336" s="142">
        <f>S336*H336</f>
        <v>0</v>
      </c>
      <c r="AR336" s="143" t="s">
        <v>432</v>
      </c>
      <c r="AT336" s="143" t="s">
        <v>239</v>
      </c>
      <c r="AU336" s="143" t="s">
        <v>86</v>
      </c>
      <c r="AY336" s="18" t="s">
        <v>208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8" t="s">
        <v>84</v>
      </c>
      <c r="BK336" s="144">
        <f>ROUND(I336*H336,2)</f>
        <v>0</v>
      </c>
      <c r="BL336" s="18" t="s">
        <v>331</v>
      </c>
      <c r="BM336" s="143" t="s">
        <v>1440</v>
      </c>
    </row>
    <row r="337" spans="2:65" s="1" customFormat="1" ht="24.2" customHeight="1">
      <c r="B337" s="33"/>
      <c r="C337" s="132" t="s">
        <v>1243</v>
      </c>
      <c r="D337" s="132" t="s">
        <v>211</v>
      </c>
      <c r="E337" s="133" t="s">
        <v>1441</v>
      </c>
      <c r="F337" s="134" t="s">
        <v>1442</v>
      </c>
      <c r="G337" s="135" t="s">
        <v>235</v>
      </c>
      <c r="H337" s="136">
        <v>1</v>
      </c>
      <c r="I337" s="137"/>
      <c r="J337" s="138">
        <f>ROUND(I337*H337,2)</f>
        <v>0</v>
      </c>
      <c r="K337" s="134" t="s">
        <v>215</v>
      </c>
      <c r="L337" s="33"/>
      <c r="M337" s="139" t="s">
        <v>19</v>
      </c>
      <c r="N337" s="140" t="s">
        <v>48</v>
      </c>
      <c r="P337" s="141">
        <f>O337*H337</f>
        <v>0</v>
      </c>
      <c r="Q337" s="141">
        <v>0.000264725</v>
      </c>
      <c r="R337" s="141">
        <f>Q337*H337</f>
        <v>0.000264725</v>
      </c>
      <c r="S337" s="141">
        <v>0</v>
      </c>
      <c r="T337" s="142">
        <f>S337*H337</f>
        <v>0</v>
      </c>
      <c r="AR337" s="143" t="s">
        <v>331</v>
      </c>
      <c r="AT337" s="143" t="s">
        <v>211</v>
      </c>
      <c r="AU337" s="143" t="s">
        <v>86</v>
      </c>
      <c r="AY337" s="18" t="s">
        <v>208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8" t="s">
        <v>84</v>
      </c>
      <c r="BK337" s="144">
        <f>ROUND(I337*H337,2)</f>
        <v>0</v>
      </c>
      <c r="BL337" s="18" t="s">
        <v>331</v>
      </c>
      <c r="BM337" s="143" t="s">
        <v>1443</v>
      </c>
    </row>
    <row r="338" spans="2:47" s="1" customFormat="1" ht="12">
      <c r="B338" s="33"/>
      <c r="D338" s="145" t="s">
        <v>218</v>
      </c>
      <c r="F338" s="146" t="s">
        <v>1444</v>
      </c>
      <c r="I338" s="147"/>
      <c r="L338" s="33"/>
      <c r="M338" s="148"/>
      <c r="T338" s="52"/>
      <c r="AT338" s="18" t="s">
        <v>218</v>
      </c>
      <c r="AU338" s="18" t="s">
        <v>86</v>
      </c>
    </row>
    <row r="339" spans="2:51" s="12" customFormat="1" ht="12">
      <c r="B339" s="149"/>
      <c r="D339" s="150" t="s">
        <v>220</v>
      </c>
      <c r="E339" s="151" t="s">
        <v>19</v>
      </c>
      <c r="F339" s="152" t="s">
        <v>84</v>
      </c>
      <c r="H339" s="153">
        <v>1</v>
      </c>
      <c r="I339" s="154"/>
      <c r="L339" s="149"/>
      <c r="M339" s="155"/>
      <c r="T339" s="156"/>
      <c r="AT339" s="151" t="s">
        <v>220</v>
      </c>
      <c r="AU339" s="151" t="s">
        <v>86</v>
      </c>
      <c r="AV339" s="12" t="s">
        <v>86</v>
      </c>
      <c r="AW339" s="12" t="s">
        <v>37</v>
      </c>
      <c r="AX339" s="12" t="s">
        <v>77</v>
      </c>
      <c r="AY339" s="151" t="s">
        <v>208</v>
      </c>
    </row>
    <row r="340" spans="2:51" s="13" customFormat="1" ht="12">
      <c r="B340" s="157"/>
      <c r="D340" s="150" t="s">
        <v>220</v>
      </c>
      <c r="E340" s="158" t="s">
        <v>19</v>
      </c>
      <c r="F340" s="159" t="s">
        <v>1429</v>
      </c>
      <c r="H340" s="158" t="s">
        <v>19</v>
      </c>
      <c r="I340" s="160"/>
      <c r="L340" s="157"/>
      <c r="M340" s="161"/>
      <c r="T340" s="162"/>
      <c r="AT340" s="158" t="s">
        <v>220</v>
      </c>
      <c r="AU340" s="158" t="s">
        <v>86</v>
      </c>
      <c r="AV340" s="13" t="s">
        <v>84</v>
      </c>
      <c r="AW340" s="13" t="s">
        <v>37</v>
      </c>
      <c r="AX340" s="13" t="s">
        <v>77</v>
      </c>
      <c r="AY340" s="158" t="s">
        <v>208</v>
      </c>
    </row>
    <row r="341" spans="2:51" s="14" customFormat="1" ht="12">
      <c r="B341" s="163"/>
      <c r="D341" s="150" t="s">
        <v>220</v>
      </c>
      <c r="E341" s="164" t="s">
        <v>19</v>
      </c>
      <c r="F341" s="165" t="s">
        <v>223</v>
      </c>
      <c r="H341" s="166">
        <v>1</v>
      </c>
      <c r="I341" s="167"/>
      <c r="L341" s="163"/>
      <c r="M341" s="168"/>
      <c r="T341" s="169"/>
      <c r="AT341" s="164" t="s">
        <v>220</v>
      </c>
      <c r="AU341" s="164" t="s">
        <v>86</v>
      </c>
      <c r="AV341" s="14" t="s">
        <v>216</v>
      </c>
      <c r="AW341" s="14" t="s">
        <v>37</v>
      </c>
      <c r="AX341" s="14" t="s">
        <v>84</v>
      </c>
      <c r="AY341" s="164" t="s">
        <v>208</v>
      </c>
    </row>
    <row r="342" spans="2:65" s="1" customFormat="1" ht="21.75" customHeight="1">
      <c r="B342" s="33"/>
      <c r="C342" s="170" t="s">
        <v>1245</v>
      </c>
      <c r="D342" s="170" t="s">
        <v>239</v>
      </c>
      <c r="E342" s="171" t="s">
        <v>1445</v>
      </c>
      <c r="F342" s="172" t="s">
        <v>1446</v>
      </c>
      <c r="G342" s="173" t="s">
        <v>226</v>
      </c>
      <c r="H342" s="174">
        <v>0.967</v>
      </c>
      <c r="I342" s="175"/>
      <c r="J342" s="176">
        <f>ROUND(I342*H342,2)</f>
        <v>0</v>
      </c>
      <c r="K342" s="172" t="s">
        <v>215</v>
      </c>
      <c r="L342" s="177"/>
      <c r="M342" s="178" t="s">
        <v>19</v>
      </c>
      <c r="N342" s="179" t="s">
        <v>48</v>
      </c>
      <c r="P342" s="141">
        <f>O342*H342</f>
        <v>0</v>
      </c>
      <c r="Q342" s="141">
        <v>0.04028</v>
      </c>
      <c r="R342" s="141">
        <f>Q342*H342</f>
        <v>0.03895076</v>
      </c>
      <c r="S342" s="141">
        <v>0</v>
      </c>
      <c r="T342" s="142">
        <f>S342*H342</f>
        <v>0</v>
      </c>
      <c r="AR342" s="143" t="s">
        <v>432</v>
      </c>
      <c r="AT342" s="143" t="s">
        <v>239</v>
      </c>
      <c r="AU342" s="143" t="s">
        <v>86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84</v>
      </c>
      <c r="BK342" s="144">
        <f>ROUND(I342*H342,2)</f>
        <v>0</v>
      </c>
      <c r="BL342" s="18" t="s">
        <v>331</v>
      </c>
      <c r="BM342" s="143" t="s">
        <v>1447</v>
      </c>
    </row>
    <row r="343" spans="2:51" s="12" customFormat="1" ht="12">
      <c r="B343" s="149"/>
      <c r="D343" s="150" t="s">
        <v>220</v>
      </c>
      <c r="E343" s="151" t="s">
        <v>19</v>
      </c>
      <c r="F343" s="152" t="s">
        <v>1448</v>
      </c>
      <c r="H343" s="153">
        <v>0.967</v>
      </c>
      <c r="I343" s="154"/>
      <c r="L343" s="149"/>
      <c r="M343" s="155"/>
      <c r="T343" s="156"/>
      <c r="AT343" s="151" t="s">
        <v>220</v>
      </c>
      <c r="AU343" s="151" t="s">
        <v>86</v>
      </c>
      <c r="AV343" s="12" t="s">
        <v>86</v>
      </c>
      <c r="AW343" s="12" t="s">
        <v>37</v>
      </c>
      <c r="AX343" s="12" t="s">
        <v>77</v>
      </c>
      <c r="AY343" s="151" t="s">
        <v>208</v>
      </c>
    </row>
    <row r="344" spans="2:51" s="13" customFormat="1" ht="12">
      <c r="B344" s="157"/>
      <c r="D344" s="150" t="s">
        <v>220</v>
      </c>
      <c r="E344" s="158" t="s">
        <v>19</v>
      </c>
      <c r="F344" s="159" t="s">
        <v>1449</v>
      </c>
      <c r="H344" s="158" t="s">
        <v>19</v>
      </c>
      <c r="I344" s="160"/>
      <c r="L344" s="157"/>
      <c r="M344" s="161"/>
      <c r="T344" s="162"/>
      <c r="AT344" s="158" t="s">
        <v>220</v>
      </c>
      <c r="AU344" s="158" t="s">
        <v>86</v>
      </c>
      <c r="AV344" s="13" t="s">
        <v>84</v>
      </c>
      <c r="AW344" s="13" t="s">
        <v>37</v>
      </c>
      <c r="AX344" s="13" t="s">
        <v>77</v>
      </c>
      <c r="AY344" s="158" t="s">
        <v>208</v>
      </c>
    </row>
    <row r="345" spans="2:51" s="14" customFormat="1" ht="12">
      <c r="B345" s="163"/>
      <c r="D345" s="150" t="s">
        <v>220</v>
      </c>
      <c r="E345" s="164" t="s">
        <v>19</v>
      </c>
      <c r="F345" s="165" t="s">
        <v>223</v>
      </c>
      <c r="H345" s="166">
        <v>0.967</v>
      </c>
      <c r="I345" s="167"/>
      <c r="L345" s="163"/>
      <c r="M345" s="168"/>
      <c r="T345" s="169"/>
      <c r="AT345" s="164" t="s">
        <v>220</v>
      </c>
      <c r="AU345" s="164" t="s">
        <v>86</v>
      </c>
      <c r="AV345" s="14" t="s">
        <v>216</v>
      </c>
      <c r="AW345" s="14" t="s">
        <v>37</v>
      </c>
      <c r="AX345" s="14" t="s">
        <v>84</v>
      </c>
      <c r="AY345" s="164" t="s">
        <v>208</v>
      </c>
    </row>
    <row r="346" spans="2:65" s="1" customFormat="1" ht="78" customHeight="1">
      <c r="B346" s="33"/>
      <c r="C346" s="170" t="s">
        <v>1251</v>
      </c>
      <c r="D346" s="170" t="s">
        <v>239</v>
      </c>
      <c r="E346" s="171" t="s">
        <v>814</v>
      </c>
      <c r="F346" s="172" t="s">
        <v>815</v>
      </c>
      <c r="G346" s="173" t="s">
        <v>226</v>
      </c>
      <c r="H346" s="174">
        <v>0.967</v>
      </c>
      <c r="I346" s="175"/>
      <c r="J346" s="176">
        <f>ROUND(I346*H346,2)</f>
        <v>0</v>
      </c>
      <c r="K346" s="172" t="s">
        <v>19</v>
      </c>
      <c r="L346" s="177"/>
      <c r="M346" s="178" t="s">
        <v>19</v>
      </c>
      <c r="N346" s="179" t="s">
        <v>48</v>
      </c>
      <c r="P346" s="141">
        <f>O346*H346</f>
        <v>0</v>
      </c>
      <c r="Q346" s="141">
        <v>0</v>
      </c>
      <c r="R346" s="141">
        <f>Q346*H346</f>
        <v>0</v>
      </c>
      <c r="S346" s="141">
        <v>0</v>
      </c>
      <c r="T346" s="142">
        <f>S346*H346</f>
        <v>0</v>
      </c>
      <c r="AR346" s="143" t="s">
        <v>432</v>
      </c>
      <c r="AT346" s="143" t="s">
        <v>239</v>
      </c>
      <c r="AU346" s="143" t="s">
        <v>86</v>
      </c>
      <c r="AY346" s="18" t="s">
        <v>208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8" t="s">
        <v>84</v>
      </c>
      <c r="BK346" s="144">
        <f>ROUND(I346*H346,2)</f>
        <v>0</v>
      </c>
      <c r="BL346" s="18" t="s">
        <v>331</v>
      </c>
      <c r="BM346" s="143" t="s">
        <v>1450</v>
      </c>
    </row>
    <row r="347" spans="2:65" s="1" customFormat="1" ht="37.9" customHeight="1">
      <c r="B347" s="33"/>
      <c r="C347" s="132" t="s">
        <v>1256</v>
      </c>
      <c r="D347" s="132" t="s">
        <v>211</v>
      </c>
      <c r="E347" s="133" t="s">
        <v>1231</v>
      </c>
      <c r="F347" s="134" t="s">
        <v>1232</v>
      </c>
      <c r="G347" s="135" t="s">
        <v>235</v>
      </c>
      <c r="H347" s="136">
        <v>2</v>
      </c>
      <c r="I347" s="137"/>
      <c r="J347" s="138">
        <f>ROUND(I347*H347,2)</f>
        <v>0</v>
      </c>
      <c r="K347" s="134" t="s">
        <v>215</v>
      </c>
      <c r="L347" s="33"/>
      <c r="M347" s="139" t="s">
        <v>19</v>
      </c>
      <c r="N347" s="140" t="s">
        <v>48</v>
      </c>
      <c r="P347" s="141">
        <f>O347*H347</f>
        <v>0</v>
      </c>
      <c r="Q347" s="141">
        <v>0.0009179</v>
      </c>
      <c r="R347" s="141">
        <f>Q347*H347</f>
        <v>0.0018358</v>
      </c>
      <c r="S347" s="141">
        <v>0</v>
      </c>
      <c r="T347" s="142">
        <f>S347*H347</f>
        <v>0</v>
      </c>
      <c r="AR347" s="143" t="s">
        <v>331</v>
      </c>
      <c r="AT347" s="143" t="s">
        <v>211</v>
      </c>
      <c r="AU347" s="143" t="s">
        <v>86</v>
      </c>
      <c r="AY347" s="18" t="s">
        <v>208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8" t="s">
        <v>84</v>
      </c>
      <c r="BK347" s="144">
        <f>ROUND(I347*H347,2)</f>
        <v>0</v>
      </c>
      <c r="BL347" s="18" t="s">
        <v>331</v>
      </c>
      <c r="BM347" s="143" t="s">
        <v>1451</v>
      </c>
    </row>
    <row r="348" spans="2:47" s="1" customFormat="1" ht="12">
      <c r="B348" s="33"/>
      <c r="D348" s="145" t="s">
        <v>218</v>
      </c>
      <c r="F348" s="146" t="s">
        <v>1234</v>
      </c>
      <c r="I348" s="147"/>
      <c r="L348" s="33"/>
      <c r="M348" s="148"/>
      <c r="T348" s="52"/>
      <c r="AT348" s="18" t="s">
        <v>218</v>
      </c>
      <c r="AU348" s="18" t="s">
        <v>86</v>
      </c>
    </row>
    <row r="349" spans="2:51" s="12" customFormat="1" ht="12">
      <c r="B349" s="149"/>
      <c r="D349" s="150" t="s">
        <v>220</v>
      </c>
      <c r="E349" s="151" t="s">
        <v>19</v>
      </c>
      <c r="F349" s="152" t="s">
        <v>84</v>
      </c>
      <c r="H349" s="153">
        <v>1</v>
      </c>
      <c r="I349" s="154"/>
      <c r="L349" s="149"/>
      <c r="M349" s="155"/>
      <c r="T349" s="156"/>
      <c r="AT349" s="151" t="s">
        <v>220</v>
      </c>
      <c r="AU349" s="151" t="s">
        <v>86</v>
      </c>
      <c r="AV349" s="12" t="s">
        <v>86</v>
      </c>
      <c r="AW349" s="12" t="s">
        <v>37</v>
      </c>
      <c r="AX349" s="12" t="s">
        <v>77</v>
      </c>
      <c r="AY349" s="151" t="s">
        <v>208</v>
      </c>
    </row>
    <row r="350" spans="2:51" s="13" customFormat="1" ht="12">
      <c r="B350" s="157"/>
      <c r="D350" s="150" t="s">
        <v>220</v>
      </c>
      <c r="E350" s="158" t="s">
        <v>19</v>
      </c>
      <c r="F350" s="159" t="s">
        <v>1452</v>
      </c>
      <c r="H350" s="158" t="s">
        <v>19</v>
      </c>
      <c r="I350" s="160"/>
      <c r="L350" s="157"/>
      <c r="M350" s="161"/>
      <c r="T350" s="162"/>
      <c r="AT350" s="158" t="s">
        <v>220</v>
      </c>
      <c r="AU350" s="158" t="s">
        <v>86</v>
      </c>
      <c r="AV350" s="13" t="s">
        <v>84</v>
      </c>
      <c r="AW350" s="13" t="s">
        <v>37</v>
      </c>
      <c r="AX350" s="13" t="s">
        <v>77</v>
      </c>
      <c r="AY350" s="158" t="s">
        <v>208</v>
      </c>
    </row>
    <row r="351" spans="2:51" s="12" customFormat="1" ht="12">
      <c r="B351" s="149"/>
      <c r="D351" s="150" t="s">
        <v>220</v>
      </c>
      <c r="E351" s="151" t="s">
        <v>19</v>
      </c>
      <c r="F351" s="152" t="s">
        <v>84</v>
      </c>
      <c r="H351" s="153">
        <v>1</v>
      </c>
      <c r="I351" s="154"/>
      <c r="L351" s="149"/>
      <c r="M351" s="155"/>
      <c r="T351" s="156"/>
      <c r="AT351" s="151" t="s">
        <v>220</v>
      </c>
      <c r="AU351" s="151" t="s">
        <v>86</v>
      </c>
      <c r="AV351" s="12" t="s">
        <v>86</v>
      </c>
      <c r="AW351" s="12" t="s">
        <v>37</v>
      </c>
      <c r="AX351" s="12" t="s">
        <v>77</v>
      </c>
      <c r="AY351" s="151" t="s">
        <v>208</v>
      </c>
    </row>
    <row r="352" spans="2:51" s="13" customFormat="1" ht="12">
      <c r="B352" s="157"/>
      <c r="D352" s="150" t="s">
        <v>220</v>
      </c>
      <c r="E352" s="158" t="s">
        <v>19</v>
      </c>
      <c r="F352" s="159" t="s">
        <v>1453</v>
      </c>
      <c r="H352" s="158" t="s">
        <v>19</v>
      </c>
      <c r="I352" s="160"/>
      <c r="L352" s="157"/>
      <c r="M352" s="161"/>
      <c r="T352" s="162"/>
      <c r="AT352" s="158" t="s">
        <v>220</v>
      </c>
      <c r="AU352" s="158" t="s">
        <v>86</v>
      </c>
      <c r="AV352" s="13" t="s">
        <v>84</v>
      </c>
      <c r="AW352" s="13" t="s">
        <v>37</v>
      </c>
      <c r="AX352" s="13" t="s">
        <v>77</v>
      </c>
      <c r="AY352" s="158" t="s">
        <v>208</v>
      </c>
    </row>
    <row r="353" spans="2:51" s="14" customFormat="1" ht="12">
      <c r="B353" s="163"/>
      <c r="D353" s="150" t="s">
        <v>220</v>
      </c>
      <c r="E353" s="164" t="s">
        <v>19</v>
      </c>
      <c r="F353" s="165" t="s">
        <v>223</v>
      </c>
      <c r="H353" s="166">
        <v>2</v>
      </c>
      <c r="I353" s="167"/>
      <c r="L353" s="163"/>
      <c r="M353" s="168"/>
      <c r="T353" s="169"/>
      <c r="AT353" s="164" t="s">
        <v>220</v>
      </c>
      <c r="AU353" s="164" t="s">
        <v>86</v>
      </c>
      <c r="AV353" s="14" t="s">
        <v>216</v>
      </c>
      <c r="AW353" s="14" t="s">
        <v>37</v>
      </c>
      <c r="AX353" s="14" t="s">
        <v>84</v>
      </c>
      <c r="AY353" s="164" t="s">
        <v>208</v>
      </c>
    </row>
    <row r="354" spans="2:65" s="1" customFormat="1" ht="33" customHeight="1">
      <c r="B354" s="33"/>
      <c r="C354" s="170" t="s">
        <v>1262</v>
      </c>
      <c r="D354" s="170" t="s">
        <v>239</v>
      </c>
      <c r="E354" s="171" t="s">
        <v>1237</v>
      </c>
      <c r="F354" s="172" t="s">
        <v>1238</v>
      </c>
      <c r="G354" s="173" t="s">
        <v>226</v>
      </c>
      <c r="H354" s="174">
        <v>4.647</v>
      </c>
      <c r="I354" s="175"/>
      <c r="J354" s="176">
        <f>ROUND(I354*H354,2)</f>
        <v>0</v>
      </c>
      <c r="K354" s="172" t="s">
        <v>215</v>
      </c>
      <c r="L354" s="177"/>
      <c r="M354" s="178" t="s">
        <v>19</v>
      </c>
      <c r="N354" s="179" t="s">
        <v>48</v>
      </c>
      <c r="P354" s="141">
        <f>O354*H354</f>
        <v>0</v>
      </c>
      <c r="Q354" s="141">
        <v>0.04021</v>
      </c>
      <c r="R354" s="141">
        <f>Q354*H354</f>
        <v>0.18685587000000003</v>
      </c>
      <c r="S354" s="141">
        <v>0</v>
      </c>
      <c r="T354" s="142">
        <f>S354*H354</f>
        <v>0</v>
      </c>
      <c r="AR354" s="143" t="s">
        <v>432</v>
      </c>
      <c r="AT354" s="143" t="s">
        <v>239</v>
      </c>
      <c r="AU354" s="143" t="s">
        <v>86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84</v>
      </c>
      <c r="BK354" s="144">
        <f>ROUND(I354*H354,2)</f>
        <v>0</v>
      </c>
      <c r="BL354" s="18" t="s">
        <v>331</v>
      </c>
      <c r="BM354" s="143" t="s">
        <v>1454</v>
      </c>
    </row>
    <row r="355" spans="2:51" s="12" customFormat="1" ht="12">
      <c r="B355" s="149"/>
      <c r="D355" s="150" t="s">
        <v>220</v>
      </c>
      <c r="E355" s="151" t="s">
        <v>19</v>
      </c>
      <c r="F355" s="152" t="s">
        <v>1455</v>
      </c>
      <c r="H355" s="153">
        <v>2.38</v>
      </c>
      <c r="I355" s="154"/>
      <c r="L355" s="149"/>
      <c r="M355" s="155"/>
      <c r="T355" s="156"/>
      <c r="AT355" s="151" t="s">
        <v>220</v>
      </c>
      <c r="AU355" s="151" t="s">
        <v>86</v>
      </c>
      <c r="AV355" s="12" t="s">
        <v>86</v>
      </c>
      <c r="AW355" s="12" t="s">
        <v>37</v>
      </c>
      <c r="AX355" s="12" t="s">
        <v>77</v>
      </c>
      <c r="AY355" s="151" t="s">
        <v>208</v>
      </c>
    </row>
    <row r="356" spans="2:51" s="13" customFormat="1" ht="12">
      <c r="B356" s="157"/>
      <c r="D356" s="150" t="s">
        <v>220</v>
      </c>
      <c r="E356" s="158" t="s">
        <v>19</v>
      </c>
      <c r="F356" s="159" t="s">
        <v>1452</v>
      </c>
      <c r="H356" s="158" t="s">
        <v>19</v>
      </c>
      <c r="I356" s="160"/>
      <c r="L356" s="157"/>
      <c r="M356" s="161"/>
      <c r="T356" s="162"/>
      <c r="AT356" s="158" t="s">
        <v>220</v>
      </c>
      <c r="AU356" s="158" t="s">
        <v>86</v>
      </c>
      <c r="AV356" s="13" t="s">
        <v>84</v>
      </c>
      <c r="AW356" s="13" t="s">
        <v>37</v>
      </c>
      <c r="AX356" s="13" t="s">
        <v>77</v>
      </c>
      <c r="AY356" s="158" t="s">
        <v>208</v>
      </c>
    </row>
    <row r="357" spans="2:51" s="12" customFormat="1" ht="12">
      <c r="B357" s="149"/>
      <c r="D357" s="150" t="s">
        <v>220</v>
      </c>
      <c r="E357" s="151" t="s">
        <v>19</v>
      </c>
      <c r="F357" s="152" t="s">
        <v>1456</v>
      </c>
      <c r="H357" s="153">
        <v>2.267</v>
      </c>
      <c r="I357" s="154"/>
      <c r="L357" s="149"/>
      <c r="M357" s="155"/>
      <c r="T357" s="156"/>
      <c r="AT357" s="151" t="s">
        <v>220</v>
      </c>
      <c r="AU357" s="151" t="s">
        <v>86</v>
      </c>
      <c r="AV357" s="12" t="s">
        <v>86</v>
      </c>
      <c r="AW357" s="12" t="s">
        <v>37</v>
      </c>
      <c r="AX357" s="12" t="s">
        <v>77</v>
      </c>
      <c r="AY357" s="151" t="s">
        <v>208</v>
      </c>
    </row>
    <row r="358" spans="2:51" s="13" customFormat="1" ht="12">
      <c r="B358" s="157"/>
      <c r="D358" s="150" t="s">
        <v>220</v>
      </c>
      <c r="E358" s="158" t="s">
        <v>19</v>
      </c>
      <c r="F358" s="159" t="s">
        <v>1453</v>
      </c>
      <c r="H358" s="158" t="s">
        <v>19</v>
      </c>
      <c r="I358" s="160"/>
      <c r="L358" s="157"/>
      <c r="M358" s="161"/>
      <c r="T358" s="162"/>
      <c r="AT358" s="158" t="s">
        <v>220</v>
      </c>
      <c r="AU358" s="158" t="s">
        <v>86</v>
      </c>
      <c r="AV358" s="13" t="s">
        <v>84</v>
      </c>
      <c r="AW358" s="13" t="s">
        <v>37</v>
      </c>
      <c r="AX358" s="13" t="s">
        <v>77</v>
      </c>
      <c r="AY358" s="158" t="s">
        <v>208</v>
      </c>
    </row>
    <row r="359" spans="2:51" s="14" customFormat="1" ht="12">
      <c r="B359" s="163"/>
      <c r="D359" s="150" t="s">
        <v>220</v>
      </c>
      <c r="E359" s="164" t="s">
        <v>19</v>
      </c>
      <c r="F359" s="165" t="s">
        <v>223</v>
      </c>
      <c r="H359" s="166">
        <v>4.647</v>
      </c>
      <c r="I359" s="167"/>
      <c r="L359" s="163"/>
      <c r="M359" s="168"/>
      <c r="T359" s="169"/>
      <c r="AT359" s="164" t="s">
        <v>220</v>
      </c>
      <c r="AU359" s="164" t="s">
        <v>86</v>
      </c>
      <c r="AV359" s="14" t="s">
        <v>216</v>
      </c>
      <c r="AW359" s="14" t="s">
        <v>37</v>
      </c>
      <c r="AX359" s="14" t="s">
        <v>84</v>
      </c>
      <c r="AY359" s="164" t="s">
        <v>208</v>
      </c>
    </row>
    <row r="360" spans="2:65" s="1" customFormat="1" ht="78" customHeight="1">
      <c r="B360" s="33"/>
      <c r="C360" s="170" t="s">
        <v>1264</v>
      </c>
      <c r="D360" s="170" t="s">
        <v>239</v>
      </c>
      <c r="E360" s="171" t="s">
        <v>814</v>
      </c>
      <c r="F360" s="172" t="s">
        <v>815</v>
      </c>
      <c r="G360" s="173" t="s">
        <v>226</v>
      </c>
      <c r="H360" s="174">
        <v>4.647</v>
      </c>
      <c r="I360" s="175"/>
      <c r="J360" s="176">
        <f>ROUND(I360*H360,2)</f>
        <v>0</v>
      </c>
      <c r="K360" s="172" t="s">
        <v>19</v>
      </c>
      <c r="L360" s="177"/>
      <c r="M360" s="178" t="s">
        <v>19</v>
      </c>
      <c r="N360" s="179" t="s">
        <v>48</v>
      </c>
      <c r="P360" s="141">
        <f>O360*H360</f>
        <v>0</v>
      </c>
      <c r="Q360" s="141">
        <v>0</v>
      </c>
      <c r="R360" s="141">
        <f>Q360*H360</f>
        <v>0</v>
      </c>
      <c r="S360" s="141">
        <v>0</v>
      </c>
      <c r="T360" s="142">
        <f>S360*H360</f>
        <v>0</v>
      </c>
      <c r="AR360" s="143" t="s">
        <v>432</v>
      </c>
      <c r="AT360" s="143" t="s">
        <v>239</v>
      </c>
      <c r="AU360" s="143" t="s">
        <v>86</v>
      </c>
      <c r="AY360" s="18" t="s">
        <v>208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8" t="s">
        <v>84</v>
      </c>
      <c r="BK360" s="144">
        <f>ROUND(I360*H360,2)</f>
        <v>0</v>
      </c>
      <c r="BL360" s="18" t="s">
        <v>331</v>
      </c>
      <c r="BM360" s="143" t="s">
        <v>1457</v>
      </c>
    </row>
    <row r="361" spans="2:65" s="1" customFormat="1" ht="44.25" customHeight="1">
      <c r="B361" s="33"/>
      <c r="C361" s="132" t="s">
        <v>1268</v>
      </c>
      <c r="D361" s="132" t="s">
        <v>211</v>
      </c>
      <c r="E361" s="133" t="s">
        <v>1458</v>
      </c>
      <c r="F361" s="134" t="s">
        <v>1459</v>
      </c>
      <c r="G361" s="135" t="s">
        <v>235</v>
      </c>
      <c r="H361" s="136">
        <v>2</v>
      </c>
      <c r="I361" s="137"/>
      <c r="J361" s="138">
        <f>ROUND(I361*H361,2)</f>
        <v>0</v>
      </c>
      <c r="K361" s="134" t="s">
        <v>514</v>
      </c>
      <c r="L361" s="33"/>
      <c r="M361" s="139" t="s">
        <v>19</v>
      </c>
      <c r="N361" s="140" t="s">
        <v>48</v>
      </c>
      <c r="P361" s="141">
        <f>O361*H361</f>
        <v>0</v>
      </c>
      <c r="Q361" s="141">
        <v>0</v>
      </c>
      <c r="R361" s="141">
        <f>Q361*H361</f>
        <v>0</v>
      </c>
      <c r="S361" s="141">
        <v>0</v>
      </c>
      <c r="T361" s="142">
        <f>S361*H361</f>
        <v>0</v>
      </c>
      <c r="AR361" s="143" t="s">
        <v>331</v>
      </c>
      <c r="AT361" s="143" t="s">
        <v>211</v>
      </c>
      <c r="AU361" s="143" t="s">
        <v>86</v>
      </c>
      <c r="AY361" s="18" t="s">
        <v>208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8" t="s">
        <v>84</v>
      </c>
      <c r="BK361" s="144">
        <f>ROUND(I361*H361,2)</f>
        <v>0</v>
      </c>
      <c r="BL361" s="18" t="s">
        <v>331</v>
      </c>
      <c r="BM361" s="143" t="s">
        <v>1460</v>
      </c>
    </row>
    <row r="362" spans="2:47" s="1" customFormat="1" ht="12">
      <c r="B362" s="33"/>
      <c r="D362" s="145" t="s">
        <v>218</v>
      </c>
      <c r="F362" s="146" t="s">
        <v>1461</v>
      </c>
      <c r="I362" s="147"/>
      <c r="L362" s="33"/>
      <c r="M362" s="148"/>
      <c r="T362" s="52"/>
      <c r="AT362" s="18" t="s">
        <v>218</v>
      </c>
      <c r="AU362" s="18" t="s">
        <v>86</v>
      </c>
    </row>
    <row r="363" spans="2:65" s="1" customFormat="1" ht="24.2" customHeight="1">
      <c r="B363" s="33"/>
      <c r="C363" s="170" t="s">
        <v>1275</v>
      </c>
      <c r="D363" s="170" t="s">
        <v>239</v>
      </c>
      <c r="E363" s="171" t="s">
        <v>824</v>
      </c>
      <c r="F363" s="172" t="s">
        <v>825</v>
      </c>
      <c r="G363" s="173" t="s">
        <v>274</v>
      </c>
      <c r="H363" s="174">
        <v>2.4</v>
      </c>
      <c r="I363" s="175"/>
      <c r="J363" s="176">
        <f>ROUND(I363*H363,2)</f>
        <v>0</v>
      </c>
      <c r="K363" s="172" t="s">
        <v>215</v>
      </c>
      <c r="L363" s="177"/>
      <c r="M363" s="178" t="s">
        <v>19</v>
      </c>
      <c r="N363" s="179" t="s">
        <v>48</v>
      </c>
      <c r="P363" s="141">
        <f>O363*H363</f>
        <v>0</v>
      </c>
      <c r="Q363" s="141">
        <v>0.004</v>
      </c>
      <c r="R363" s="141">
        <f>Q363*H363</f>
        <v>0.0096</v>
      </c>
      <c r="S363" s="141">
        <v>0</v>
      </c>
      <c r="T363" s="142">
        <f>S363*H363</f>
        <v>0</v>
      </c>
      <c r="AR363" s="143" t="s">
        <v>432</v>
      </c>
      <c r="AT363" s="143" t="s">
        <v>239</v>
      </c>
      <c r="AU363" s="143" t="s">
        <v>86</v>
      </c>
      <c r="AY363" s="18" t="s">
        <v>208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8" t="s">
        <v>84</v>
      </c>
      <c r="BK363" s="144">
        <f>ROUND(I363*H363,2)</f>
        <v>0</v>
      </c>
      <c r="BL363" s="18" t="s">
        <v>331</v>
      </c>
      <c r="BM363" s="143" t="s">
        <v>1462</v>
      </c>
    </row>
    <row r="364" spans="2:51" s="12" customFormat="1" ht="12">
      <c r="B364" s="149"/>
      <c r="D364" s="150" t="s">
        <v>220</v>
      </c>
      <c r="E364" s="151" t="s">
        <v>19</v>
      </c>
      <c r="F364" s="152" t="s">
        <v>1393</v>
      </c>
      <c r="H364" s="153">
        <v>2.4</v>
      </c>
      <c r="I364" s="154"/>
      <c r="L364" s="149"/>
      <c r="M364" s="155"/>
      <c r="T364" s="156"/>
      <c r="AT364" s="151" t="s">
        <v>220</v>
      </c>
      <c r="AU364" s="151" t="s">
        <v>86</v>
      </c>
      <c r="AV364" s="12" t="s">
        <v>86</v>
      </c>
      <c r="AW364" s="12" t="s">
        <v>37</v>
      </c>
      <c r="AX364" s="12" t="s">
        <v>77</v>
      </c>
      <c r="AY364" s="151" t="s">
        <v>208</v>
      </c>
    </row>
    <row r="365" spans="2:51" s="14" customFormat="1" ht="12">
      <c r="B365" s="163"/>
      <c r="D365" s="150" t="s">
        <v>220</v>
      </c>
      <c r="E365" s="164" t="s">
        <v>19</v>
      </c>
      <c r="F365" s="165" t="s">
        <v>223</v>
      </c>
      <c r="H365" s="166">
        <v>2.4</v>
      </c>
      <c r="I365" s="167"/>
      <c r="L365" s="163"/>
      <c r="M365" s="168"/>
      <c r="T365" s="169"/>
      <c r="AT365" s="164" t="s">
        <v>220</v>
      </c>
      <c r="AU365" s="164" t="s">
        <v>86</v>
      </c>
      <c r="AV365" s="14" t="s">
        <v>216</v>
      </c>
      <c r="AW365" s="14" t="s">
        <v>37</v>
      </c>
      <c r="AX365" s="14" t="s">
        <v>84</v>
      </c>
      <c r="AY365" s="164" t="s">
        <v>208</v>
      </c>
    </row>
    <row r="366" spans="2:65" s="1" customFormat="1" ht="24.2" customHeight="1">
      <c r="B366" s="33"/>
      <c r="C366" s="170" t="s">
        <v>1279</v>
      </c>
      <c r="D366" s="170" t="s">
        <v>239</v>
      </c>
      <c r="E366" s="171" t="s">
        <v>481</v>
      </c>
      <c r="F366" s="172" t="s">
        <v>482</v>
      </c>
      <c r="G366" s="173" t="s">
        <v>483</v>
      </c>
      <c r="H366" s="174">
        <v>2</v>
      </c>
      <c r="I366" s="175"/>
      <c r="J366" s="176">
        <f>ROUND(I366*H366,2)</f>
        <v>0</v>
      </c>
      <c r="K366" s="172" t="s">
        <v>215</v>
      </c>
      <c r="L366" s="177"/>
      <c r="M366" s="178" t="s">
        <v>19</v>
      </c>
      <c r="N366" s="179" t="s">
        <v>48</v>
      </c>
      <c r="P366" s="141">
        <f>O366*H366</f>
        <v>0</v>
      </c>
      <c r="Q366" s="141">
        <v>6E-05</v>
      </c>
      <c r="R366" s="141">
        <f>Q366*H366</f>
        <v>0.00012</v>
      </c>
      <c r="S366" s="141">
        <v>0</v>
      </c>
      <c r="T366" s="142">
        <f>S366*H366</f>
        <v>0</v>
      </c>
      <c r="AR366" s="143" t="s">
        <v>432</v>
      </c>
      <c r="AT366" s="143" t="s">
        <v>239</v>
      </c>
      <c r="AU366" s="143" t="s">
        <v>86</v>
      </c>
      <c r="AY366" s="18" t="s">
        <v>208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8" t="s">
        <v>84</v>
      </c>
      <c r="BK366" s="144">
        <f>ROUND(I366*H366,2)</f>
        <v>0</v>
      </c>
      <c r="BL366" s="18" t="s">
        <v>331</v>
      </c>
      <c r="BM366" s="143" t="s">
        <v>1463</v>
      </c>
    </row>
    <row r="367" spans="2:65" s="1" customFormat="1" ht="33" customHeight="1">
      <c r="B367" s="33"/>
      <c r="C367" s="132" t="s">
        <v>1281</v>
      </c>
      <c r="D367" s="132" t="s">
        <v>211</v>
      </c>
      <c r="E367" s="133" t="s">
        <v>470</v>
      </c>
      <c r="F367" s="134" t="s">
        <v>471</v>
      </c>
      <c r="G367" s="135" t="s">
        <v>274</v>
      </c>
      <c r="H367" s="136">
        <v>42.975</v>
      </c>
      <c r="I367" s="137"/>
      <c r="J367" s="138">
        <f>ROUND(I367*H367,2)</f>
        <v>0</v>
      </c>
      <c r="K367" s="134" t="s">
        <v>215</v>
      </c>
      <c r="L367" s="33"/>
      <c r="M367" s="139" t="s">
        <v>19</v>
      </c>
      <c r="N367" s="140" t="s">
        <v>48</v>
      </c>
      <c r="P367" s="141">
        <f>O367*H367</f>
        <v>0</v>
      </c>
      <c r="Q367" s="141">
        <v>0</v>
      </c>
      <c r="R367" s="141">
        <f>Q367*H367</f>
        <v>0</v>
      </c>
      <c r="S367" s="141">
        <v>0</v>
      </c>
      <c r="T367" s="142">
        <f>S367*H367</f>
        <v>0</v>
      </c>
      <c r="AR367" s="143" t="s">
        <v>331</v>
      </c>
      <c r="AT367" s="143" t="s">
        <v>211</v>
      </c>
      <c r="AU367" s="143" t="s">
        <v>86</v>
      </c>
      <c r="AY367" s="18" t="s">
        <v>208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8" t="s">
        <v>84</v>
      </c>
      <c r="BK367" s="144">
        <f>ROUND(I367*H367,2)</f>
        <v>0</v>
      </c>
      <c r="BL367" s="18" t="s">
        <v>331</v>
      </c>
      <c r="BM367" s="143" t="s">
        <v>1464</v>
      </c>
    </row>
    <row r="368" spans="2:47" s="1" customFormat="1" ht="12">
      <c r="B368" s="33"/>
      <c r="D368" s="145" t="s">
        <v>218</v>
      </c>
      <c r="F368" s="146" t="s">
        <v>473</v>
      </c>
      <c r="I368" s="147"/>
      <c r="L368" s="33"/>
      <c r="M368" s="148"/>
      <c r="T368" s="52"/>
      <c r="AT368" s="18" t="s">
        <v>218</v>
      </c>
      <c r="AU368" s="18" t="s">
        <v>86</v>
      </c>
    </row>
    <row r="369" spans="2:51" s="12" customFormat="1" ht="12">
      <c r="B369" s="149"/>
      <c r="D369" s="150" t="s">
        <v>220</v>
      </c>
      <c r="E369" s="151" t="s">
        <v>19</v>
      </c>
      <c r="F369" s="152" t="s">
        <v>1465</v>
      </c>
      <c r="H369" s="153">
        <v>20.925</v>
      </c>
      <c r="I369" s="154"/>
      <c r="L369" s="149"/>
      <c r="M369" s="155"/>
      <c r="T369" s="156"/>
      <c r="AT369" s="151" t="s">
        <v>220</v>
      </c>
      <c r="AU369" s="151" t="s">
        <v>86</v>
      </c>
      <c r="AV369" s="12" t="s">
        <v>86</v>
      </c>
      <c r="AW369" s="12" t="s">
        <v>37</v>
      </c>
      <c r="AX369" s="12" t="s">
        <v>77</v>
      </c>
      <c r="AY369" s="151" t="s">
        <v>208</v>
      </c>
    </row>
    <row r="370" spans="2:51" s="12" customFormat="1" ht="12">
      <c r="B370" s="149"/>
      <c r="D370" s="150" t="s">
        <v>220</v>
      </c>
      <c r="E370" s="151" t="s">
        <v>19</v>
      </c>
      <c r="F370" s="152" t="s">
        <v>1260</v>
      </c>
      <c r="H370" s="153">
        <v>22.05</v>
      </c>
      <c r="I370" s="154"/>
      <c r="L370" s="149"/>
      <c r="M370" s="155"/>
      <c r="T370" s="156"/>
      <c r="AT370" s="151" t="s">
        <v>220</v>
      </c>
      <c r="AU370" s="151" t="s">
        <v>86</v>
      </c>
      <c r="AV370" s="12" t="s">
        <v>86</v>
      </c>
      <c r="AW370" s="12" t="s">
        <v>37</v>
      </c>
      <c r="AX370" s="12" t="s">
        <v>77</v>
      </c>
      <c r="AY370" s="151" t="s">
        <v>208</v>
      </c>
    </row>
    <row r="371" spans="2:51" s="14" customFormat="1" ht="12">
      <c r="B371" s="163"/>
      <c r="D371" s="150" t="s">
        <v>220</v>
      </c>
      <c r="E371" s="164" t="s">
        <v>19</v>
      </c>
      <c r="F371" s="165" t="s">
        <v>223</v>
      </c>
      <c r="H371" s="166">
        <v>42.975</v>
      </c>
      <c r="I371" s="167"/>
      <c r="L371" s="163"/>
      <c r="M371" s="168"/>
      <c r="T371" s="169"/>
      <c r="AT371" s="164" t="s">
        <v>220</v>
      </c>
      <c r="AU371" s="164" t="s">
        <v>86</v>
      </c>
      <c r="AV371" s="14" t="s">
        <v>216</v>
      </c>
      <c r="AW371" s="14" t="s">
        <v>37</v>
      </c>
      <c r="AX371" s="14" t="s">
        <v>84</v>
      </c>
      <c r="AY371" s="164" t="s">
        <v>208</v>
      </c>
    </row>
    <row r="372" spans="2:65" s="1" customFormat="1" ht="24.2" customHeight="1">
      <c r="B372" s="33"/>
      <c r="C372" s="170" t="s">
        <v>1284</v>
      </c>
      <c r="D372" s="170" t="s">
        <v>239</v>
      </c>
      <c r="E372" s="171" t="s">
        <v>824</v>
      </c>
      <c r="F372" s="172" t="s">
        <v>825</v>
      </c>
      <c r="G372" s="173" t="s">
        <v>274</v>
      </c>
      <c r="H372" s="174">
        <v>45.124</v>
      </c>
      <c r="I372" s="175"/>
      <c r="J372" s="176">
        <f>ROUND(I372*H372,2)</f>
        <v>0</v>
      </c>
      <c r="K372" s="172" t="s">
        <v>215</v>
      </c>
      <c r="L372" s="177"/>
      <c r="M372" s="178" t="s">
        <v>19</v>
      </c>
      <c r="N372" s="179" t="s">
        <v>48</v>
      </c>
      <c r="P372" s="141">
        <f>O372*H372</f>
        <v>0</v>
      </c>
      <c r="Q372" s="141">
        <v>0.004</v>
      </c>
      <c r="R372" s="141">
        <f>Q372*H372</f>
        <v>0.18049600000000002</v>
      </c>
      <c r="S372" s="141">
        <v>0</v>
      </c>
      <c r="T372" s="142">
        <f>S372*H372</f>
        <v>0</v>
      </c>
      <c r="AR372" s="143" t="s">
        <v>432</v>
      </c>
      <c r="AT372" s="143" t="s">
        <v>239</v>
      </c>
      <c r="AU372" s="143" t="s">
        <v>86</v>
      </c>
      <c r="AY372" s="18" t="s">
        <v>208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8" t="s">
        <v>84</v>
      </c>
      <c r="BK372" s="144">
        <f>ROUND(I372*H372,2)</f>
        <v>0</v>
      </c>
      <c r="BL372" s="18" t="s">
        <v>331</v>
      </c>
      <c r="BM372" s="143" t="s">
        <v>1466</v>
      </c>
    </row>
    <row r="373" spans="2:51" s="12" customFormat="1" ht="12">
      <c r="B373" s="149"/>
      <c r="D373" s="150" t="s">
        <v>220</v>
      </c>
      <c r="E373" s="151" t="s">
        <v>19</v>
      </c>
      <c r="F373" s="152" t="s">
        <v>1465</v>
      </c>
      <c r="H373" s="153">
        <v>20.925</v>
      </c>
      <c r="I373" s="154"/>
      <c r="L373" s="149"/>
      <c r="M373" s="155"/>
      <c r="T373" s="156"/>
      <c r="AT373" s="151" t="s">
        <v>220</v>
      </c>
      <c r="AU373" s="151" t="s">
        <v>86</v>
      </c>
      <c r="AV373" s="12" t="s">
        <v>86</v>
      </c>
      <c r="AW373" s="12" t="s">
        <v>37</v>
      </c>
      <c r="AX373" s="12" t="s">
        <v>77</v>
      </c>
      <c r="AY373" s="151" t="s">
        <v>208</v>
      </c>
    </row>
    <row r="374" spans="2:51" s="12" customFormat="1" ht="12">
      <c r="B374" s="149"/>
      <c r="D374" s="150" t="s">
        <v>220</v>
      </c>
      <c r="E374" s="151" t="s">
        <v>19</v>
      </c>
      <c r="F374" s="152" t="s">
        <v>1260</v>
      </c>
      <c r="H374" s="153">
        <v>22.05</v>
      </c>
      <c r="I374" s="154"/>
      <c r="L374" s="149"/>
      <c r="M374" s="155"/>
      <c r="T374" s="156"/>
      <c r="AT374" s="151" t="s">
        <v>220</v>
      </c>
      <c r="AU374" s="151" t="s">
        <v>86</v>
      </c>
      <c r="AV374" s="12" t="s">
        <v>86</v>
      </c>
      <c r="AW374" s="12" t="s">
        <v>37</v>
      </c>
      <c r="AX374" s="12" t="s">
        <v>77</v>
      </c>
      <c r="AY374" s="151" t="s">
        <v>208</v>
      </c>
    </row>
    <row r="375" spans="2:51" s="14" customFormat="1" ht="12">
      <c r="B375" s="163"/>
      <c r="D375" s="150" t="s">
        <v>220</v>
      </c>
      <c r="E375" s="164" t="s">
        <v>19</v>
      </c>
      <c r="F375" s="165" t="s">
        <v>223</v>
      </c>
      <c r="H375" s="166">
        <v>42.975</v>
      </c>
      <c r="I375" s="167"/>
      <c r="L375" s="163"/>
      <c r="M375" s="168"/>
      <c r="T375" s="169"/>
      <c r="AT375" s="164" t="s">
        <v>220</v>
      </c>
      <c r="AU375" s="164" t="s">
        <v>86</v>
      </c>
      <c r="AV375" s="14" t="s">
        <v>216</v>
      </c>
      <c r="AW375" s="14" t="s">
        <v>37</v>
      </c>
      <c r="AX375" s="14" t="s">
        <v>84</v>
      </c>
      <c r="AY375" s="164" t="s">
        <v>208</v>
      </c>
    </row>
    <row r="376" spans="2:51" s="12" customFormat="1" ht="12">
      <c r="B376" s="149"/>
      <c r="D376" s="150" t="s">
        <v>220</v>
      </c>
      <c r="F376" s="152" t="s">
        <v>1467</v>
      </c>
      <c r="H376" s="153">
        <v>45.124</v>
      </c>
      <c r="I376" s="154"/>
      <c r="L376" s="149"/>
      <c r="M376" s="155"/>
      <c r="T376" s="156"/>
      <c r="AT376" s="151" t="s">
        <v>220</v>
      </c>
      <c r="AU376" s="151" t="s">
        <v>86</v>
      </c>
      <c r="AV376" s="12" t="s">
        <v>86</v>
      </c>
      <c r="AW376" s="12" t="s">
        <v>4</v>
      </c>
      <c r="AX376" s="12" t="s">
        <v>84</v>
      </c>
      <c r="AY376" s="151" t="s">
        <v>208</v>
      </c>
    </row>
    <row r="377" spans="2:65" s="1" customFormat="1" ht="24.2" customHeight="1">
      <c r="B377" s="33"/>
      <c r="C377" s="170" t="s">
        <v>1289</v>
      </c>
      <c r="D377" s="170" t="s">
        <v>239</v>
      </c>
      <c r="E377" s="171" t="s">
        <v>481</v>
      </c>
      <c r="F377" s="172" t="s">
        <v>482</v>
      </c>
      <c r="G377" s="173" t="s">
        <v>483</v>
      </c>
      <c r="H377" s="174">
        <v>18</v>
      </c>
      <c r="I377" s="175"/>
      <c r="J377" s="176">
        <f>ROUND(I377*H377,2)</f>
        <v>0</v>
      </c>
      <c r="K377" s="172" t="s">
        <v>215</v>
      </c>
      <c r="L377" s="177"/>
      <c r="M377" s="178" t="s">
        <v>19</v>
      </c>
      <c r="N377" s="179" t="s">
        <v>48</v>
      </c>
      <c r="P377" s="141">
        <f>O377*H377</f>
        <v>0</v>
      </c>
      <c r="Q377" s="141">
        <v>6E-05</v>
      </c>
      <c r="R377" s="141">
        <f>Q377*H377</f>
        <v>0.00108</v>
      </c>
      <c r="S377" s="141">
        <v>0</v>
      </c>
      <c r="T377" s="142">
        <f>S377*H377</f>
        <v>0</v>
      </c>
      <c r="AR377" s="143" t="s">
        <v>432</v>
      </c>
      <c r="AT377" s="143" t="s">
        <v>239</v>
      </c>
      <c r="AU377" s="143" t="s">
        <v>86</v>
      </c>
      <c r="AY377" s="18" t="s">
        <v>208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18" t="s">
        <v>84</v>
      </c>
      <c r="BK377" s="144">
        <f>ROUND(I377*H377,2)</f>
        <v>0</v>
      </c>
      <c r="BL377" s="18" t="s">
        <v>331</v>
      </c>
      <c r="BM377" s="143" t="s">
        <v>1468</v>
      </c>
    </row>
    <row r="378" spans="2:65" s="1" customFormat="1" ht="33" customHeight="1">
      <c r="B378" s="33"/>
      <c r="C378" s="132" t="s">
        <v>1469</v>
      </c>
      <c r="D378" s="132" t="s">
        <v>211</v>
      </c>
      <c r="E378" s="133" t="s">
        <v>486</v>
      </c>
      <c r="F378" s="134" t="s">
        <v>487</v>
      </c>
      <c r="G378" s="135" t="s">
        <v>274</v>
      </c>
      <c r="H378" s="136">
        <v>4.2</v>
      </c>
      <c r="I378" s="137"/>
      <c r="J378" s="138">
        <f>ROUND(I378*H378,2)</f>
        <v>0</v>
      </c>
      <c r="K378" s="134" t="s">
        <v>215</v>
      </c>
      <c r="L378" s="33"/>
      <c r="M378" s="139" t="s">
        <v>19</v>
      </c>
      <c r="N378" s="140" t="s">
        <v>48</v>
      </c>
      <c r="P378" s="141">
        <f>O378*H378</f>
        <v>0</v>
      </c>
      <c r="Q378" s="141">
        <v>0</v>
      </c>
      <c r="R378" s="141">
        <f>Q378*H378</f>
        <v>0</v>
      </c>
      <c r="S378" s="141">
        <v>0</v>
      </c>
      <c r="T378" s="142">
        <f>S378*H378</f>
        <v>0</v>
      </c>
      <c r="AR378" s="143" t="s">
        <v>331</v>
      </c>
      <c r="AT378" s="143" t="s">
        <v>211</v>
      </c>
      <c r="AU378" s="143" t="s">
        <v>86</v>
      </c>
      <c r="AY378" s="18" t="s">
        <v>208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8" t="s">
        <v>84</v>
      </c>
      <c r="BK378" s="144">
        <f>ROUND(I378*H378,2)</f>
        <v>0</v>
      </c>
      <c r="BL378" s="18" t="s">
        <v>331</v>
      </c>
      <c r="BM378" s="143" t="s">
        <v>1470</v>
      </c>
    </row>
    <row r="379" spans="2:47" s="1" customFormat="1" ht="12">
      <c r="B379" s="33"/>
      <c r="D379" s="145" t="s">
        <v>218</v>
      </c>
      <c r="F379" s="146" t="s">
        <v>489</v>
      </c>
      <c r="I379" s="147"/>
      <c r="L379" s="33"/>
      <c r="M379" s="148"/>
      <c r="T379" s="52"/>
      <c r="AT379" s="18" t="s">
        <v>218</v>
      </c>
      <c r="AU379" s="18" t="s">
        <v>86</v>
      </c>
    </row>
    <row r="380" spans="2:51" s="12" customFormat="1" ht="12">
      <c r="B380" s="149"/>
      <c r="D380" s="150" t="s">
        <v>220</v>
      </c>
      <c r="E380" s="151" t="s">
        <v>19</v>
      </c>
      <c r="F380" s="152" t="s">
        <v>1471</v>
      </c>
      <c r="H380" s="153">
        <v>4.2</v>
      </c>
      <c r="I380" s="154"/>
      <c r="L380" s="149"/>
      <c r="M380" s="155"/>
      <c r="T380" s="156"/>
      <c r="AT380" s="151" t="s">
        <v>220</v>
      </c>
      <c r="AU380" s="151" t="s">
        <v>86</v>
      </c>
      <c r="AV380" s="12" t="s">
        <v>86</v>
      </c>
      <c r="AW380" s="12" t="s">
        <v>37</v>
      </c>
      <c r="AX380" s="12" t="s">
        <v>77</v>
      </c>
      <c r="AY380" s="151" t="s">
        <v>208</v>
      </c>
    </row>
    <row r="381" spans="2:51" s="14" customFormat="1" ht="12">
      <c r="B381" s="163"/>
      <c r="D381" s="150" t="s">
        <v>220</v>
      </c>
      <c r="E381" s="164" t="s">
        <v>19</v>
      </c>
      <c r="F381" s="165" t="s">
        <v>223</v>
      </c>
      <c r="H381" s="166">
        <v>4.2</v>
      </c>
      <c r="I381" s="167"/>
      <c r="L381" s="163"/>
      <c r="M381" s="168"/>
      <c r="T381" s="169"/>
      <c r="AT381" s="164" t="s">
        <v>220</v>
      </c>
      <c r="AU381" s="164" t="s">
        <v>86</v>
      </c>
      <c r="AV381" s="14" t="s">
        <v>216</v>
      </c>
      <c r="AW381" s="14" t="s">
        <v>37</v>
      </c>
      <c r="AX381" s="14" t="s">
        <v>84</v>
      </c>
      <c r="AY381" s="164" t="s">
        <v>208</v>
      </c>
    </row>
    <row r="382" spans="2:65" s="1" customFormat="1" ht="24.2" customHeight="1">
      <c r="B382" s="33"/>
      <c r="C382" s="170" t="s">
        <v>1472</v>
      </c>
      <c r="D382" s="170" t="s">
        <v>239</v>
      </c>
      <c r="E382" s="171" t="s">
        <v>592</v>
      </c>
      <c r="F382" s="172" t="s">
        <v>593</v>
      </c>
      <c r="G382" s="173" t="s">
        <v>274</v>
      </c>
      <c r="H382" s="174">
        <v>4.41</v>
      </c>
      <c r="I382" s="175"/>
      <c r="J382" s="176">
        <f>ROUND(I382*H382,2)</f>
        <v>0</v>
      </c>
      <c r="K382" s="172" t="s">
        <v>215</v>
      </c>
      <c r="L382" s="177"/>
      <c r="M382" s="178" t="s">
        <v>19</v>
      </c>
      <c r="N382" s="179" t="s">
        <v>48</v>
      </c>
      <c r="P382" s="141">
        <f>O382*H382</f>
        <v>0</v>
      </c>
      <c r="Q382" s="141">
        <v>0.007</v>
      </c>
      <c r="R382" s="141">
        <f>Q382*H382</f>
        <v>0.03087</v>
      </c>
      <c r="S382" s="141">
        <v>0</v>
      </c>
      <c r="T382" s="142">
        <f>S382*H382</f>
        <v>0</v>
      </c>
      <c r="AR382" s="143" t="s">
        <v>432</v>
      </c>
      <c r="AT382" s="143" t="s">
        <v>239</v>
      </c>
      <c r="AU382" s="143" t="s">
        <v>86</v>
      </c>
      <c r="AY382" s="18" t="s">
        <v>208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8" t="s">
        <v>84</v>
      </c>
      <c r="BK382" s="144">
        <f>ROUND(I382*H382,2)</f>
        <v>0</v>
      </c>
      <c r="BL382" s="18" t="s">
        <v>331</v>
      </c>
      <c r="BM382" s="143" t="s">
        <v>1473</v>
      </c>
    </row>
    <row r="383" spans="2:51" s="12" customFormat="1" ht="12">
      <c r="B383" s="149"/>
      <c r="D383" s="150" t="s">
        <v>220</v>
      </c>
      <c r="E383" s="151" t="s">
        <v>19</v>
      </c>
      <c r="F383" s="152" t="s">
        <v>1471</v>
      </c>
      <c r="H383" s="153">
        <v>4.2</v>
      </c>
      <c r="I383" s="154"/>
      <c r="L383" s="149"/>
      <c r="M383" s="155"/>
      <c r="T383" s="156"/>
      <c r="AT383" s="151" t="s">
        <v>220</v>
      </c>
      <c r="AU383" s="151" t="s">
        <v>86</v>
      </c>
      <c r="AV383" s="12" t="s">
        <v>86</v>
      </c>
      <c r="AW383" s="12" t="s">
        <v>37</v>
      </c>
      <c r="AX383" s="12" t="s">
        <v>77</v>
      </c>
      <c r="AY383" s="151" t="s">
        <v>208</v>
      </c>
    </row>
    <row r="384" spans="2:51" s="14" customFormat="1" ht="12">
      <c r="B384" s="163"/>
      <c r="D384" s="150" t="s">
        <v>220</v>
      </c>
      <c r="E384" s="164" t="s">
        <v>19</v>
      </c>
      <c r="F384" s="165" t="s">
        <v>223</v>
      </c>
      <c r="H384" s="166">
        <v>4.2</v>
      </c>
      <c r="I384" s="167"/>
      <c r="L384" s="163"/>
      <c r="M384" s="168"/>
      <c r="T384" s="169"/>
      <c r="AT384" s="164" t="s">
        <v>220</v>
      </c>
      <c r="AU384" s="164" t="s">
        <v>86</v>
      </c>
      <c r="AV384" s="14" t="s">
        <v>216</v>
      </c>
      <c r="AW384" s="14" t="s">
        <v>37</v>
      </c>
      <c r="AX384" s="14" t="s">
        <v>84</v>
      </c>
      <c r="AY384" s="164" t="s">
        <v>208</v>
      </c>
    </row>
    <row r="385" spans="2:51" s="12" customFormat="1" ht="12">
      <c r="B385" s="149"/>
      <c r="D385" s="150" t="s">
        <v>220</v>
      </c>
      <c r="F385" s="152" t="s">
        <v>1474</v>
      </c>
      <c r="H385" s="153">
        <v>4.41</v>
      </c>
      <c r="I385" s="154"/>
      <c r="L385" s="149"/>
      <c r="M385" s="155"/>
      <c r="T385" s="156"/>
      <c r="AT385" s="151" t="s">
        <v>220</v>
      </c>
      <c r="AU385" s="151" t="s">
        <v>86</v>
      </c>
      <c r="AV385" s="12" t="s">
        <v>86</v>
      </c>
      <c r="AW385" s="12" t="s">
        <v>4</v>
      </c>
      <c r="AX385" s="12" t="s">
        <v>84</v>
      </c>
      <c r="AY385" s="151" t="s">
        <v>208</v>
      </c>
    </row>
    <row r="386" spans="2:65" s="1" customFormat="1" ht="24.2" customHeight="1">
      <c r="B386" s="33"/>
      <c r="C386" s="170" t="s">
        <v>1475</v>
      </c>
      <c r="D386" s="170" t="s">
        <v>239</v>
      </c>
      <c r="E386" s="171" t="s">
        <v>481</v>
      </c>
      <c r="F386" s="172" t="s">
        <v>482</v>
      </c>
      <c r="G386" s="173" t="s">
        <v>483</v>
      </c>
      <c r="H386" s="174">
        <v>2</v>
      </c>
      <c r="I386" s="175"/>
      <c r="J386" s="176">
        <f>ROUND(I386*H386,2)</f>
        <v>0</v>
      </c>
      <c r="K386" s="172" t="s">
        <v>215</v>
      </c>
      <c r="L386" s="177"/>
      <c r="M386" s="178" t="s">
        <v>19</v>
      </c>
      <c r="N386" s="179" t="s">
        <v>48</v>
      </c>
      <c r="P386" s="141">
        <f>O386*H386</f>
        <v>0</v>
      </c>
      <c r="Q386" s="141">
        <v>6E-05</v>
      </c>
      <c r="R386" s="141">
        <f>Q386*H386</f>
        <v>0.00012</v>
      </c>
      <c r="S386" s="141">
        <v>0</v>
      </c>
      <c r="T386" s="142">
        <f>S386*H386</f>
        <v>0</v>
      </c>
      <c r="AR386" s="143" t="s">
        <v>432</v>
      </c>
      <c r="AT386" s="143" t="s">
        <v>239</v>
      </c>
      <c r="AU386" s="143" t="s">
        <v>86</v>
      </c>
      <c r="AY386" s="18" t="s">
        <v>208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8" t="s">
        <v>84</v>
      </c>
      <c r="BK386" s="144">
        <f>ROUND(I386*H386,2)</f>
        <v>0</v>
      </c>
      <c r="BL386" s="18" t="s">
        <v>331</v>
      </c>
      <c r="BM386" s="143" t="s">
        <v>1476</v>
      </c>
    </row>
    <row r="387" spans="2:65" s="1" customFormat="1" ht="44.25" customHeight="1">
      <c r="B387" s="33"/>
      <c r="C387" s="132" t="s">
        <v>1477</v>
      </c>
      <c r="D387" s="132" t="s">
        <v>211</v>
      </c>
      <c r="E387" s="133" t="s">
        <v>596</v>
      </c>
      <c r="F387" s="134" t="s">
        <v>597</v>
      </c>
      <c r="G387" s="135" t="s">
        <v>447</v>
      </c>
      <c r="H387" s="187"/>
      <c r="I387" s="137"/>
      <c r="J387" s="138">
        <f>ROUND(I387*H387,2)</f>
        <v>0</v>
      </c>
      <c r="K387" s="134" t="s">
        <v>215</v>
      </c>
      <c r="L387" s="33"/>
      <c r="M387" s="139" t="s">
        <v>19</v>
      </c>
      <c r="N387" s="140" t="s">
        <v>48</v>
      </c>
      <c r="P387" s="141">
        <f>O387*H387</f>
        <v>0</v>
      </c>
      <c r="Q387" s="141">
        <v>0</v>
      </c>
      <c r="R387" s="141">
        <f>Q387*H387</f>
        <v>0</v>
      </c>
      <c r="S387" s="141">
        <v>0</v>
      </c>
      <c r="T387" s="142">
        <f>S387*H387</f>
        <v>0</v>
      </c>
      <c r="AR387" s="143" t="s">
        <v>331</v>
      </c>
      <c r="AT387" s="143" t="s">
        <v>211</v>
      </c>
      <c r="AU387" s="143" t="s">
        <v>86</v>
      </c>
      <c r="AY387" s="18" t="s">
        <v>208</v>
      </c>
      <c r="BE387" s="144">
        <f>IF(N387="základní",J387,0)</f>
        <v>0</v>
      </c>
      <c r="BF387" s="144">
        <f>IF(N387="snížená",J387,0)</f>
        <v>0</v>
      </c>
      <c r="BG387" s="144">
        <f>IF(N387="zákl. přenesená",J387,0)</f>
        <v>0</v>
      </c>
      <c r="BH387" s="144">
        <f>IF(N387="sníž. přenesená",J387,0)</f>
        <v>0</v>
      </c>
      <c r="BI387" s="144">
        <f>IF(N387="nulová",J387,0)</f>
        <v>0</v>
      </c>
      <c r="BJ387" s="18" t="s">
        <v>84</v>
      </c>
      <c r="BK387" s="144">
        <f>ROUND(I387*H387,2)</f>
        <v>0</v>
      </c>
      <c r="BL387" s="18" t="s">
        <v>331</v>
      </c>
      <c r="BM387" s="143" t="s">
        <v>1478</v>
      </c>
    </row>
    <row r="388" spans="2:47" s="1" customFormat="1" ht="12">
      <c r="B388" s="33"/>
      <c r="D388" s="145" t="s">
        <v>218</v>
      </c>
      <c r="F388" s="146" t="s">
        <v>599</v>
      </c>
      <c r="I388" s="147"/>
      <c r="L388" s="33"/>
      <c r="M388" s="148"/>
      <c r="T388" s="52"/>
      <c r="AT388" s="18" t="s">
        <v>218</v>
      </c>
      <c r="AU388" s="18" t="s">
        <v>86</v>
      </c>
    </row>
    <row r="389" spans="2:63" s="11" customFormat="1" ht="25.9" customHeight="1">
      <c r="B389" s="120"/>
      <c r="D389" s="121" t="s">
        <v>76</v>
      </c>
      <c r="E389" s="122" t="s">
        <v>508</v>
      </c>
      <c r="F389" s="122" t="s">
        <v>509</v>
      </c>
      <c r="I389" s="123"/>
      <c r="J389" s="124">
        <f>BK389</f>
        <v>0</v>
      </c>
      <c r="L389" s="120"/>
      <c r="M389" s="125"/>
      <c r="P389" s="126">
        <f>P390</f>
        <v>0</v>
      </c>
      <c r="R389" s="126">
        <f>R390</f>
        <v>0</v>
      </c>
      <c r="T389" s="127">
        <f>T390</f>
        <v>0</v>
      </c>
      <c r="AR389" s="121" t="s">
        <v>244</v>
      </c>
      <c r="AT389" s="128" t="s">
        <v>76</v>
      </c>
      <c r="AU389" s="128" t="s">
        <v>77</v>
      </c>
      <c r="AY389" s="121" t="s">
        <v>208</v>
      </c>
      <c r="BK389" s="129">
        <f>BK390</f>
        <v>0</v>
      </c>
    </row>
    <row r="390" spans="2:63" s="11" customFormat="1" ht="22.9" customHeight="1">
      <c r="B390" s="120"/>
      <c r="D390" s="121" t="s">
        <v>76</v>
      </c>
      <c r="E390" s="130" t="s">
        <v>510</v>
      </c>
      <c r="F390" s="130" t="s">
        <v>511</v>
      </c>
      <c r="I390" s="123"/>
      <c r="J390" s="131">
        <f>BK390</f>
        <v>0</v>
      </c>
      <c r="L390" s="120"/>
      <c r="M390" s="125"/>
      <c r="P390" s="126">
        <f>SUM(P391:P392)</f>
        <v>0</v>
      </c>
      <c r="R390" s="126">
        <f>SUM(R391:R392)</f>
        <v>0</v>
      </c>
      <c r="T390" s="127">
        <f>SUM(T391:T392)</f>
        <v>0</v>
      </c>
      <c r="AR390" s="121" t="s">
        <v>244</v>
      </c>
      <c r="AT390" s="128" t="s">
        <v>76</v>
      </c>
      <c r="AU390" s="128" t="s">
        <v>84</v>
      </c>
      <c r="AY390" s="121" t="s">
        <v>208</v>
      </c>
      <c r="BK390" s="129">
        <f>SUM(BK391:BK392)</f>
        <v>0</v>
      </c>
    </row>
    <row r="391" spans="2:65" s="1" customFormat="1" ht="16.5" customHeight="1">
      <c r="B391" s="33"/>
      <c r="C391" s="132" t="s">
        <v>1479</v>
      </c>
      <c r="D391" s="132" t="s">
        <v>211</v>
      </c>
      <c r="E391" s="133" t="s">
        <v>513</v>
      </c>
      <c r="F391" s="134" t="s">
        <v>511</v>
      </c>
      <c r="G391" s="135" t="s">
        <v>447</v>
      </c>
      <c r="H391" s="187"/>
      <c r="I391" s="137"/>
      <c r="J391" s="138">
        <f>ROUND(I391*H391,2)</f>
        <v>0</v>
      </c>
      <c r="K391" s="134" t="s">
        <v>514</v>
      </c>
      <c r="L391" s="33"/>
      <c r="M391" s="139" t="s">
        <v>19</v>
      </c>
      <c r="N391" s="140" t="s">
        <v>48</v>
      </c>
      <c r="P391" s="141">
        <f>O391*H391</f>
        <v>0</v>
      </c>
      <c r="Q391" s="141">
        <v>0</v>
      </c>
      <c r="R391" s="141">
        <f>Q391*H391</f>
        <v>0</v>
      </c>
      <c r="S391" s="141">
        <v>0</v>
      </c>
      <c r="T391" s="142">
        <f>S391*H391</f>
        <v>0</v>
      </c>
      <c r="AR391" s="143" t="s">
        <v>515</v>
      </c>
      <c r="AT391" s="143" t="s">
        <v>211</v>
      </c>
      <c r="AU391" s="143" t="s">
        <v>86</v>
      </c>
      <c r="AY391" s="18" t="s">
        <v>208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8" t="s">
        <v>84</v>
      </c>
      <c r="BK391" s="144">
        <f>ROUND(I391*H391,2)</f>
        <v>0</v>
      </c>
      <c r="BL391" s="18" t="s">
        <v>515</v>
      </c>
      <c r="BM391" s="143" t="s">
        <v>1480</v>
      </c>
    </row>
    <row r="392" spans="2:47" s="1" customFormat="1" ht="12">
      <c r="B392" s="33"/>
      <c r="D392" s="145" t="s">
        <v>218</v>
      </c>
      <c r="F392" s="146" t="s">
        <v>517</v>
      </c>
      <c r="I392" s="147"/>
      <c r="L392" s="33"/>
      <c r="M392" s="188"/>
      <c r="N392" s="189"/>
      <c r="O392" s="189"/>
      <c r="P392" s="189"/>
      <c r="Q392" s="189"/>
      <c r="R392" s="189"/>
      <c r="S392" s="189"/>
      <c r="T392" s="190"/>
      <c r="AT392" s="18" t="s">
        <v>218</v>
      </c>
      <c r="AU392" s="18" t="s">
        <v>86</v>
      </c>
    </row>
    <row r="393" spans="2:12" s="1" customFormat="1" ht="6.95" customHeight="1">
      <c r="B393" s="41"/>
      <c r="C393" s="42"/>
      <c r="D393" s="42"/>
      <c r="E393" s="42"/>
      <c r="F393" s="42"/>
      <c r="G393" s="42"/>
      <c r="H393" s="42"/>
      <c r="I393" s="42"/>
      <c r="J393" s="42"/>
      <c r="K393" s="42"/>
      <c r="L393" s="33"/>
    </row>
  </sheetData>
  <sheetProtection algorithmName="SHA-512" hashValue="eZmkrt/JwAKFcsT4w3iaqyelpx9OQv6ohc1ek6EpJvqOpqD3Wm4PpKUUOXX3hCSgFnmXqk1QaaC33BzryrR0Pw==" saltValue="YhIqG0xmVV32pTR4uUgVFk281eRXt8R52lng7xDLUXOH2Jy7tnvKpTRACZ7wPBNYBGaQt7GHjbb2j/O73Ov0ug==" spinCount="100000" sheet="1" objects="1" scenarios="1" formatColumns="0" formatRows="0" autoFilter="0"/>
  <autoFilter ref="C96:K392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1272211"/>
    <hyperlink ref="F106" r:id="rId2" display="https://podminky.urs.cz/item/CS_URS_2023_01/311273121"/>
    <hyperlink ref="F114" r:id="rId3" display="https://podminky.urs.cz/item/CS_URS_2023_01/317235511"/>
    <hyperlink ref="F118" r:id="rId4" display="https://podminky.urs.cz/item/CS_URS_2023_01/319201321"/>
    <hyperlink ref="F135" r:id="rId5" display="https://podminky.urs.cz/item/CS_URS_2023_01/319202321"/>
    <hyperlink ref="F139" r:id="rId6" display="https://podminky.urs.cz/item/CS_URS_2023_01/346272256"/>
    <hyperlink ref="F144" r:id="rId7" display="https://podminky.urs.cz/item/CS_URS_2023_01/612321141"/>
    <hyperlink ref="F150" r:id="rId8" display="https://podminky.urs.cz/item/CS_URS_2023_01/612321191"/>
    <hyperlink ref="F152" r:id="rId9" display="https://podminky.urs.cz/item/CS_URS_2023_01/612325302"/>
    <hyperlink ref="F168" r:id="rId10" display="https://podminky.urs.cz/item/CS_URS_2023_01/622321141"/>
    <hyperlink ref="F174" r:id="rId11" display="https://podminky.urs.cz/item/CS_URS_2023_01/622321191"/>
    <hyperlink ref="F176" r:id="rId12" display="https://podminky.urs.cz/item/CS_URS_2023_01/623324111"/>
    <hyperlink ref="F181" r:id="rId13" display="https://podminky.urs.cz/item/CS_URS_2023_01/629135101"/>
    <hyperlink ref="F188" r:id="rId14" display="https://podminky.urs.cz/item/CS_URS_2023_01/629991011"/>
    <hyperlink ref="F200" r:id="rId15" display="https://podminky.urs.cz/item/CS_URS_2023_01/949101112"/>
    <hyperlink ref="F204" r:id="rId16" display="https://podminky.urs.cz/item/CS_URS_2023_01/962032230"/>
    <hyperlink ref="F212" r:id="rId17" display="https://podminky.urs.cz/item/CS_URS_2023_01/962032231"/>
    <hyperlink ref="F218" r:id="rId18" display="https://podminky.urs.cz/item/CS_URS_2023_01/962081131"/>
    <hyperlink ref="F222" r:id="rId19" display="https://podminky.urs.cz/item/CS_URS_2023_01/966031313"/>
    <hyperlink ref="F226" r:id="rId20" display="https://podminky.urs.cz/item/CS_URS_2023_01/968062377"/>
    <hyperlink ref="F235" r:id="rId21" display="https://podminky.urs.cz/item/CS_URS_2023_01/973028141"/>
    <hyperlink ref="F242" r:id="rId22" display="https://podminky.urs.cz/item/CS_URS_2023_01/973028151"/>
    <hyperlink ref="F248" r:id="rId23" display="https://podminky.urs.cz/item/CS_URS_2023_01/978013191"/>
    <hyperlink ref="F254" r:id="rId24" display="https://podminky.urs.cz/item/CS_URS_2023_01/978015391"/>
    <hyperlink ref="F265" r:id="rId25" display="https://podminky.urs.cz/item/CS_URS_2023_01/997013112"/>
    <hyperlink ref="F267" r:id="rId26" display="https://podminky.urs.cz/item/CS_URS_2023_01/997013501"/>
    <hyperlink ref="F269" r:id="rId27" display="https://podminky.urs.cz/item/CS_URS_2023_01/997013509"/>
    <hyperlink ref="F272" r:id="rId28" display="https://podminky.urs.cz/item/CS_URS_2023_01/997013863"/>
    <hyperlink ref="F274" r:id="rId29" display="https://podminky.urs.cz/item/CS_URS_2023_01/997013871"/>
    <hyperlink ref="F277" r:id="rId30" display="https://podminky.urs.cz/item/CS_URS_2023_01/998011002"/>
    <hyperlink ref="F281" r:id="rId31" display="https://podminky.urs.cz/item/CS_URS_2023_01/751513852"/>
    <hyperlink ref="F283" r:id="rId32" display="https://podminky.urs.cz/item/CS_URS_2023_01/998751202"/>
    <hyperlink ref="F286" r:id="rId33" display="https://podminky.urs.cz/item/CS_URS_2023_01/764001911"/>
    <hyperlink ref="F296" r:id="rId34" display="https://podminky.urs.cz/item/CS_URS_2023_01/764002851"/>
    <hyperlink ref="F303" r:id="rId35" display="https://podminky.urs.cz/item/CS_URS_2023_01/764216643"/>
    <hyperlink ref="F310" r:id="rId36" display="https://podminky.urs.cz/item/CS_URS_2023_01/998764203"/>
    <hyperlink ref="F313" r:id="rId37" display="https://podminky.urs.cz/item/CS_URS_2023_01/766622131"/>
    <hyperlink ref="F320" r:id="rId38" display="https://podminky.urs.cz/item/CS_URS_2023_01/766622132"/>
    <hyperlink ref="F329" r:id="rId39" display="https://podminky.urs.cz/item/CS_URS_2023_01/766622133"/>
    <hyperlink ref="F338" r:id="rId40" display="https://podminky.urs.cz/item/CS_URS_2023_01/766622212"/>
    <hyperlink ref="F348" r:id="rId41" display="https://podminky.urs.cz/item/CS_URS_2023_01/766660411"/>
    <hyperlink ref="F362" r:id="rId42" display="https://podminky.urs.cz/item/CS_URS_2021_01/766694112"/>
    <hyperlink ref="F368" r:id="rId43" display="https://podminky.urs.cz/item/CS_URS_2023_01/766694116"/>
    <hyperlink ref="F379" r:id="rId44" display="https://podminky.urs.cz/item/CS_URS_2023_01/766694126"/>
    <hyperlink ref="F388" r:id="rId45" display="https://podminky.urs.cz/item/CS_URS_2023_01/998766202"/>
    <hyperlink ref="F392" r:id="rId46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3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125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1066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1481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ROUND(J97,2)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ROUND((SUM(BE97:BE381)),2)</f>
        <v>0</v>
      </c>
      <c r="I35" s="94">
        <v>0.21</v>
      </c>
      <c r="J35" s="82">
        <f>ROUND(((SUM(BE97:BE381))*I35),2)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ROUND((SUM(BF97:BF381)),2)</f>
        <v>0</v>
      </c>
      <c r="I36" s="94">
        <v>0.15</v>
      </c>
      <c r="J36" s="82">
        <f>ROUND(((SUM(BF97:BF381))*I36),2)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ROUND((SUM(BG97:BG381)),2)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ROUND((SUM(BH97:BH381)),2)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ROUND((SUM(BI97:BI381)),2)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1066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Z3 - III.NP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J97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J132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J194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J251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J263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J266</f>
        <v>0</v>
      </c>
      <c r="L70" s="104"/>
    </row>
    <row r="71" spans="2:12" s="9" customFormat="1" ht="19.9" customHeight="1">
      <c r="B71" s="108"/>
      <c r="D71" s="109" t="s">
        <v>1068</v>
      </c>
      <c r="E71" s="110"/>
      <c r="F71" s="110"/>
      <c r="G71" s="110"/>
      <c r="H71" s="110"/>
      <c r="I71" s="110"/>
      <c r="J71" s="111">
        <f>J267</f>
        <v>0</v>
      </c>
      <c r="L71" s="108"/>
    </row>
    <row r="72" spans="2:12" s="9" customFormat="1" ht="19.9" customHeight="1">
      <c r="B72" s="108"/>
      <c r="D72" s="109" t="s">
        <v>189</v>
      </c>
      <c r="E72" s="110"/>
      <c r="F72" s="110"/>
      <c r="G72" s="110"/>
      <c r="H72" s="110"/>
      <c r="I72" s="110"/>
      <c r="J72" s="111">
        <f>J277</f>
        <v>0</v>
      </c>
      <c r="L72" s="108"/>
    </row>
    <row r="73" spans="2:12" s="9" customFormat="1" ht="19.9" customHeight="1">
      <c r="B73" s="108"/>
      <c r="D73" s="109" t="s">
        <v>190</v>
      </c>
      <c r="E73" s="110"/>
      <c r="F73" s="110"/>
      <c r="G73" s="110"/>
      <c r="H73" s="110"/>
      <c r="I73" s="110"/>
      <c r="J73" s="111">
        <f>J304</f>
        <v>0</v>
      </c>
      <c r="L73" s="108"/>
    </row>
    <row r="74" spans="2:12" s="8" customFormat="1" ht="24.95" customHeight="1">
      <c r="B74" s="104"/>
      <c r="D74" s="105" t="s">
        <v>191</v>
      </c>
      <c r="E74" s="106"/>
      <c r="F74" s="106"/>
      <c r="G74" s="106"/>
      <c r="H74" s="106"/>
      <c r="I74" s="106"/>
      <c r="J74" s="107">
        <f>J378</f>
        <v>0</v>
      </c>
      <c r="L74" s="104"/>
    </row>
    <row r="75" spans="2:12" s="9" customFormat="1" ht="19.9" customHeight="1">
      <c r="B75" s="108"/>
      <c r="D75" s="109" t="s">
        <v>192</v>
      </c>
      <c r="E75" s="110"/>
      <c r="F75" s="110"/>
      <c r="G75" s="110"/>
      <c r="H75" s="110"/>
      <c r="I75" s="110"/>
      <c r="J75" s="111">
        <f>J379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3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2" t="str">
        <f>E7</f>
        <v>Revitalizace přádelny, Broumov</v>
      </c>
      <c r="F85" s="313"/>
      <c r="G85" s="313"/>
      <c r="H85" s="313"/>
      <c r="L85" s="33"/>
    </row>
    <row r="86" spans="2:12" ht="12" customHeight="1">
      <c r="B86" s="21"/>
      <c r="C86" s="28" t="s">
        <v>173</v>
      </c>
      <c r="L86" s="21"/>
    </row>
    <row r="87" spans="2:12" s="1" customFormat="1" ht="16.5" customHeight="1">
      <c r="B87" s="33"/>
      <c r="E87" s="312" t="s">
        <v>1066</v>
      </c>
      <c r="F87" s="311"/>
      <c r="G87" s="311"/>
      <c r="H87" s="311"/>
      <c r="L87" s="33"/>
    </row>
    <row r="88" spans="2:12" s="1" customFormat="1" ht="12" customHeight="1">
      <c r="B88" s="33"/>
      <c r="C88" s="28" t="s">
        <v>175</v>
      </c>
      <c r="L88" s="33"/>
    </row>
    <row r="89" spans="2:12" s="1" customFormat="1" ht="16.5" customHeight="1">
      <c r="B89" s="33"/>
      <c r="E89" s="294" t="str">
        <f>E11</f>
        <v>Z3 - III.NP</v>
      </c>
      <c r="F89" s="311"/>
      <c r="G89" s="311"/>
      <c r="H89" s="311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st.p.č. 115/3, čp. 158, k.ú. Velká Ves u Broumova</v>
      </c>
      <c r="I91" s="28" t="s">
        <v>23</v>
      </c>
      <c r="J91" s="49" t="str">
        <f>IF(J14="","",J14)</f>
        <v>10. 3. 2023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8" t="s">
        <v>25</v>
      </c>
      <c r="F93" s="26" t="str">
        <f>E17</f>
        <v>Z-Trade</v>
      </c>
      <c r="I93" s="28" t="s">
        <v>33</v>
      </c>
      <c r="J93" s="31" t="str">
        <f>E23</f>
        <v>JOSTA s.r.o.</v>
      </c>
      <c r="L93" s="33"/>
    </row>
    <row r="94" spans="2:12" s="1" customFormat="1" ht="15.2" customHeight="1">
      <c r="B94" s="33"/>
      <c r="C94" s="28" t="s">
        <v>31</v>
      </c>
      <c r="F94" s="26" t="str">
        <f>IF(E20="","",E20)</f>
        <v>Vyplň údaj</v>
      </c>
      <c r="I94" s="28" t="s">
        <v>38</v>
      </c>
      <c r="J94" s="31" t="str">
        <f>E26</f>
        <v>Tomáš Valenta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62</v>
      </c>
      <c r="E96" s="114" t="s">
        <v>58</v>
      </c>
      <c r="F96" s="114" t="s">
        <v>59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5" t="s">
        <v>19</v>
      </c>
      <c r="N96" s="56" t="s">
        <v>47</v>
      </c>
      <c r="O96" s="56" t="s">
        <v>199</v>
      </c>
      <c r="P96" s="56" t="s">
        <v>200</v>
      </c>
      <c r="Q96" s="56" t="s">
        <v>201</v>
      </c>
      <c r="R96" s="56" t="s">
        <v>202</v>
      </c>
      <c r="S96" s="56" t="s">
        <v>203</v>
      </c>
      <c r="T96" s="57" t="s">
        <v>204</v>
      </c>
    </row>
    <row r="97" spans="2:63" s="1" customFormat="1" ht="22.9" customHeight="1">
      <c r="B97" s="33"/>
      <c r="C97" s="60" t="s">
        <v>205</v>
      </c>
      <c r="J97" s="116">
        <f>BK97</f>
        <v>0</v>
      </c>
      <c r="L97" s="33"/>
      <c r="M97" s="58"/>
      <c r="N97" s="50"/>
      <c r="O97" s="50"/>
      <c r="P97" s="117">
        <f>P98+P266+P378</f>
        <v>0</v>
      </c>
      <c r="Q97" s="50"/>
      <c r="R97" s="117">
        <f>R98+R266+R378</f>
        <v>29.8676790963125</v>
      </c>
      <c r="S97" s="50"/>
      <c r="T97" s="118">
        <f>T98+T266+T378</f>
        <v>16.583784</v>
      </c>
      <c r="AT97" s="18" t="s">
        <v>76</v>
      </c>
      <c r="AU97" s="18" t="s">
        <v>181</v>
      </c>
      <c r="BK97" s="119">
        <f>BK98+BK266+BK378</f>
        <v>0</v>
      </c>
    </row>
    <row r="98" spans="2:63" s="11" customFormat="1" ht="25.9" customHeight="1">
      <c r="B98" s="120"/>
      <c r="D98" s="121" t="s">
        <v>76</v>
      </c>
      <c r="E98" s="122" t="s">
        <v>206</v>
      </c>
      <c r="F98" s="122" t="s">
        <v>207</v>
      </c>
      <c r="I98" s="123"/>
      <c r="J98" s="124">
        <f>BK98</f>
        <v>0</v>
      </c>
      <c r="L98" s="120"/>
      <c r="M98" s="125"/>
      <c r="P98" s="126">
        <f>P99+P132+P194+P251+P263</f>
        <v>0</v>
      </c>
      <c r="R98" s="126">
        <f>R99+R132+R194+R251+R263</f>
        <v>24.8621315248</v>
      </c>
      <c r="T98" s="127">
        <f>T99+T132+T194+T251+T263</f>
        <v>16.134605</v>
      </c>
      <c r="AR98" s="121" t="s">
        <v>84</v>
      </c>
      <c r="AT98" s="128" t="s">
        <v>76</v>
      </c>
      <c r="AU98" s="128" t="s">
        <v>77</v>
      </c>
      <c r="AY98" s="121" t="s">
        <v>208</v>
      </c>
      <c r="BK98" s="129">
        <f>BK99+BK132+BK194+BK251+BK263</f>
        <v>0</v>
      </c>
    </row>
    <row r="99" spans="2:63" s="11" customFormat="1" ht="22.9" customHeight="1">
      <c r="B99" s="120"/>
      <c r="D99" s="121" t="s">
        <v>76</v>
      </c>
      <c r="E99" s="130" t="s">
        <v>209</v>
      </c>
      <c r="F99" s="130" t="s">
        <v>210</v>
      </c>
      <c r="I99" s="123"/>
      <c r="J99" s="131">
        <f>BK99</f>
        <v>0</v>
      </c>
      <c r="L99" s="120"/>
      <c r="M99" s="125"/>
      <c r="P99" s="126">
        <f>SUM(P100:P131)</f>
        <v>0</v>
      </c>
      <c r="R99" s="126">
        <f>SUM(R100:R131)</f>
        <v>16.2065770548</v>
      </c>
      <c r="T99" s="127">
        <f>SUM(T100:T131)</f>
        <v>0</v>
      </c>
      <c r="AR99" s="121" t="s">
        <v>84</v>
      </c>
      <c r="AT99" s="128" t="s">
        <v>76</v>
      </c>
      <c r="AU99" s="128" t="s">
        <v>84</v>
      </c>
      <c r="AY99" s="121" t="s">
        <v>208</v>
      </c>
      <c r="BK99" s="129">
        <f>SUM(BK100:BK131)</f>
        <v>0</v>
      </c>
    </row>
    <row r="100" spans="2:65" s="1" customFormat="1" ht="37.9" customHeight="1">
      <c r="B100" s="33"/>
      <c r="C100" s="132" t="s">
        <v>84</v>
      </c>
      <c r="D100" s="132" t="s">
        <v>211</v>
      </c>
      <c r="E100" s="133" t="s">
        <v>1292</v>
      </c>
      <c r="F100" s="134" t="s">
        <v>1293</v>
      </c>
      <c r="G100" s="135" t="s">
        <v>226</v>
      </c>
      <c r="H100" s="136">
        <v>19.44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48</v>
      </c>
      <c r="P100" s="141">
        <f>O100*H100</f>
        <v>0</v>
      </c>
      <c r="Q100" s="141">
        <v>0.1774009</v>
      </c>
      <c r="R100" s="141">
        <f>Q100*H100</f>
        <v>3.448673496</v>
      </c>
      <c r="S100" s="141">
        <v>0</v>
      </c>
      <c r="T100" s="142">
        <f>S100*H100</f>
        <v>0</v>
      </c>
      <c r="AR100" s="143" t="s">
        <v>216</v>
      </c>
      <c r="AT100" s="143" t="s">
        <v>211</v>
      </c>
      <c r="AU100" s="143" t="s">
        <v>86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84</v>
      </c>
      <c r="BK100" s="144">
        <f>ROUND(I100*H100,2)</f>
        <v>0</v>
      </c>
      <c r="BL100" s="18" t="s">
        <v>216</v>
      </c>
      <c r="BM100" s="143" t="s">
        <v>1482</v>
      </c>
    </row>
    <row r="101" spans="2:47" s="1" customFormat="1" ht="12">
      <c r="B101" s="33"/>
      <c r="D101" s="145" t="s">
        <v>218</v>
      </c>
      <c r="F101" s="146" t="s">
        <v>1295</v>
      </c>
      <c r="I101" s="147"/>
      <c r="L101" s="33"/>
      <c r="M101" s="148"/>
      <c r="T101" s="52"/>
      <c r="AT101" s="18" t="s">
        <v>218</v>
      </c>
      <c r="AU101" s="18" t="s">
        <v>86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1483</v>
      </c>
      <c r="H102" s="153">
        <v>6.48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1483</v>
      </c>
      <c r="H103" s="153">
        <v>6.48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2" customFormat="1" ht="12">
      <c r="B104" s="149"/>
      <c r="D104" s="150" t="s">
        <v>220</v>
      </c>
      <c r="E104" s="151" t="s">
        <v>19</v>
      </c>
      <c r="F104" s="152" t="s">
        <v>1483</v>
      </c>
      <c r="H104" s="153">
        <v>6.48</v>
      </c>
      <c r="I104" s="154"/>
      <c r="L104" s="149"/>
      <c r="M104" s="155"/>
      <c r="T104" s="156"/>
      <c r="AT104" s="151" t="s">
        <v>220</v>
      </c>
      <c r="AU104" s="151" t="s">
        <v>86</v>
      </c>
      <c r="AV104" s="12" t="s">
        <v>86</v>
      </c>
      <c r="AW104" s="12" t="s">
        <v>37</v>
      </c>
      <c r="AX104" s="12" t="s">
        <v>77</v>
      </c>
      <c r="AY104" s="151" t="s">
        <v>208</v>
      </c>
    </row>
    <row r="105" spans="2:51" s="14" customFormat="1" ht="12">
      <c r="B105" s="163"/>
      <c r="D105" s="150" t="s">
        <v>220</v>
      </c>
      <c r="E105" s="164" t="s">
        <v>19</v>
      </c>
      <c r="F105" s="165" t="s">
        <v>223</v>
      </c>
      <c r="H105" s="166">
        <v>19.44</v>
      </c>
      <c r="I105" s="167"/>
      <c r="L105" s="163"/>
      <c r="M105" s="168"/>
      <c r="T105" s="169"/>
      <c r="AT105" s="164" t="s">
        <v>220</v>
      </c>
      <c r="AU105" s="164" t="s">
        <v>86</v>
      </c>
      <c r="AV105" s="14" t="s">
        <v>216</v>
      </c>
      <c r="AW105" s="14" t="s">
        <v>37</v>
      </c>
      <c r="AX105" s="14" t="s">
        <v>84</v>
      </c>
      <c r="AY105" s="164" t="s">
        <v>208</v>
      </c>
    </row>
    <row r="106" spans="2:65" s="1" customFormat="1" ht="55.5" customHeight="1">
      <c r="B106" s="33"/>
      <c r="C106" s="132" t="s">
        <v>86</v>
      </c>
      <c r="D106" s="132" t="s">
        <v>211</v>
      </c>
      <c r="E106" s="133" t="s">
        <v>657</v>
      </c>
      <c r="F106" s="134" t="s">
        <v>658</v>
      </c>
      <c r="G106" s="135" t="s">
        <v>226</v>
      </c>
      <c r="H106" s="136">
        <v>45.588</v>
      </c>
      <c r="I106" s="137"/>
      <c r="J106" s="138">
        <f>ROUND(I106*H106,2)</f>
        <v>0</v>
      </c>
      <c r="K106" s="134" t="s">
        <v>215</v>
      </c>
      <c r="L106" s="33"/>
      <c r="M106" s="139" t="s">
        <v>19</v>
      </c>
      <c r="N106" s="140" t="s">
        <v>48</v>
      </c>
      <c r="P106" s="141">
        <f>O106*H106</f>
        <v>0</v>
      </c>
      <c r="Q106" s="141">
        <v>0.2441076</v>
      </c>
      <c r="R106" s="141">
        <f>Q106*H106</f>
        <v>11.128377268800001</v>
      </c>
      <c r="S106" s="141">
        <v>0</v>
      </c>
      <c r="T106" s="142">
        <f>S106*H106</f>
        <v>0</v>
      </c>
      <c r="AR106" s="143" t="s">
        <v>216</v>
      </c>
      <c r="AT106" s="143" t="s">
        <v>211</v>
      </c>
      <c r="AU106" s="143" t="s">
        <v>86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84</v>
      </c>
      <c r="BK106" s="144">
        <f>ROUND(I106*H106,2)</f>
        <v>0</v>
      </c>
      <c r="BL106" s="18" t="s">
        <v>216</v>
      </c>
      <c r="BM106" s="143" t="s">
        <v>1484</v>
      </c>
    </row>
    <row r="107" spans="2:47" s="1" customFormat="1" ht="12">
      <c r="B107" s="33"/>
      <c r="D107" s="145" t="s">
        <v>218</v>
      </c>
      <c r="F107" s="146" t="s">
        <v>660</v>
      </c>
      <c r="I107" s="147"/>
      <c r="L107" s="33"/>
      <c r="M107" s="148"/>
      <c r="T107" s="52"/>
      <c r="AT107" s="18" t="s">
        <v>218</v>
      </c>
      <c r="AU107" s="18" t="s">
        <v>86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1485</v>
      </c>
      <c r="H108" s="153">
        <v>14.4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1374</v>
      </c>
      <c r="H109" s="153">
        <v>2.8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1486</v>
      </c>
      <c r="H110" s="153">
        <v>7.2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1486</v>
      </c>
      <c r="H111" s="153">
        <v>7.2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1487</v>
      </c>
      <c r="H112" s="153">
        <v>12.788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1488</v>
      </c>
      <c r="H113" s="153">
        <v>1.2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4" customFormat="1" ht="12">
      <c r="B114" s="163"/>
      <c r="D114" s="150" t="s">
        <v>220</v>
      </c>
      <c r="E114" s="164" t="s">
        <v>19</v>
      </c>
      <c r="F114" s="165" t="s">
        <v>223</v>
      </c>
      <c r="H114" s="166">
        <v>45.588</v>
      </c>
      <c r="I114" s="167"/>
      <c r="L114" s="163"/>
      <c r="M114" s="168"/>
      <c r="T114" s="169"/>
      <c r="AT114" s="164" t="s">
        <v>220</v>
      </c>
      <c r="AU114" s="164" t="s">
        <v>86</v>
      </c>
      <c r="AV114" s="14" t="s">
        <v>216</v>
      </c>
      <c r="AW114" s="14" t="s">
        <v>37</v>
      </c>
      <c r="AX114" s="14" t="s">
        <v>84</v>
      </c>
      <c r="AY114" s="164" t="s">
        <v>208</v>
      </c>
    </row>
    <row r="115" spans="2:65" s="1" customFormat="1" ht="37.9" customHeight="1">
      <c r="B115" s="33"/>
      <c r="C115" s="132" t="s">
        <v>209</v>
      </c>
      <c r="D115" s="132" t="s">
        <v>211</v>
      </c>
      <c r="E115" s="133" t="s">
        <v>256</v>
      </c>
      <c r="F115" s="134" t="s">
        <v>257</v>
      </c>
      <c r="G115" s="135" t="s">
        <v>226</v>
      </c>
      <c r="H115" s="136">
        <v>20.382</v>
      </c>
      <c r="I115" s="137"/>
      <c r="J115" s="138">
        <f>ROUND(I115*H115,2)</f>
        <v>0</v>
      </c>
      <c r="K115" s="134" t="s">
        <v>215</v>
      </c>
      <c r="L115" s="33"/>
      <c r="M115" s="139" t="s">
        <v>19</v>
      </c>
      <c r="N115" s="140" t="s">
        <v>48</v>
      </c>
      <c r="P115" s="141">
        <f>O115*H115</f>
        <v>0</v>
      </c>
      <c r="Q115" s="141">
        <v>0.02857</v>
      </c>
      <c r="R115" s="141">
        <f>Q115*H115</f>
        <v>0.58231374</v>
      </c>
      <c r="S115" s="141">
        <v>0</v>
      </c>
      <c r="T115" s="142">
        <f>S115*H115</f>
        <v>0</v>
      </c>
      <c r="AR115" s="143" t="s">
        <v>216</v>
      </c>
      <c r="AT115" s="143" t="s">
        <v>211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1489</v>
      </c>
    </row>
    <row r="116" spans="2:47" s="1" customFormat="1" ht="12">
      <c r="B116" s="33"/>
      <c r="D116" s="145" t="s">
        <v>218</v>
      </c>
      <c r="F116" s="146" t="s">
        <v>259</v>
      </c>
      <c r="I116" s="147"/>
      <c r="L116" s="33"/>
      <c r="M116" s="148"/>
      <c r="T116" s="52"/>
      <c r="AT116" s="18" t="s">
        <v>218</v>
      </c>
      <c r="AU116" s="18" t="s">
        <v>86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1490</v>
      </c>
      <c r="H117" s="153">
        <v>6.48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1491</v>
      </c>
      <c r="H118" s="153">
        <v>7.673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1492</v>
      </c>
      <c r="H119" s="153">
        <v>0.48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3" customFormat="1" ht="12">
      <c r="B120" s="157"/>
      <c r="D120" s="150" t="s">
        <v>220</v>
      </c>
      <c r="E120" s="158" t="s">
        <v>19</v>
      </c>
      <c r="F120" s="159" t="s">
        <v>290</v>
      </c>
      <c r="H120" s="158" t="s">
        <v>19</v>
      </c>
      <c r="I120" s="160"/>
      <c r="L120" s="157"/>
      <c r="M120" s="161"/>
      <c r="T120" s="162"/>
      <c r="AT120" s="158" t="s">
        <v>220</v>
      </c>
      <c r="AU120" s="158" t="s">
        <v>86</v>
      </c>
      <c r="AV120" s="13" t="s">
        <v>84</v>
      </c>
      <c r="AW120" s="13" t="s">
        <v>37</v>
      </c>
      <c r="AX120" s="13" t="s">
        <v>77</v>
      </c>
      <c r="AY120" s="158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1493</v>
      </c>
      <c r="H121" s="153">
        <v>0.315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1494</v>
      </c>
      <c r="H122" s="153">
        <v>3.754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3" customFormat="1" ht="12">
      <c r="B123" s="157"/>
      <c r="D123" s="150" t="s">
        <v>220</v>
      </c>
      <c r="E123" s="158" t="s">
        <v>19</v>
      </c>
      <c r="F123" s="159" t="s">
        <v>294</v>
      </c>
      <c r="H123" s="158" t="s">
        <v>19</v>
      </c>
      <c r="I123" s="160"/>
      <c r="L123" s="157"/>
      <c r="M123" s="161"/>
      <c r="T123" s="162"/>
      <c r="AT123" s="158" t="s">
        <v>220</v>
      </c>
      <c r="AU123" s="158" t="s">
        <v>86</v>
      </c>
      <c r="AV123" s="13" t="s">
        <v>84</v>
      </c>
      <c r="AW123" s="13" t="s">
        <v>37</v>
      </c>
      <c r="AX123" s="13" t="s">
        <v>77</v>
      </c>
      <c r="AY123" s="158" t="s">
        <v>208</v>
      </c>
    </row>
    <row r="124" spans="2:51" s="13" customFormat="1" ht="12">
      <c r="B124" s="157"/>
      <c r="D124" s="150" t="s">
        <v>220</v>
      </c>
      <c r="E124" s="158" t="s">
        <v>19</v>
      </c>
      <c r="F124" s="159" t="s">
        <v>1091</v>
      </c>
      <c r="H124" s="158" t="s">
        <v>19</v>
      </c>
      <c r="I124" s="160"/>
      <c r="L124" s="157"/>
      <c r="M124" s="161"/>
      <c r="T124" s="162"/>
      <c r="AT124" s="158" t="s">
        <v>220</v>
      </c>
      <c r="AU124" s="158" t="s">
        <v>86</v>
      </c>
      <c r="AV124" s="13" t="s">
        <v>84</v>
      </c>
      <c r="AW124" s="13" t="s">
        <v>37</v>
      </c>
      <c r="AX124" s="13" t="s">
        <v>77</v>
      </c>
      <c r="AY124" s="158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1495</v>
      </c>
      <c r="H125" s="153">
        <v>1.68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3" customFormat="1" ht="12">
      <c r="B126" s="157"/>
      <c r="D126" s="150" t="s">
        <v>220</v>
      </c>
      <c r="E126" s="158" t="s">
        <v>19</v>
      </c>
      <c r="F126" s="159" t="s">
        <v>1094</v>
      </c>
      <c r="H126" s="158" t="s">
        <v>19</v>
      </c>
      <c r="I126" s="160"/>
      <c r="L126" s="157"/>
      <c r="M126" s="161"/>
      <c r="T126" s="162"/>
      <c r="AT126" s="158" t="s">
        <v>220</v>
      </c>
      <c r="AU126" s="158" t="s">
        <v>86</v>
      </c>
      <c r="AV126" s="13" t="s">
        <v>84</v>
      </c>
      <c r="AW126" s="13" t="s">
        <v>37</v>
      </c>
      <c r="AX126" s="13" t="s">
        <v>77</v>
      </c>
      <c r="AY126" s="158" t="s">
        <v>208</v>
      </c>
    </row>
    <row r="127" spans="2:51" s="14" customFormat="1" ht="12">
      <c r="B127" s="163"/>
      <c r="D127" s="150" t="s">
        <v>220</v>
      </c>
      <c r="E127" s="164" t="s">
        <v>19</v>
      </c>
      <c r="F127" s="165" t="s">
        <v>223</v>
      </c>
      <c r="H127" s="166">
        <v>20.382</v>
      </c>
      <c r="I127" s="167"/>
      <c r="L127" s="163"/>
      <c r="M127" s="168"/>
      <c r="T127" s="169"/>
      <c r="AT127" s="164" t="s">
        <v>220</v>
      </c>
      <c r="AU127" s="164" t="s">
        <v>86</v>
      </c>
      <c r="AV127" s="14" t="s">
        <v>216</v>
      </c>
      <c r="AW127" s="14" t="s">
        <v>37</v>
      </c>
      <c r="AX127" s="14" t="s">
        <v>84</v>
      </c>
      <c r="AY127" s="164" t="s">
        <v>208</v>
      </c>
    </row>
    <row r="128" spans="2:65" s="1" customFormat="1" ht="37.9" customHeight="1">
      <c r="B128" s="33"/>
      <c r="C128" s="132" t="s">
        <v>216</v>
      </c>
      <c r="D128" s="132" t="s">
        <v>211</v>
      </c>
      <c r="E128" s="133" t="s">
        <v>743</v>
      </c>
      <c r="F128" s="134" t="s">
        <v>744</v>
      </c>
      <c r="G128" s="135" t="s">
        <v>226</v>
      </c>
      <c r="H128" s="136">
        <v>12.555</v>
      </c>
      <c r="I128" s="137"/>
      <c r="J128" s="138">
        <f>ROUND(I128*H128,2)</f>
        <v>0</v>
      </c>
      <c r="K128" s="134" t="s">
        <v>215</v>
      </c>
      <c r="L128" s="33"/>
      <c r="M128" s="139" t="s">
        <v>19</v>
      </c>
      <c r="N128" s="140" t="s">
        <v>48</v>
      </c>
      <c r="P128" s="141">
        <f>O128*H128</f>
        <v>0</v>
      </c>
      <c r="Q128" s="141">
        <v>0.08341</v>
      </c>
      <c r="R128" s="141">
        <f>Q128*H128</f>
        <v>1.04721255</v>
      </c>
      <c r="S128" s="141">
        <v>0</v>
      </c>
      <c r="T128" s="142">
        <f>S128*H128</f>
        <v>0</v>
      </c>
      <c r="AR128" s="143" t="s">
        <v>216</v>
      </c>
      <c r="AT128" s="143" t="s">
        <v>211</v>
      </c>
      <c r="AU128" s="143" t="s">
        <v>86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84</v>
      </c>
      <c r="BK128" s="144">
        <f>ROUND(I128*H128,2)</f>
        <v>0</v>
      </c>
      <c r="BL128" s="18" t="s">
        <v>216</v>
      </c>
      <c r="BM128" s="143" t="s">
        <v>1496</v>
      </c>
    </row>
    <row r="129" spans="2:47" s="1" customFormat="1" ht="12">
      <c r="B129" s="33"/>
      <c r="D129" s="145" t="s">
        <v>218</v>
      </c>
      <c r="F129" s="146" t="s">
        <v>746</v>
      </c>
      <c r="I129" s="147"/>
      <c r="L129" s="33"/>
      <c r="M129" s="148"/>
      <c r="T129" s="52"/>
      <c r="AT129" s="18" t="s">
        <v>218</v>
      </c>
      <c r="AU129" s="18" t="s">
        <v>86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1497</v>
      </c>
      <c r="H130" s="153">
        <v>12.555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4" customFormat="1" ht="12">
      <c r="B131" s="163"/>
      <c r="D131" s="150" t="s">
        <v>220</v>
      </c>
      <c r="E131" s="164" t="s">
        <v>19</v>
      </c>
      <c r="F131" s="165" t="s">
        <v>223</v>
      </c>
      <c r="H131" s="166">
        <v>12.555</v>
      </c>
      <c r="I131" s="167"/>
      <c r="L131" s="163"/>
      <c r="M131" s="168"/>
      <c r="T131" s="169"/>
      <c r="AT131" s="164" t="s">
        <v>220</v>
      </c>
      <c r="AU131" s="164" t="s">
        <v>86</v>
      </c>
      <c r="AV131" s="14" t="s">
        <v>216</v>
      </c>
      <c r="AW131" s="14" t="s">
        <v>37</v>
      </c>
      <c r="AX131" s="14" t="s">
        <v>84</v>
      </c>
      <c r="AY131" s="164" t="s">
        <v>208</v>
      </c>
    </row>
    <row r="132" spans="2:63" s="11" customFormat="1" ht="22.9" customHeight="1">
      <c r="B132" s="120"/>
      <c r="D132" s="121" t="s">
        <v>76</v>
      </c>
      <c r="E132" s="130" t="s">
        <v>250</v>
      </c>
      <c r="F132" s="130" t="s">
        <v>278</v>
      </c>
      <c r="I132" s="123"/>
      <c r="J132" s="131">
        <f>BK132</f>
        <v>0</v>
      </c>
      <c r="L132" s="120"/>
      <c r="M132" s="125"/>
      <c r="P132" s="126">
        <f>SUM(P133:P193)</f>
        <v>0</v>
      </c>
      <c r="R132" s="126">
        <f>SUM(R133:R193)</f>
        <v>8.637914469999998</v>
      </c>
      <c r="T132" s="127">
        <f>SUM(T133:T193)</f>
        <v>0</v>
      </c>
      <c r="AR132" s="121" t="s">
        <v>84</v>
      </c>
      <c r="AT132" s="128" t="s">
        <v>76</v>
      </c>
      <c r="AU132" s="128" t="s">
        <v>84</v>
      </c>
      <c r="AY132" s="121" t="s">
        <v>208</v>
      </c>
      <c r="BK132" s="129">
        <f>SUM(BK133:BK193)</f>
        <v>0</v>
      </c>
    </row>
    <row r="133" spans="2:65" s="1" customFormat="1" ht="44.25" customHeight="1">
      <c r="B133" s="33"/>
      <c r="C133" s="132" t="s">
        <v>244</v>
      </c>
      <c r="D133" s="132" t="s">
        <v>211</v>
      </c>
      <c r="E133" s="133" t="s">
        <v>749</v>
      </c>
      <c r="F133" s="134" t="s">
        <v>750</v>
      </c>
      <c r="G133" s="135" t="s">
        <v>226</v>
      </c>
      <c r="H133" s="136">
        <v>62.253</v>
      </c>
      <c r="I133" s="137"/>
      <c r="J133" s="138">
        <f>ROUND(I133*H133,2)</f>
        <v>0</v>
      </c>
      <c r="K133" s="134" t="s">
        <v>215</v>
      </c>
      <c r="L133" s="33"/>
      <c r="M133" s="139" t="s">
        <v>19</v>
      </c>
      <c r="N133" s="140" t="s">
        <v>48</v>
      </c>
      <c r="P133" s="141">
        <f>O133*H133</f>
        <v>0</v>
      </c>
      <c r="Q133" s="141">
        <v>0.01838</v>
      </c>
      <c r="R133" s="141">
        <f>Q133*H133</f>
        <v>1.14421014</v>
      </c>
      <c r="S133" s="141">
        <v>0</v>
      </c>
      <c r="T133" s="142">
        <f>S133*H133</f>
        <v>0</v>
      </c>
      <c r="AR133" s="143" t="s">
        <v>216</v>
      </c>
      <c r="AT133" s="143" t="s">
        <v>211</v>
      </c>
      <c r="AU133" s="143" t="s">
        <v>86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84</v>
      </c>
      <c r="BK133" s="144">
        <f>ROUND(I133*H133,2)</f>
        <v>0</v>
      </c>
      <c r="BL133" s="18" t="s">
        <v>216</v>
      </c>
      <c r="BM133" s="143" t="s">
        <v>1498</v>
      </c>
    </row>
    <row r="134" spans="2:47" s="1" customFormat="1" ht="12">
      <c r="B134" s="33"/>
      <c r="D134" s="145" t="s">
        <v>218</v>
      </c>
      <c r="F134" s="146" t="s">
        <v>752</v>
      </c>
      <c r="I134" s="147"/>
      <c r="L134" s="33"/>
      <c r="M134" s="148"/>
      <c r="T134" s="52"/>
      <c r="AT134" s="18" t="s">
        <v>218</v>
      </c>
      <c r="AU134" s="18" t="s">
        <v>86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1499</v>
      </c>
      <c r="H135" s="153">
        <v>7.8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2" customFormat="1" ht="12">
      <c r="B136" s="149"/>
      <c r="D136" s="150" t="s">
        <v>220</v>
      </c>
      <c r="E136" s="151" t="s">
        <v>19</v>
      </c>
      <c r="F136" s="152" t="s">
        <v>1500</v>
      </c>
      <c r="H136" s="153">
        <v>15.6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37</v>
      </c>
      <c r="AX136" s="12" t="s">
        <v>77</v>
      </c>
      <c r="AY136" s="151" t="s">
        <v>208</v>
      </c>
    </row>
    <row r="137" spans="2:51" s="12" customFormat="1" ht="12">
      <c r="B137" s="149"/>
      <c r="D137" s="150" t="s">
        <v>220</v>
      </c>
      <c r="E137" s="151" t="s">
        <v>19</v>
      </c>
      <c r="F137" s="152" t="s">
        <v>1501</v>
      </c>
      <c r="H137" s="153">
        <v>10.464</v>
      </c>
      <c r="I137" s="154"/>
      <c r="L137" s="149"/>
      <c r="M137" s="155"/>
      <c r="T137" s="156"/>
      <c r="AT137" s="151" t="s">
        <v>220</v>
      </c>
      <c r="AU137" s="151" t="s">
        <v>86</v>
      </c>
      <c r="AV137" s="12" t="s">
        <v>86</v>
      </c>
      <c r="AW137" s="12" t="s">
        <v>37</v>
      </c>
      <c r="AX137" s="12" t="s">
        <v>77</v>
      </c>
      <c r="AY137" s="151" t="s">
        <v>208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1502</v>
      </c>
      <c r="H138" s="153">
        <v>3.72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1497</v>
      </c>
      <c r="H139" s="153">
        <v>12.555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1503</v>
      </c>
      <c r="H140" s="153">
        <v>12.114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4" customFormat="1" ht="12">
      <c r="B141" s="163"/>
      <c r="D141" s="150" t="s">
        <v>220</v>
      </c>
      <c r="E141" s="164" t="s">
        <v>19</v>
      </c>
      <c r="F141" s="165" t="s">
        <v>223</v>
      </c>
      <c r="H141" s="166">
        <v>62.253</v>
      </c>
      <c r="I141" s="167"/>
      <c r="L141" s="163"/>
      <c r="M141" s="168"/>
      <c r="T141" s="169"/>
      <c r="AT141" s="164" t="s">
        <v>220</v>
      </c>
      <c r="AU141" s="164" t="s">
        <v>86</v>
      </c>
      <c r="AV141" s="14" t="s">
        <v>216</v>
      </c>
      <c r="AW141" s="14" t="s">
        <v>37</v>
      </c>
      <c r="AX141" s="14" t="s">
        <v>84</v>
      </c>
      <c r="AY141" s="164" t="s">
        <v>208</v>
      </c>
    </row>
    <row r="142" spans="2:65" s="1" customFormat="1" ht="44.25" customHeight="1">
      <c r="B142" s="33"/>
      <c r="C142" s="132" t="s">
        <v>250</v>
      </c>
      <c r="D142" s="132" t="s">
        <v>211</v>
      </c>
      <c r="E142" s="133" t="s">
        <v>756</v>
      </c>
      <c r="F142" s="134" t="s">
        <v>757</v>
      </c>
      <c r="G142" s="135" t="s">
        <v>226</v>
      </c>
      <c r="H142" s="136">
        <v>62.253</v>
      </c>
      <c r="I142" s="137"/>
      <c r="J142" s="138">
        <f>ROUND(I142*H142,2)</f>
        <v>0</v>
      </c>
      <c r="K142" s="134" t="s">
        <v>215</v>
      </c>
      <c r="L142" s="33"/>
      <c r="M142" s="139" t="s">
        <v>19</v>
      </c>
      <c r="N142" s="140" t="s">
        <v>48</v>
      </c>
      <c r="P142" s="141">
        <f>O142*H142</f>
        <v>0</v>
      </c>
      <c r="Q142" s="141">
        <v>0.0079</v>
      </c>
      <c r="R142" s="141">
        <f>Q142*H142</f>
        <v>0.49179870000000003</v>
      </c>
      <c r="S142" s="141">
        <v>0</v>
      </c>
      <c r="T142" s="142">
        <f>S142*H142</f>
        <v>0</v>
      </c>
      <c r="AR142" s="143" t="s">
        <v>216</v>
      </c>
      <c r="AT142" s="143" t="s">
        <v>211</v>
      </c>
      <c r="AU142" s="143" t="s">
        <v>86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84</v>
      </c>
      <c r="BK142" s="144">
        <f>ROUND(I142*H142,2)</f>
        <v>0</v>
      </c>
      <c r="BL142" s="18" t="s">
        <v>216</v>
      </c>
      <c r="BM142" s="143" t="s">
        <v>1504</v>
      </c>
    </row>
    <row r="143" spans="2:47" s="1" customFormat="1" ht="12">
      <c r="B143" s="33"/>
      <c r="D143" s="145" t="s">
        <v>218</v>
      </c>
      <c r="F143" s="146" t="s">
        <v>759</v>
      </c>
      <c r="I143" s="147"/>
      <c r="L143" s="33"/>
      <c r="M143" s="148"/>
      <c r="T143" s="52"/>
      <c r="AT143" s="18" t="s">
        <v>218</v>
      </c>
      <c r="AU143" s="18" t="s">
        <v>86</v>
      </c>
    </row>
    <row r="144" spans="2:65" s="1" customFormat="1" ht="24.2" customHeight="1">
      <c r="B144" s="33"/>
      <c r="C144" s="132" t="s">
        <v>255</v>
      </c>
      <c r="D144" s="132" t="s">
        <v>211</v>
      </c>
      <c r="E144" s="133" t="s">
        <v>279</v>
      </c>
      <c r="F144" s="134" t="s">
        <v>280</v>
      </c>
      <c r="G144" s="135" t="s">
        <v>226</v>
      </c>
      <c r="H144" s="136">
        <v>134.786</v>
      </c>
      <c r="I144" s="137"/>
      <c r="J144" s="138">
        <f>ROUND(I144*H144,2)</f>
        <v>0</v>
      </c>
      <c r="K144" s="134" t="s">
        <v>215</v>
      </c>
      <c r="L144" s="33"/>
      <c r="M144" s="139" t="s">
        <v>19</v>
      </c>
      <c r="N144" s="140" t="s">
        <v>48</v>
      </c>
      <c r="P144" s="141">
        <f>O144*H144</f>
        <v>0</v>
      </c>
      <c r="Q144" s="141">
        <v>0.03358</v>
      </c>
      <c r="R144" s="141">
        <f>Q144*H144</f>
        <v>4.52611388</v>
      </c>
      <c r="S144" s="141">
        <v>0</v>
      </c>
      <c r="T144" s="142">
        <f>S144*H144</f>
        <v>0</v>
      </c>
      <c r="AR144" s="143" t="s">
        <v>216</v>
      </c>
      <c r="AT144" s="143" t="s">
        <v>211</v>
      </c>
      <c r="AU144" s="143" t="s">
        <v>86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84</v>
      </c>
      <c r="BK144" s="144">
        <f>ROUND(I144*H144,2)</f>
        <v>0</v>
      </c>
      <c r="BL144" s="18" t="s">
        <v>216</v>
      </c>
      <c r="BM144" s="143" t="s">
        <v>1505</v>
      </c>
    </row>
    <row r="145" spans="2:47" s="1" customFormat="1" ht="12">
      <c r="B145" s="33"/>
      <c r="D145" s="145" t="s">
        <v>218</v>
      </c>
      <c r="F145" s="146" t="s">
        <v>282</v>
      </c>
      <c r="I145" s="147"/>
      <c r="L145" s="33"/>
      <c r="M145" s="148"/>
      <c r="T145" s="52"/>
      <c r="AT145" s="18" t="s">
        <v>218</v>
      </c>
      <c r="AU145" s="18" t="s">
        <v>86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1506</v>
      </c>
      <c r="H146" s="153">
        <v>13.32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1507</v>
      </c>
      <c r="H147" s="153">
        <v>1.47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1508</v>
      </c>
      <c r="H148" s="153">
        <v>0.36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1509</v>
      </c>
      <c r="H149" s="153">
        <v>15.12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1333</v>
      </c>
      <c r="H150" s="153">
        <v>12.375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1510</v>
      </c>
      <c r="H151" s="153">
        <v>1.5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1511</v>
      </c>
      <c r="H152" s="153">
        <v>0.375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1335</v>
      </c>
      <c r="H153" s="153">
        <v>14.19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3" customFormat="1" ht="12">
      <c r="B154" s="157"/>
      <c r="D154" s="150" t="s">
        <v>220</v>
      </c>
      <c r="E154" s="158" t="s">
        <v>19</v>
      </c>
      <c r="F154" s="159" t="s">
        <v>294</v>
      </c>
      <c r="H154" s="158" t="s">
        <v>19</v>
      </c>
      <c r="I154" s="160"/>
      <c r="L154" s="157"/>
      <c r="M154" s="161"/>
      <c r="T154" s="162"/>
      <c r="AT154" s="158" t="s">
        <v>220</v>
      </c>
      <c r="AU154" s="158" t="s">
        <v>86</v>
      </c>
      <c r="AV154" s="13" t="s">
        <v>84</v>
      </c>
      <c r="AW154" s="13" t="s">
        <v>37</v>
      </c>
      <c r="AX154" s="13" t="s">
        <v>77</v>
      </c>
      <c r="AY154" s="158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1512</v>
      </c>
      <c r="H155" s="153">
        <v>39.974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1513</v>
      </c>
      <c r="H156" s="153">
        <v>0.72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1514</v>
      </c>
      <c r="H157" s="153">
        <v>34.632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1515</v>
      </c>
      <c r="H158" s="153">
        <v>0.75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3" customFormat="1" ht="12">
      <c r="B159" s="157"/>
      <c r="D159" s="150" t="s">
        <v>220</v>
      </c>
      <c r="E159" s="158" t="s">
        <v>19</v>
      </c>
      <c r="F159" s="159" t="s">
        <v>290</v>
      </c>
      <c r="H159" s="158" t="s">
        <v>19</v>
      </c>
      <c r="I159" s="160"/>
      <c r="L159" s="157"/>
      <c r="M159" s="161"/>
      <c r="T159" s="162"/>
      <c r="AT159" s="158" t="s">
        <v>220</v>
      </c>
      <c r="AU159" s="158" t="s">
        <v>86</v>
      </c>
      <c r="AV159" s="13" t="s">
        <v>84</v>
      </c>
      <c r="AW159" s="13" t="s">
        <v>37</v>
      </c>
      <c r="AX159" s="13" t="s">
        <v>77</v>
      </c>
      <c r="AY159" s="158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134.786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5" s="1" customFormat="1" ht="44.25" customHeight="1">
      <c r="B161" s="33"/>
      <c r="C161" s="132" t="s">
        <v>242</v>
      </c>
      <c r="D161" s="132" t="s">
        <v>211</v>
      </c>
      <c r="E161" s="133" t="s">
        <v>769</v>
      </c>
      <c r="F161" s="134" t="s">
        <v>770</v>
      </c>
      <c r="G161" s="135" t="s">
        <v>226</v>
      </c>
      <c r="H161" s="136">
        <v>46.3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0.02636</v>
      </c>
      <c r="R161" s="141">
        <f>Q161*H161</f>
        <v>1.2204679999999999</v>
      </c>
      <c r="S161" s="141">
        <v>0</v>
      </c>
      <c r="T161" s="142">
        <f>S161*H161</f>
        <v>0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1516</v>
      </c>
    </row>
    <row r="162" spans="2:47" s="1" customFormat="1" ht="12">
      <c r="B162" s="33"/>
      <c r="D162" s="145" t="s">
        <v>218</v>
      </c>
      <c r="F162" s="146" t="s">
        <v>772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1517</v>
      </c>
      <c r="H163" s="153">
        <v>6.4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1518</v>
      </c>
      <c r="H164" s="153">
        <v>10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1342</v>
      </c>
      <c r="H165" s="153">
        <v>12.8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1519</v>
      </c>
      <c r="H166" s="153">
        <v>17.1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4" customFormat="1" ht="12">
      <c r="B167" s="163"/>
      <c r="D167" s="150" t="s">
        <v>220</v>
      </c>
      <c r="E167" s="164" t="s">
        <v>19</v>
      </c>
      <c r="F167" s="165" t="s">
        <v>223</v>
      </c>
      <c r="H167" s="166">
        <v>46.3</v>
      </c>
      <c r="I167" s="167"/>
      <c r="L167" s="163"/>
      <c r="M167" s="168"/>
      <c r="T167" s="169"/>
      <c r="AT167" s="164" t="s">
        <v>220</v>
      </c>
      <c r="AU167" s="164" t="s">
        <v>86</v>
      </c>
      <c r="AV167" s="14" t="s">
        <v>216</v>
      </c>
      <c r="AW167" s="14" t="s">
        <v>37</v>
      </c>
      <c r="AX167" s="14" t="s">
        <v>84</v>
      </c>
      <c r="AY167" s="164" t="s">
        <v>208</v>
      </c>
    </row>
    <row r="168" spans="2:65" s="1" customFormat="1" ht="44.25" customHeight="1">
      <c r="B168" s="33"/>
      <c r="C168" s="132" t="s">
        <v>271</v>
      </c>
      <c r="D168" s="132" t="s">
        <v>211</v>
      </c>
      <c r="E168" s="133" t="s">
        <v>776</v>
      </c>
      <c r="F168" s="134" t="s">
        <v>777</v>
      </c>
      <c r="G168" s="135" t="s">
        <v>226</v>
      </c>
      <c r="H168" s="136">
        <v>46.3</v>
      </c>
      <c r="I168" s="137"/>
      <c r="J168" s="138">
        <f>ROUND(I168*H168,2)</f>
        <v>0</v>
      </c>
      <c r="K168" s="134" t="s">
        <v>215</v>
      </c>
      <c r="L168" s="33"/>
      <c r="M168" s="139" t="s">
        <v>19</v>
      </c>
      <c r="N168" s="140" t="s">
        <v>48</v>
      </c>
      <c r="P168" s="141">
        <f>O168*H168</f>
        <v>0</v>
      </c>
      <c r="Q168" s="141">
        <v>0.0079</v>
      </c>
      <c r="R168" s="141">
        <f>Q168*H168</f>
        <v>0.36577000000000004</v>
      </c>
      <c r="S168" s="141">
        <v>0</v>
      </c>
      <c r="T168" s="142">
        <f>S168*H168</f>
        <v>0</v>
      </c>
      <c r="AR168" s="143" t="s">
        <v>216</v>
      </c>
      <c r="AT168" s="143" t="s">
        <v>211</v>
      </c>
      <c r="AU168" s="143" t="s">
        <v>86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84</v>
      </c>
      <c r="BK168" s="144">
        <f>ROUND(I168*H168,2)</f>
        <v>0</v>
      </c>
      <c r="BL168" s="18" t="s">
        <v>216</v>
      </c>
      <c r="BM168" s="143" t="s">
        <v>1520</v>
      </c>
    </row>
    <row r="169" spans="2:47" s="1" customFormat="1" ht="12">
      <c r="B169" s="33"/>
      <c r="D169" s="145" t="s">
        <v>218</v>
      </c>
      <c r="F169" s="146" t="s">
        <v>779</v>
      </c>
      <c r="I169" s="147"/>
      <c r="L169" s="33"/>
      <c r="M169" s="148"/>
      <c r="T169" s="52"/>
      <c r="AT169" s="18" t="s">
        <v>218</v>
      </c>
      <c r="AU169" s="18" t="s">
        <v>86</v>
      </c>
    </row>
    <row r="170" spans="2:65" s="1" customFormat="1" ht="37.9" customHeight="1">
      <c r="B170" s="33"/>
      <c r="C170" s="132" t="s">
        <v>169</v>
      </c>
      <c r="D170" s="132" t="s">
        <v>211</v>
      </c>
      <c r="E170" s="133" t="s">
        <v>296</v>
      </c>
      <c r="F170" s="134" t="s">
        <v>297</v>
      </c>
      <c r="G170" s="135" t="s">
        <v>226</v>
      </c>
      <c r="H170" s="136">
        <v>14.42</v>
      </c>
      <c r="I170" s="137"/>
      <c r="J170" s="138">
        <f>ROUND(I170*H170,2)</f>
        <v>0</v>
      </c>
      <c r="K170" s="134" t="s">
        <v>215</v>
      </c>
      <c r="L170" s="33"/>
      <c r="M170" s="139" t="s">
        <v>19</v>
      </c>
      <c r="N170" s="140" t="s">
        <v>48</v>
      </c>
      <c r="P170" s="141">
        <f>O170*H170</f>
        <v>0</v>
      </c>
      <c r="Q170" s="141">
        <v>0.025</v>
      </c>
      <c r="R170" s="141">
        <f>Q170*H170</f>
        <v>0.36050000000000004</v>
      </c>
      <c r="S170" s="141">
        <v>0</v>
      </c>
      <c r="T170" s="142">
        <f>S170*H170</f>
        <v>0</v>
      </c>
      <c r="AR170" s="143" t="s">
        <v>216</v>
      </c>
      <c r="AT170" s="143" t="s">
        <v>211</v>
      </c>
      <c r="AU170" s="143" t="s">
        <v>86</v>
      </c>
      <c r="AY170" s="18" t="s">
        <v>208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84</v>
      </c>
      <c r="BK170" s="144">
        <f>ROUND(I170*H170,2)</f>
        <v>0</v>
      </c>
      <c r="BL170" s="18" t="s">
        <v>216</v>
      </c>
      <c r="BM170" s="143" t="s">
        <v>1521</v>
      </c>
    </row>
    <row r="171" spans="2:47" s="1" customFormat="1" ht="12">
      <c r="B171" s="33"/>
      <c r="D171" s="145" t="s">
        <v>218</v>
      </c>
      <c r="F171" s="146" t="s">
        <v>299</v>
      </c>
      <c r="I171" s="147"/>
      <c r="L171" s="33"/>
      <c r="M171" s="148"/>
      <c r="T171" s="52"/>
      <c r="AT171" s="18" t="s">
        <v>218</v>
      </c>
      <c r="AU171" s="18" t="s">
        <v>86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1522</v>
      </c>
      <c r="H172" s="153">
        <v>0.28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1523</v>
      </c>
      <c r="H173" s="153">
        <v>11.34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1374</v>
      </c>
      <c r="H174" s="153">
        <v>2.8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4" customFormat="1" ht="12">
      <c r="B175" s="163"/>
      <c r="D175" s="150" t="s">
        <v>220</v>
      </c>
      <c r="E175" s="164" t="s">
        <v>19</v>
      </c>
      <c r="F175" s="165" t="s">
        <v>223</v>
      </c>
      <c r="H175" s="166">
        <v>14.419999999999998</v>
      </c>
      <c r="I175" s="167"/>
      <c r="L175" s="163"/>
      <c r="M175" s="168"/>
      <c r="T175" s="169"/>
      <c r="AT175" s="164" t="s">
        <v>220</v>
      </c>
      <c r="AU175" s="164" t="s">
        <v>86</v>
      </c>
      <c r="AV175" s="14" t="s">
        <v>216</v>
      </c>
      <c r="AW175" s="14" t="s">
        <v>37</v>
      </c>
      <c r="AX175" s="14" t="s">
        <v>84</v>
      </c>
      <c r="AY175" s="164" t="s">
        <v>208</v>
      </c>
    </row>
    <row r="176" spans="2:65" s="1" customFormat="1" ht="24.2" customHeight="1">
      <c r="B176" s="33"/>
      <c r="C176" s="132" t="s">
        <v>295</v>
      </c>
      <c r="D176" s="132" t="s">
        <v>211</v>
      </c>
      <c r="E176" s="133" t="s">
        <v>307</v>
      </c>
      <c r="F176" s="134" t="s">
        <v>308</v>
      </c>
      <c r="G176" s="135" t="s">
        <v>274</v>
      </c>
      <c r="H176" s="136">
        <v>51.25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48</v>
      </c>
      <c r="P176" s="141">
        <f>O176*H176</f>
        <v>0</v>
      </c>
      <c r="Q176" s="141">
        <v>0.010323</v>
      </c>
      <c r="R176" s="141">
        <f>Q176*H176</f>
        <v>0.52905375</v>
      </c>
      <c r="S176" s="141">
        <v>0</v>
      </c>
      <c r="T176" s="142">
        <f>S176*H176</f>
        <v>0</v>
      </c>
      <c r="AR176" s="143" t="s">
        <v>216</v>
      </c>
      <c r="AT176" s="143" t="s">
        <v>211</v>
      </c>
      <c r="AU176" s="143" t="s">
        <v>86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84</v>
      </c>
      <c r="BK176" s="144">
        <f>ROUND(I176*H176,2)</f>
        <v>0</v>
      </c>
      <c r="BL176" s="18" t="s">
        <v>216</v>
      </c>
      <c r="BM176" s="143" t="s">
        <v>1524</v>
      </c>
    </row>
    <row r="177" spans="2:47" s="1" customFormat="1" ht="12">
      <c r="B177" s="33"/>
      <c r="D177" s="145" t="s">
        <v>218</v>
      </c>
      <c r="F177" s="146" t="s">
        <v>310</v>
      </c>
      <c r="I177" s="147"/>
      <c r="L177" s="33"/>
      <c r="M177" s="148"/>
      <c r="T177" s="52"/>
      <c r="AT177" s="18" t="s">
        <v>218</v>
      </c>
      <c r="AU177" s="18" t="s">
        <v>86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1525</v>
      </c>
      <c r="H178" s="153">
        <v>25.2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823</v>
      </c>
      <c r="H179" s="153">
        <v>1.025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1526</v>
      </c>
      <c r="H180" s="153">
        <v>24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823</v>
      </c>
      <c r="H181" s="153">
        <v>1.025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4" customFormat="1" ht="12">
      <c r="B182" s="163"/>
      <c r="D182" s="150" t="s">
        <v>220</v>
      </c>
      <c r="E182" s="164" t="s">
        <v>19</v>
      </c>
      <c r="F182" s="165" t="s">
        <v>223</v>
      </c>
      <c r="H182" s="166">
        <v>51.24999999999999</v>
      </c>
      <c r="I182" s="167"/>
      <c r="L182" s="163"/>
      <c r="M182" s="168"/>
      <c r="T182" s="169"/>
      <c r="AT182" s="164" t="s">
        <v>220</v>
      </c>
      <c r="AU182" s="164" t="s">
        <v>86</v>
      </c>
      <c r="AV182" s="14" t="s">
        <v>216</v>
      </c>
      <c r="AW182" s="14" t="s">
        <v>37</v>
      </c>
      <c r="AX182" s="14" t="s">
        <v>84</v>
      </c>
      <c r="AY182" s="164" t="s">
        <v>208</v>
      </c>
    </row>
    <row r="183" spans="2:65" s="1" customFormat="1" ht="37.9" customHeight="1">
      <c r="B183" s="33"/>
      <c r="C183" s="132" t="s">
        <v>306</v>
      </c>
      <c r="D183" s="132" t="s">
        <v>211</v>
      </c>
      <c r="E183" s="133" t="s">
        <v>319</v>
      </c>
      <c r="F183" s="134" t="s">
        <v>320</v>
      </c>
      <c r="G183" s="135" t="s">
        <v>226</v>
      </c>
      <c r="H183" s="136">
        <v>249.022</v>
      </c>
      <c r="I183" s="137"/>
      <c r="J183" s="138">
        <f>ROUND(I183*H183,2)</f>
        <v>0</v>
      </c>
      <c r="K183" s="134" t="s">
        <v>215</v>
      </c>
      <c r="L183" s="33"/>
      <c r="M183" s="139" t="s">
        <v>19</v>
      </c>
      <c r="N183" s="140" t="s">
        <v>48</v>
      </c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AR183" s="143" t="s">
        <v>216</v>
      </c>
      <c r="AT183" s="143" t="s">
        <v>211</v>
      </c>
      <c r="AU183" s="143" t="s">
        <v>86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84</v>
      </c>
      <c r="BK183" s="144">
        <f>ROUND(I183*H183,2)</f>
        <v>0</v>
      </c>
      <c r="BL183" s="18" t="s">
        <v>216</v>
      </c>
      <c r="BM183" s="143" t="s">
        <v>1527</v>
      </c>
    </row>
    <row r="184" spans="2:47" s="1" customFormat="1" ht="12">
      <c r="B184" s="33"/>
      <c r="D184" s="145" t="s">
        <v>218</v>
      </c>
      <c r="F184" s="146" t="s">
        <v>322</v>
      </c>
      <c r="I184" s="147"/>
      <c r="L184" s="33"/>
      <c r="M184" s="148"/>
      <c r="T184" s="52"/>
      <c r="AT184" s="18" t="s">
        <v>218</v>
      </c>
      <c r="AU184" s="18" t="s">
        <v>86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1352</v>
      </c>
      <c r="H185" s="153">
        <v>124.74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1353</v>
      </c>
      <c r="H186" s="153">
        <v>7.279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1354</v>
      </c>
      <c r="H187" s="153">
        <v>2.031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1528</v>
      </c>
      <c r="H188" s="153">
        <v>4.582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1356</v>
      </c>
      <c r="H189" s="153">
        <v>97.2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1357</v>
      </c>
      <c r="H190" s="153">
        <v>6.932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1358</v>
      </c>
      <c r="H191" s="153">
        <v>1.934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1529</v>
      </c>
      <c r="H192" s="153">
        <v>4.324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4" customFormat="1" ht="12">
      <c r="B193" s="163"/>
      <c r="D193" s="150" t="s">
        <v>220</v>
      </c>
      <c r="E193" s="164" t="s">
        <v>19</v>
      </c>
      <c r="F193" s="165" t="s">
        <v>223</v>
      </c>
      <c r="H193" s="166">
        <v>249.022</v>
      </c>
      <c r="I193" s="167"/>
      <c r="L193" s="163"/>
      <c r="M193" s="168"/>
      <c r="T193" s="169"/>
      <c r="AT193" s="164" t="s">
        <v>220</v>
      </c>
      <c r="AU193" s="164" t="s">
        <v>86</v>
      </c>
      <c r="AV193" s="14" t="s">
        <v>216</v>
      </c>
      <c r="AW193" s="14" t="s">
        <v>37</v>
      </c>
      <c r="AX193" s="14" t="s">
        <v>84</v>
      </c>
      <c r="AY193" s="164" t="s">
        <v>208</v>
      </c>
    </row>
    <row r="194" spans="2:63" s="11" customFormat="1" ht="22.9" customHeight="1">
      <c r="B194" s="120"/>
      <c r="D194" s="121" t="s">
        <v>76</v>
      </c>
      <c r="E194" s="130" t="s">
        <v>271</v>
      </c>
      <c r="F194" s="130" t="s">
        <v>324</v>
      </c>
      <c r="I194" s="123"/>
      <c r="J194" s="131">
        <f>BK194</f>
        <v>0</v>
      </c>
      <c r="L194" s="120"/>
      <c r="M194" s="125"/>
      <c r="P194" s="126">
        <f>SUM(P195:P250)</f>
        <v>0</v>
      </c>
      <c r="R194" s="126">
        <f>SUM(R195:R250)</f>
        <v>0.01764</v>
      </c>
      <c r="T194" s="127">
        <f>SUM(T195:T250)</f>
        <v>16.134605</v>
      </c>
      <c r="AR194" s="121" t="s">
        <v>84</v>
      </c>
      <c r="AT194" s="128" t="s">
        <v>76</v>
      </c>
      <c r="AU194" s="128" t="s">
        <v>84</v>
      </c>
      <c r="AY194" s="121" t="s">
        <v>208</v>
      </c>
      <c r="BK194" s="129">
        <f>SUM(BK195:BK250)</f>
        <v>0</v>
      </c>
    </row>
    <row r="195" spans="2:65" s="1" customFormat="1" ht="37.9" customHeight="1">
      <c r="B195" s="33"/>
      <c r="C195" s="132" t="s">
        <v>312</v>
      </c>
      <c r="D195" s="132" t="s">
        <v>211</v>
      </c>
      <c r="E195" s="133" t="s">
        <v>325</v>
      </c>
      <c r="F195" s="134" t="s">
        <v>326</v>
      </c>
      <c r="G195" s="135" t="s">
        <v>226</v>
      </c>
      <c r="H195" s="136">
        <v>84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0.00021</v>
      </c>
      <c r="R195" s="141">
        <f>Q195*H195</f>
        <v>0.01764</v>
      </c>
      <c r="S195" s="141">
        <v>0</v>
      </c>
      <c r="T195" s="142">
        <f>S195*H195</f>
        <v>0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1530</v>
      </c>
    </row>
    <row r="196" spans="2:47" s="1" customFormat="1" ht="12">
      <c r="B196" s="33"/>
      <c r="D196" s="145" t="s">
        <v>218</v>
      </c>
      <c r="F196" s="146" t="s">
        <v>328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51" s="12" customFormat="1" ht="12">
      <c r="B197" s="149"/>
      <c r="D197" s="150" t="s">
        <v>220</v>
      </c>
      <c r="E197" s="151" t="s">
        <v>19</v>
      </c>
      <c r="F197" s="152" t="s">
        <v>1531</v>
      </c>
      <c r="H197" s="153">
        <v>84</v>
      </c>
      <c r="I197" s="154"/>
      <c r="L197" s="149"/>
      <c r="M197" s="155"/>
      <c r="T197" s="156"/>
      <c r="AT197" s="151" t="s">
        <v>220</v>
      </c>
      <c r="AU197" s="151" t="s">
        <v>86</v>
      </c>
      <c r="AV197" s="12" t="s">
        <v>86</v>
      </c>
      <c r="AW197" s="12" t="s">
        <v>37</v>
      </c>
      <c r="AX197" s="12" t="s">
        <v>77</v>
      </c>
      <c r="AY197" s="151" t="s">
        <v>208</v>
      </c>
    </row>
    <row r="198" spans="2:51" s="14" customFormat="1" ht="12">
      <c r="B198" s="163"/>
      <c r="D198" s="150" t="s">
        <v>220</v>
      </c>
      <c r="E198" s="164" t="s">
        <v>19</v>
      </c>
      <c r="F198" s="165" t="s">
        <v>223</v>
      </c>
      <c r="H198" s="166">
        <v>84</v>
      </c>
      <c r="I198" s="167"/>
      <c r="L198" s="163"/>
      <c r="M198" s="168"/>
      <c r="T198" s="169"/>
      <c r="AT198" s="164" t="s">
        <v>220</v>
      </c>
      <c r="AU198" s="164" t="s">
        <v>86</v>
      </c>
      <c r="AV198" s="14" t="s">
        <v>216</v>
      </c>
      <c r="AW198" s="14" t="s">
        <v>37</v>
      </c>
      <c r="AX198" s="14" t="s">
        <v>84</v>
      </c>
      <c r="AY198" s="164" t="s">
        <v>208</v>
      </c>
    </row>
    <row r="199" spans="2:65" s="1" customFormat="1" ht="44.25" customHeight="1">
      <c r="B199" s="33"/>
      <c r="C199" s="132" t="s">
        <v>318</v>
      </c>
      <c r="D199" s="132" t="s">
        <v>211</v>
      </c>
      <c r="E199" s="133" t="s">
        <v>1140</v>
      </c>
      <c r="F199" s="134" t="s">
        <v>1141</v>
      </c>
      <c r="G199" s="135" t="s">
        <v>214</v>
      </c>
      <c r="H199" s="136">
        <v>0.882</v>
      </c>
      <c r="I199" s="137"/>
      <c r="J199" s="138">
        <f>ROUND(I199*H199,2)</f>
        <v>0</v>
      </c>
      <c r="K199" s="134" t="s">
        <v>215</v>
      </c>
      <c r="L199" s="33"/>
      <c r="M199" s="139" t="s">
        <v>19</v>
      </c>
      <c r="N199" s="140" t="s">
        <v>48</v>
      </c>
      <c r="P199" s="141">
        <f>O199*H199</f>
        <v>0</v>
      </c>
      <c r="Q199" s="141">
        <v>0</v>
      </c>
      <c r="R199" s="141">
        <f>Q199*H199</f>
        <v>0</v>
      </c>
      <c r="S199" s="141">
        <v>1.8</v>
      </c>
      <c r="T199" s="142">
        <f>S199*H199</f>
        <v>1.5876000000000001</v>
      </c>
      <c r="AR199" s="143" t="s">
        <v>216</v>
      </c>
      <c r="AT199" s="143" t="s">
        <v>211</v>
      </c>
      <c r="AU199" s="143" t="s">
        <v>86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84</v>
      </c>
      <c r="BK199" s="144">
        <f>ROUND(I199*H199,2)</f>
        <v>0</v>
      </c>
      <c r="BL199" s="18" t="s">
        <v>216</v>
      </c>
      <c r="BM199" s="143" t="s">
        <v>1532</v>
      </c>
    </row>
    <row r="200" spans="2:47" s="1" customFormat="1" ht="12">
      <c r="B200" s="33"/>
      <c r="D200" s="145" t="s">
        <v>218</v>
      </c>
      <c r="F200" s="146" t="s">
        <v>1143</v>
      </c>
      <c r="I200" s="147"/>
      <c r="L200" s="33"/>
      <c r="M200" s="148"/>
      <c r="T200" s="52"/>
      <c r="AT200" s="18" t="s">
        <v>218</v>
      </c>
      <c r="AU200" s="18" t="s">
        <v>86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1533</v>
      </c>
      <c r="H201" s="153">
        <v>0.441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1533</v>
      </c>
      <c r="H202" s="153">
        <v>0.441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4" customFormat="1" ht="12">
      <c r="B203" s="163"/>
      <c r="D203" s="150" t="s">
        <v>220</v>
      </c>
      <c r="E203" s="164" t="s">
        <v>19</v>
      </c>
      <c r="F203" s="165" t="s">
        <v>223</v>
      </c>
      <c r="H203" s="166">
        <v>0.882</v>
      </c>
      <c r="I203" s="167"/>
      <c r="L203" s="163"/>
      <c r="M203" s="168"/>
      <c r="T203" s="169"/>
      <c r="AT203" s="164" t="s">
        <v>220</v>
      </c>
      <c r="AU203" s="164" t="s">
        <v>86</v>
      </c>
      <c r="AV203" s="14" t="s">
        <v>216</v>
      </c>
      <c r="AW203" s="14" t="s">
        <v>37</v>
      </c>
      <c r="AX203" s="14" t="s">
        <v>84</v>
      </c>
      <c r="AY203" s="164" t="s">
        <v>208</v>
      </c>
    </row>
    <row r="204" spans="2:65" s="1" customFormat="1" ht="24.2" customHeight="1">
      <c r="B204" s="33"/>
      <c r="C204" s="132" t="s">
        <v>8</v>
      </c>
      <c r="D204" s="132" t="s">
        <v>211</v>
      </c>
      <c r="E204" s="133" t="s">
        <v>1147</v>
      </c>
      <c r="F204" s="134" t="s">
        <v>1148</v>
      </c>
      <c r="G204" s="135" t="s">
        <v>226</v>
      </c>
      <c r="H204" s="136">
        <v>2.8</v>
      </c>
      <c r="I204" s="137"/>
      <c r="J204" s="138">
        <f>ROUND(I204*H204,2)</f>
        <v>0</v>
      </c>
      <c r="K204" s="134" t="s">
        <v>215</v>
      </c>
      <c r="L204" s="33"/>
      <c r="M204" s="139" t="s">
        <v>19</v>
      </c>
      <c r="N204" s="140" t="s">
        <v>48</v>
      </c>
      <c r="P204" s="141">
        <f>O204*H204</f>
        <v>0</v>
      </c>
      <c r="Q204" s="141">
        <v>0</v>
      </c>
      <c r="R204" s="141">
        <f>Q204*H204</f>
        <v>0</v>
      </c>
      <c r="S204" s="141">
        <v>0.055</v>
      </c>
      <c r="T204" s="142">
        <f>S204*H204</f>
        <v>0.154</v>
      </c>
      <c r="AR204" s="143" t="s">
        <v>216</v>
      </c>
      <c r="AT204" s="143" t="s">
        <v>211</v>
      </c>
      <c r="AU204" s="143" t="s">
        <v>86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84</v>
      </c>
      <c r="BK204" s="144">
        <f>ROUND(I204*H204,2)</f>
        <v>0</v>
      </c>
      <c r="BL204" s="18" t="s">
        <v>216</v>
      </c>
      <c r="BM204" s="143" t="s">
        <v>1534</v>
      </c>
    </row>
    <row r="205" spans="2:47" s="1" customFormat="1" ht="12">
      <c r="B205" s="33"/>
      <c r="D205" s="145" t="s">
        <v>218</v>
      </c>
      <c r="F205" s="146" t="s">
        <v>1150</v>
      </c>
      <c r="I205" s="147"/>
      <c r="L205" s="33"/>
      <c r="M205" s="148"/>
      <c r="T205" s="52"/>
      <c r="AT205" s="18" t="s">
        <v>218</v>
      </c>
      <c r="AU205" s="18" t="s">
        <v>86</v>
      </c>
    </row>
    <row r="206" spans="2:51" s="12" customFormat="1" ht="12">
      <c r="B206" s="149"/>
      <c r="D206" s="150" t="s">
        <v>220</v>
      </c>
      <c r="E206" s="151" t="s">
        <v>19</v>
      </c>
      <c r="F206" s="152" t="s">
        <v>1374</v>
      </c>
      <c r="H206" s="153">
        <v>2.8</v>
      </c>
      <c r="I206" s="154"/>
      <c r="L206" s="149"/>
      <c r="M206" s="155"/>
      <c r="T206" s="156"/>
      <c r="AT206" s="151" t="s">
        <v>220</v>
      </c>
      <c r="AU206" s="151" t="s">
        <v>86</v>
      </c>
      <c r="AV206" s="12" t="s">
        <v>86</v>
      </c>
      <c r="AW206" s="12" t="s">
        <v>37</v>
      </c>
      <c r="AX206" s="12" t="s">
        <v>77</v>
      </c>
      <c r="AY206" s="151" t="s">
        <v>208</v>
      </c>
    </row>
    <row r="207" spans="2:51" s="14" customFormat="1" ht="12">
      <c r="B207" s="163"/>
      <c r="D207" s="150" t="s">
        <v>220</v>
      </c>
      <c r="E207" s="164" t="s">
        <v>19</v>
      </c>
      <c r="F207" s="165" t="s">
        <v>223</v>
      </c>
      <c r="H207" s="166">
        <v>2.8</v>
      </c>
      <c r="I207" s="167"/>
      <c r="L207" s="163"/>
      <c r="M207" s="168"/>
      <c r="T207" s="169"/>
      <c r="AT207" s="164" t="s">
        <v>220</v>
      </c>
      <c r="AU207" s="164" t="s">
        <v>86</v>
      </c>
      <c r="AV207" s="14" t="s">
        <v>216</v>
      </c>
      <c r="AW207" s="14" t="s">
        <v>37</v>
      </c>
      <c r="AX207" s="14" t="s">
        <v>84</v>
      </c>
      <c r="AY207" s="164" t="s">
        <v>208</v>
      </c>
    </row>
    <row r="208" spans="2:65" s="1" customFormat="1" ht="24.2" customHeight="1">
      <c r="B208" s="33"/>
      <c r="C208" s="132" t="s">
        <v>331</v>
      </c>
      <c r="D208" s="132" t="s">
        <v>211</v>
      </c>
      <c r="E208" s="133" t="s">
        <v>1375</v>
      </c>
      <c r="F208" s="134" t="s">
        <v>1376</v>
      </c>
      <c r="G208" s="135" t="s">
        <v>274</v>
      </c>
      <c r="H208" s="136">
        <v>2.05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</v>
      </c>
      <c r="R208" s="141">
        <f>Q208*H208</f>
        <v>0</v>
      </c>
      <c r="S208" s="141">
        <v>0.082</v>
      </c>
      <c r="T208" s="142">
        <f>S208*H208</f>
        <v>0.1681</v>
      </c>
      <c r="AR208" s="143" t="s">
        <v>216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216</v>
      </c>
      <c r="BM208" s="143" t="s">
        <v>1535</v>
      </c>
    </row>
    <row r="209" spans="2:47" s="1" customFormat="1" ht="12">
      <c r="B209" s="33"/>
      <c r="D209" s="145" t="s">
        <v>218</v>
      </c>
      <c r="F209" s="146" t="s">
        <v>1378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1379</v>
      </c>
      <c r="H210" s="153">
        <v>2.05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223</v>
      </c>
      <c r="H211" s="166">
        <v>2.05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5" s="1" customFormat="1" ht="44.25" customHeight="1">
      <c r="B212" s="33"/>
      <c r="C212" s="132" t="s">
        <v>337</v>
      </c>
      <c r="D212" s="132" t="s">
        <v>211</v>
      </c>
      <c r="E212" s="133" t="s">
        <v>338</v>
      </c>
      <c r="F212" s="134" t="s">
        <v>339</v>
      </c>
      <c r="G212" s="135" t="s">
        <v>226</v>
      </c>
      <c r="H212" s="136">
        <v>160.15</v>
      </c>
      <c r="I212" s="137"/>
      <c r="J212" s="138">
        <f>ROUND(I212*H212,2)</f>
        <v>0</v>
      </c>
      <c r="K212" s="134" t="s">
        <v>215</v>
      </c>
      <c r="L212" s="33"/>
      <c r="M212" s="139" t="s">
        <v>19</v>
      </c>
      <c r="N212" s="140" t="s">
        <v>48</v>
      </c>
      <c r="P212" s="141">
        <f>O212*H212</f>
        <v>0</v>
      </c>
      <c r="Q212" s="141">
        <v>0</v>
      </c>
      <c r="R212" s="141">
        <f>Q212*H212</f>
        <v>0</v>
      </c>
      <c r="S212" s="141">
        <v>0.032</v>
      </c>
      <c r="T212" s="142">
        <f>S212*H212</f>
        <v>5.1248000000000005</v>
      </c>
      <c r="AR212" s="143" t="s">
        <v>216</v>
      </c>
      <c r="AT212" s="143" t="s">
        <v>211</v>
      </c>
      <c r="AU212" s="143" t="s">
        <v>86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84</v>
      </c>
      <c r="BK212" s="144">
        <f>ROUND(I212*H212,2)</f>
        <v>0</v>
      </c>
      <c r="BL212" s="18" t="s">
        <v>216</v>
      </c>
      <c r="BM212" s="143" t="s">
        <v>1536</v>
      </c>
    </row>
    <row r="213" spans="2:47" s="1" customFormat="1" ht="12">
      <c r="B213" s="33"/>
      <c r="D213" s="145" t="s">
        <v>218</v>
      </c>
      <c r="F213" s="146" t="s">
        <v>341</v>
      </c>
      <c r="I213" s="147"/>
      <c r="L213" s="33"/>
      <c r="M213" s="148"/>
      <c r="T213" s="52"/>
      <c r="AT213" s="18" t="s">
        <v>218</v>
      </c>
      <c r="AU213" s="18" t="s">
        <v>86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1537</v>
      </c>
      <c r="H214" s="153">
        <v>32.4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1538</v>
      </c>
      <c r="H215" s="153">
        <v>44.8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2" customFormat="1" ht="12">
      <c r="B216" s="149"/>
      <c r="D216" s="150" t="s">
        <v>220</v>
      </c>
      <c r="E216" s="151" t="s">
        <v>19</v>
      </c>
      <c r="F216" s="152" t="s">
        <v>1539</v>
      </c>
      <c r="H216" s="153">
        <v>28.35</v>
      </c>
      <c r="I216" s="154"/>
      <c r="L216" s="149"/>
      <c r="M216" s="155"/>
      <c r="T216" s="156"/>
      <c r="AT216" s="151" t="s">
        <v>220</v>
      </c>
      <c r="AU216" s="151" t="s">
        <v>86</v>
      </c>
      <c r="AV216" s="12" t="s">
        <v>86</v>
      </c>
      <c r="AW216" s="12" t="s">
        <v>37</v>
      </c>
      <c r="AX216" s="12" t="s">
        <v>77</v>
      </c>
      <c r="AY216" s="151" t="s">
        <v>208</v>
      </c>
    </row>
    <row r="217" spans="2:51" s="12" customFormat="1" ht="12">
      <c r="B217" s="149"/>
      <c r="D217" s="150" t="s">
        <v>220</v>
      </c>
      <c r="E217" s="151" t="s">
        <v>19</v>
      </c>
      <c r="F217" s="152" t="s">
        <v>1540</v>
      </c>
      <c r="H217" s="153">
        <v>54.6</v>
      </c>
      <c r="I217" s="154"/>
      <c r="L217" s="149"/>
      <c r="M217" s="155"/>
      <c r="T217" s="156"/>
      <c r="AT217" s="151" t="s">
        <v>220</v>
      </c>
      <c r="AU217" s="151" t="s">
        <v>86</v>
      </c>
      <c r="AV217" s="12" t="s">
        <v>86</v>
      </c>
      <c r="AW217" s="12" t="s">
        <v>37</v>
      </c>
      <c r="AX217" s="12" t="s">
        <v>77</v>
      </c>
      <c r="AY217" s="151" t="s">
        <v>208</v>
      </c>
    </row>
    <row r="218" spans="2:51" s="13" customFormat="1" ht="12">
      <c r="B218" s="157"/>
      <c r="D218" s="150" t="s">
        <v>220</v>
      </c>
      <c r="E218" s="158" t="s">
        <v>19</v>
      </c>
      <c r="F218" s="159" t="s">
        <v>96</v>
      </c>
      <c r="H218" s="158" t="s">
        <v>19</v>
      </c>
      <c r="I218" s="160"/>
      <c r="L218" s="157"/>
      <c r="M218" s="161"/>
      <c r="T218" s="162"/>
      <c r="AT218" s="158" t="s">
        <v>220</v>
      </c>
      <c r="AU218" s="158" t="s">
        <v>86</v>
      </c>
      <c r="AV218" s="13" t="s">
        <v>84</v>
      </c>
      <c r="AW218" s="13" t="s">
        <v>37</v>
      </c>
      <c r="AX218" s="13" t="s">
        <v>77</v>
      </c>
      <c r="AY218" s="158" t="s">
        <v>208</v>
      </c>
    </row>
    <row r="219" spans="2:51" s="14" customFormat="1" ht="12">
      <c r="B219" s="163"/>
      <c r="D219" s="150" t="s">
        <v>220</v>
      </c>
      <c r="E219" s="164" t="s">
        <v>19</v>
      </c>
      <c r="F219" s="165" t="s">
        <v>223</v>
      </c>
      <c r="H219" s="166">
        <v>160.14999999999998</v>
      </c>
      <c r="I219" s="167"/>
      <c r="L219" s="163"/>
      <c r="M219" s="168"/>
      <c r="T219" s="169"/>
      <c r="AT219" s="164" t="s">
        <v>220</v>
      </c>
      <c r="AU219" s="164" t="s">
        <v>86</v>
      </c>
      <c r="AV219" s="14" t="s">
        <v>216</v>
      </c>
      <c r="AW219" s="14" t="s">
        <v>37</v>
      </c>
      <c r="AX219" s="14" t="s">
        <v>84</v>
      </c>
      <c r="AY219" s="164" t="s">
        <v>208</v>
      </c>
    </row>
    <row r="220" spans="2:65" s="1" customFormat="1" ht="33" customHeight="1">
      <c r="B220" s="33"/>
      <c r="C220" s="132" t="s">
        <v>343</v>
      </c>
      <c r="D220" s="132" t="s">
        <v>211</v>
      </c>
      <c r="E220" s="133" t="s">
        <v>1386</v>
      </c>
      <c r="F220" s="134" t="s">
        <v>1387</v>
      </c>
      <c r="G220" s="135" t="s">
        <v>274</v>
      </c>
      <c r="H220" s="136">
        <v>16.2</v>
      </c>
      <c r="I220" s="137"/>
      <c r="J220" s="138">
        <f>ROUND(I220*H220,2)</f>
        <v>0</v>
      </c>
      <c r="K220" s="134" t="s">
        <v>215</v>
      </c>
      <c r="L220" s="33"/>
      <c r="M220" s="139" t="s">
        <v>19</v>
      </c>
      <c r="N220" s="140" t="s">
        <v>48</v>
      </c>
      <c r="P220" s="141">
        <f>O220*H220</f>
        <v>0</v>
      </c>
      <c r="Q220" s="141">
        <v>0</v>
      </c>
      <c r="R220" s="141">
        <f>Q220*H220</f>
        <v>0</v>
      </c>
      <c r="S220" s="141">
        <v>0.013</v>
      </c>
      <c r="T220" s="142">
        <f>S220*H220</f>
        <v>0.21059999999999998</v>
      </c>
      <c r="AR220" s="143" t="s">
        <v>216</v>
      </c>
      <c r="AT220" s="143" t="s">
        <v>211</v>
      </c>
      <c r="AU220" s="143" t="s">
        <v>86</v>
      </c>
      <c r="AY220" s="18" t="s">
        <v>208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84</v>
      </c>
      <c r="BK220" s="144">
        <f>ROUND(I220*H220,2)</f>
        <v>0</v>
      </c>
      <c r="BL220" s="18" t="s">
        <v>216</v>
      </c>
      <c r="BM220" s="143" t="s">
        <v>1541</v>
      </c>
    </row>
    <row r="221" spans="2:47" s="1" customFormat="1" ht="12">
      <c r="B221" s="33"/>
      <c r="D221" s="145" t="s">
        <v>218</v>
      </c>
      <c r="F221" s="146" t="s">
        <v>1389</v>
      </c>
      <c r="I221" s="147"/>
      <c r="L221" s="33"/>
      <c r="M221" s="148"/>
      <c r="T221" s="52"/>
      <c r="AT221" s="18" t="s">
        <v>218</v>
      </c>
      <c r="AU221" s="18" t="s">
        <v>86</v>
      </c>
    </row>
    <row r="222" spans="2:51" s="12" customFormat="1" ht="12">
      <c r="B222" s="149"/>
      <c r="D222" s="150" t="s">
        <v>220</v>
      </c>
      <c r="E222" s="151" t="s">
        <v>19</v>
      </c>
      <c r="F222" s="152" t="s">
        <v>1390</v>
      </c>
      <c r="H222" s="153">
        <v>5.4</v>
      </c>
      <c r="I222" s="154"/>
      <c r="L222" s="149"/>
      <c r="M222" s="155"/>
      <c r="T222" s="156"/>
      <c r="AT222" s="151" t="s">
        <v>220</v>
      </c>
      <c r="AU222" s="151" t="s">
        <v>86</v>
      </c>
      <c r="AV222" s="12" t="s">
        <v>86</v>
      </c>
      <c r="AW222" s="12" t="s">
        <v>37</v>
      </c>
      <c r="AX222" s="12" t="s">
        <v>77</v>
      </c>
      <c r="AY222" s="151" t="s">
        <v>208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1390</v>
      </c>
      <c r="H223" s="153">
        <v>5.4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1390</v>
      </c>
      <c r="H224" s="153">
        <v>5.4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4" customFormat="1" ht="12">
      <c r="B225" s="163"/>
      <c r="D225" s="150" t="s">
        <v>220</v>
      </c>
      <c r="E225" s="164" t="s">
        <v>19</v>
      </c>
      <c r="F225" s="165" t="s">
        <v>223</v>
      </c>
      <c r="H225" s="166">
        <v>16.200000000000003</v>
      </c>
      <c r="I225" s="167"/>
      <c r="L225" s="163"/>
      <c r="M225" s="168"/>
      <c r="T225" s="169"/>
      <c r="AT225" s="164" t="s">
        <v>220</v>
      </c>
      <c r="AU225" s="164" t="s">
        <v>86</v>
      </c>
      <c r="AV225" s="14" t="s">
        <v>216</v>
      </c>
      <c r="AW225" s="14" t="s">
        <v>37</v>
      </c>
      <c r="AX225" s="14" t="s">
        <v>84</v>
      </c>
      <c r="AY225" s="164" t="s">
        <v>208</v>
      </c>
    </row>
    <row r="226" spans="2:65" s="1" customFormat="1" ht="33" customHeight="1">
      <c r="B226" s="33"/>
      <c r="C226" s="132" t="s">
        <v>349</v>
      </c>
      <c r="D226" s="132" t="s">
        <v>211</v>
      </c>
      <c r="E226" s="133" t="s">
        <v>1158</v>
      </c>
      <c r="F226" s="134" t="s">
        <v>1159</v>
      </c>
      <c r="G226" s="135" t="s">
        <v>274</v>
      </c>
      <c r="H226" s="136">
        <v>40.6</v>
      </c>
      <c r="I226" s="137"/>
      <c r="J226" s="138">
        <f>ROUND(I226*H226,2)</f>
        <v>0</v>
      </c>
      <c r="K226" s="134" t="s">
        <v>215</v>
      </c>
      <c r="L226" s="33"/>
      <c r="M226" s="139" t="s">
        <v>19</v>
      </c>
      <c r="N226" s="140" t="s">
        <v>48</v>
      </c>
      <c r="P226" s="141">
        <f>O226*H226</f>
        <v>0</v>
      </c>
      <c r="Q226" s="141">
        <v>0</v>
      </c>
      <c r="R226" s="141">
        <f>Q226*H226</f>
        <v>0</v>
      </c>
      <c r="S226" s="141">
        <v>0.019</v>
      </c>
      <c r="T226" s="142">
        <f>S226*H226</f>
        <v>0.7714</v>
      </c>
      <c r="AR226" s="143" t="s">
        <v>216</v>
      </c>
      <c r="AT226" s="143" t="s">
        <v>211</v>
      </c>
      <c r="AU226" s="143" t="s">
        <v>86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84</v>
      </c>
      <c r="BK226" s="144">
        <f>ROUND(I226*H226,2)</f>
        <v>0</v>
      </c>
      <c r="BL226" s="18" t="s">
        <v>216</v>
      </c>
      <c r="BM226" s="143" t="s">
        <v>1542</v>
      </c>
    </row>
    <row r="227" spans="2:47" s="1" customFormat="1" ht="12">
      <c r="B227" s="33"/>
      <c r="D227" s="145" t="s">
        <v>218</v>
      </c>
      <c r="F227" s="146" t="s">
        <v>1161</v>
      </c>
      <c r="I227" s="147"/>
      <c r="L227" s="33"/>
      <c r="M227" s="148"/>
      <c r="T227" s="52"/>
      <c r="AT227" s="18" t="s">
        <v>218</v>
      </c>
      <c r="AU227" s="18" t="s">
        <v>86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1543</v>
      </c>
      <c r="H228" s="153">
        <v>12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1544</v>
      </c>
      <c r="H229" s="153">
        <v>2.8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2" customFormat="1" ht="12">
      <c r="B230" s="149"/>
      <c r="D230" s="150" t="s">
        <v>220</v>
      </c>
      <c r="E230" s="151" t="s">
        <v>19</v>
      </c>
      <c r="F230" s="152" t="s">
        <v>1545</v>
      </c>
      <c r="H230" s="153">
        <v>6.4</v>
      </c>
      <c r="I230" s="154"/>
      <c r="L230" s="149"/>
      <c r="M230" s="155"/>
      <c r="T230" s="156"/>
      <c r="AT230" s="151" t="s">
        <v>220</v>
      </c>
      <c r="AU230" s="151" t="s">
        <v>86</v>
      </c>
      <c r="AV230" s="12" t="s">
        <v>86</v>
      </c>
      <c r="AW230" s="12" t="s">
        <v>37</v>
      </c>
      <c r="AX230" s="12" t="s">
        <v>77</v>
      </c>
      <c r="AY230" s="151" t="s">
        <v>208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1545</v>
      </c>
      <c r="H231" s="153">
        <v>6.4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1546</v>
      </c>
      <c r="H232" s="153">
        <v>11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1547</v>
      </c>
      <c r="H233" s="153">
        <v>2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4" customFormat="1" ht="12">
      <c r="B234" s="163"/>
      <c r="D234" s="150" t="s">
        <v>220</v>
      </c>
      <c r="E234" s="164" t="s">
        <v>19</v>
      </c>
      <c r="F234" s="165" t="s">
        <v>223</v>
      </c>
      <c r="H234" s="166">
        <v>40.6</v>
      </c>
      <c r="I234" s="167"/>
      <c r="L234" s="163"/>
      <c r="M234" s="168"/>
      <c r="T234" s="169"/>
      <c r="AT234" s="164" t="s">
        <v>220</v>
      </c>
      <c r="AU234" s="164" t="s">
        <v>86</v>
      </c>
      <c r="AV234" s="14" t="s">
        <v>216</v>
      </c>
      <c r="AW234" s="14" t="s">
        <v>37</v>
      </c>
      <c r="AX234" s="14" t="s">
        <v>84</v>
      </c>
      <c r="AY234" s="164" t="s">
        <v>208</v>
      </c>
    </row>
    <row r="235" spans="2:65" s="1" customFormat="1" ht="37.9" customHeight="1">
      <c r="B235" s="33"/>
      <c r="C235" s="132" t="s">
        <v>355</v>
      </c>
      <c r="D235" s="132" t="s">
        <v>211</v>
      </c>
      <c r="E235" s="133" t="s">
        <v>369</v>
      </c>
      <c r="F235" s="134" t="s">
        <v>370</v>
      </c>
      <c r="G235" s="135" t="s">
        <v>226</v>
      </c>
      <c r="H235" s="136">
        <v>102.66</v>
      </c>
      <c r="I235" s="137"/>
      <c r="J235" s="138">
        <f>ROUND(I235*H235,2)</f>
        <v>0</v>
      </c>
      <c r="K235" s="134" t="s">
        <v>215</v>
      </c>
      <c r="L235" s="33"/>
      <c r="M235" s="139" t="s">
        <v>19</v>
      </c>
      <c r="N235" s="140" t="s">
        <v>48</v>
      </c>
      <c r="P235" s="141">
        <f>O235*H235</f>
        <v>0</v>
      </c>
      <c r="Q235" s="141">
        <v>0</v>
      </c>
      <c r="R235" s="141">
        <f>Q235*H235</f>
        <v>0</v>
      </c>
      <c r="S235" s="141">
        <v>0.046</v>
      </c>
      <c r="T235" s="142">
        <f>S235*H235</f>
        <v>4.72236</v>
      </c>
      <c r="AR235" s="143" t="s">
        <v>216</v>
      </c>
      <c r="AT235" s="143" t="s">
        <v>211</v>
      </c>
      <c r="AU235" s="143" t="s">
        <v>86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84</v>
      </c>
      <c r="BK235" s="144">
        <f>ROUND(I235*H235,2)</f>
        <v>0</v>
      </c>
      <c r="BL235" s="18" t="s">
        <v>216</v>
      </c>
      <c r="BM235" s="143" t="s">
        <v>1548</v>
      </c>
    </row>
    <row r="236" spans="2:47" s="1" customFormat="1" ht="12">
      <c r="B236" s="33"/>
      <c r="D236" s="145" t="s">
        <v>218</v>
      </c>
      <c r="F236" s="146" t="s">
        <v>372</v>
      </c>
      <c r="I236" s="147"/>
      <c r="L236" s="33"/>
      <c r="M236" s="148"/>
      <c r="T236" s="52"/>
      <c r="AT236" s="18" t="s">
        <v>218</v>
      </c>
      <c r="AU236" s="18" t="s">
        <v>86</v>
      </c>
    </row>
    <row r="237" spans="2:51" s="12" customFormat="1" ht="12">
      <c r="B237" s="149"/>
      <c r="D237" s="150" t="s">
        <v>220</v>
      </c>
      <c r="E237" s="151" t="s">
        <v>19</v>
      </c>
      <c r="F237" s="152" t="s">
        <v>1549</v>
      </c>
      <c r="H237" s="153">
        <v>53.82</v>
      </c>
      <c r="I237" s="154"/>
      <c r="L237" s="149"/>
      <c r="M237" s="155"/>
      <c r="T237" s="156"/>
      <c r="AT237" s="151" t="s">
        <v>220</v>
      </c>
      <c r="AU237" s="151" t="s">
        <v>86</v>
      </c>
      <c r="AV237" s="12" t="s">
        <v>86</v>
      </c>
      <c r="AW237" s="12" t="s">
        <v>37</v>
      </c>
      <c r="AX237" s="12" t="s">
        <v>77</v>
      </c>
      <c r="AY237" s="151" t="s">
        <v>208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1550</v>
      </c>
      <c r="H238" s="153">
        <v>48.84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3" customFormat="1" ht="12">
      <c r="B239" s="157"/>
      <c r="D239" s="150" t="s">
        <v>220</v>
      </c>
      <c r="E239" s="158" t="s">
        <v>19</v>
      </c>
      <c r="F239" s="159" t="s">
        <v>290</v>
      </c>
      <c r="H239" s="158" t="s">
        <v>19</v>
      </c>
      <c r="I239" s="160"/>
      <c r="L239" s="157"/>
      <c r="M239" s="161"/>
      <c r="T239" s="162"/>
      <c r="AT239" s="158" t="s">
        <v>220</v>
      </c>
      <c r="AU239" s="158" t="s">
        <v>86</v>
      </c>
      <c r="AV239" s="13" t="s">
        <v>84</v>
      </c>
      <c r="AW239" s="13" t="s">
        <v>37</v>
      </c>
      <c r="AX239" s="13" t="s">
        <v>77</v>
      </c>
      <c r="AY239" s="158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102.66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5" s="1" customFormat="1" ht="44.25" customHeight="1">
      <c r="B241" s="33"/>
      <c r="C241" s="132" t="s">
        <v>7</v>
      </c>
      <c r="D241" s="132" t="s">
        <v>211</v>
      </c>
      <c r="E241" s="133" t="s">
        <v>375</v>
      </c>
      <c r="F241" s="134" t="s">
        <v>376</v>
      </c>
      <c r="G241" s="135" t="s">
        <v>226</v>
      </c>
      <c r="H241" s="136">
        <v>57.555</v>
      </c>
      <c r="I241" s="137"/>
      <c r="J241" s="138">
        <f>ROUND(I241*H241,2)</f>
        <v>0</v>
      </c>
      <c r="K241" s="134" t="s">
        <v>215</v>
      </c>
      <c r="L241" s="33"/>
      <c r="M241" s="139" t="s">
        <v>19</v>
      </c>
      <c r="N241" s="140" t="s">
        <v>48</v>
      </c>
      <c r="P241" s="141">
        <f>O241*H241</f>
        <v>0</v>
      </c>
      <c r="Q241" s="141">
        <v>0</v>
      </c>
      <c r="R241" s="141">
        <f>Q241*H241</f>
        <v>0</v>
      </c>
      <c r="S241" s="141">
        <v>0.059</v>
      </c>
      <c r="T241" s="142">
        <f>S241*H241</f>
        <v>3.395745</v>
      </c>
      <c r="AR241" s="143" t="s">
        <v>216</v>
      </c>
      <c r="AT241" s="143" t="s">
        <v>211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216</v>
      </c>
      <c r="BM241" s="143" t="s">
        <v>1551</v>
      </c>
    </row>
    <row r="242" spans="2:47" s="1" customFormat="1" ht="12">
      <c r="B242" s="33"/>
      <c r="D242" s="145" t="s">
        <v>218</v>
      </c>
      <c r="F242" s="146" t="s">
        <v>378</v>
      </c>
      <c r="I242" s="147"/>
      <c r="L242" s="33"/>
      <c r="M242" s="148"/>
      <c r="T242" s="52"/>
      <c r="AT242" s="18" t="s">
        <v>218</v>
      </c>
      <c r="AU242" s="18" t="s">
        <v>86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1506</v>
      </c>
      <c r="H243" s="153">
        <v>13.32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1552</v>
      </c>
      <c r="H244" s="153">
        <v>1.26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1509</v>
      </c>
      <c r="H245" s="153">
        <v>15.12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2" customFormat="1" ht="12">
      <c r="B246" s="149"/>
      <c r="D246" s="150" t="s">
        <v>220</v>
      </c>
      <c r="E246" s="151" t="s">
        <v>19</v>
      </c>
      <c r="F246" s="152" t="s">
        <v>1333</v>
      </c>
      <c r="H246" s="153">
        <v>12.375</v>
      </c>
      <c r="I246" s="154"/>
      <c r="L246" s="149"/>
      <c r="M246" s="155"/>
      <c r="T246" s="156"/>
      <c r="AT246" s="151" t="s">
        <v>220</v>
      </c>
      <c r="AU246" s="151" t="s">
        <v>86</v>
      </c>
      <c r="AV246" s="12" t="s">
        <v>86</v>
      </c>
      <c r="AW246" s="12" t="s">
        <v>37</v>
      </c>
      <c r="AX246" s="12" t="s">
        <v>77</v>
      </c>
      <c r="AY246" s="151" t="s">
        <v>208</v>
      </c>
    </row>
    <row r="247" spans="2:51" s="12" customFormat="1" ht="12">
      <c r="B247" s="149"/>
      <c r="D247" s="150" t="s">
        <v>220</v>
      </c>
      <c r="E247" s="151" t="s">
        <v>19</v>
      </c>
      <c r="F247" s="152" t="s">
        <v>1553</v>
      </c>
      <c r="H247" s="153">
        <v>1.29</v>
      </c>
      <c r="I247" s="154"/>
      <c r="L247" s="149"/>
      <c r="M247" s="155"/>
      <c r="T247" s="156"/>
      <c r="AT247" s="151" t="s">
        <v>220</v>
      </c>
      <c r="AU247" s="151" t="s">
        <v>86</v>
      </c>
      <c r="AV247" s="12" t="s">
        <v>86</v>
      </c>
      <c r="AW247" s="12" t="s">
        <v>37</v>
      </c>
      <c r="AX247" s="12" t="s">
        <v>77</v>
      </c>
      <c r="AY247" s="151" t="s">
        <v>208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1335</v>
      </c>
      <c r="H248" s="153">
        <v>14.19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77</v>
      </c>
      <c r="AY248" s="151" t="s">
        <v>208</v>
      </c>
    </row>
    <row r="249" spans="2:51" s="13" customFormat="1" ht="12">
      <c r="B249" s="157"/>
      <c r="D249" s="150" t="s">
        <v>220</v>
      </c>
      <c r="E249" s="158" t="s">
        <v>19</v>
      </c>
      <c r="F249" s="159" t="s">
        <v>294</v>
      </c>
      <c r="H249" s="158" t="s">
        <v>19</v>
      </c>
      <c r="I249" s="160"/>
      <c r="L249" s="157"/>
      <c r="M249" s="161"/>
      <c r="T249" s="162"/>
      <c r="AT249" s="158" t="s">
        <v>220</v>
      </c>
      <c r="AU249" s="158" t="s">
        <v>86</v>
      </c>
      <c r="AV249" s="13" t="s">
        <v>84</v>
      </c>
      <c r="AW249" s="13" t="s">
        <v>37</v>
      </c>
      <c r="AX249" s="13" t="s">
        <v>77</v>
      </c>
      <c r="AY249" s="158" t="s">
        <v>208</v>
      </c>
    </row>
    <row r="250" spans="2:51" s="14" customFormat="1" ht="12">
      <c r="B250" s="163"/>
      <c r="D250" s="150" t="s">
        <v>220</v>
      </c>
      <c r="E250" s="164" t="s">
        <v>19</v>
      </c>
      <c r="F250" s="165" t="s">
        <v>223</v>
      </c>
      <c r="H250" s="166">
        <v>57.555</v>
      </c>
      <c r="I250" s="167"/>
      <c r="L250" s="163"/>
      <c r="M250" s="168"/>
      <c r="T250" s="169"/>
      <c r="AT250" s="164" t="s">
        <v>220</v>
      </c>
      <c r="AU250" s="164" t="s">
        <v>86</v>
      </c>
      <c r="AV250" s="14" t="s">
        <v>216</v>
      </c>
      <c r="AW250" s="14" t="s">
        <v>37</v>
      </c>
      <c r="AX250" s="14" t="s">
        <v>84</v>
      </c>
      <c r="AY250" s="164" t="s">
        <v>208</v>
      </c>
    </row>
    <row r="251" spans="2:63" s="11" customFormat="1" ht="22.9" customHeight="1">
      <c r="B251" s="120"/>
      <c r="D251" s="121" t="s">
        <v>76</v>
      </c>
      <c r="E251" s="130" t="s">
        <v>381</v>
      </c>
      <c r="F251" s="130" t="s">
        <v>382</v>
      </c>
      <c r="I251" s="123"/>
      <c r="J251" s="131">
        <f>BK251</f>
        <v>0</v>
      </c>
      <c r="L251" s="120"/>
      <c r="M251" s="125"/>
      <c r="P251" s="126">
        <f>SUM(P252:P262)</f>
        <v>0</v>
      </c>
      <c r="R251" s="126">
        <f>SUM(R252:R262)</f>
        <v>0</v>
      </c>
      <c r="T251" s="127">
        <f>SUM(T252:T262)</f>
        <v>0</v>
      </c>
      <c r="AR251" s="121" t="s">
        <v>84</v>
      </c>
      <c r="AT251" s="128" t="s">
        <v>76</v>
      </c>
      <c r="AU251" s="128" t="s">
        <v>84</v>
      </c>
      <c r="AY251" s="121" t="s">
        <v>208</v>
      </c>
      <c r="BK251" s="129">
        <f>SUM(BK252:BK262)</f>
        <v>0</v>
      </c>
    </row>
    <row r="252" spans="2:65" s="1" customFormat="1" ht="44.25" customHeight="1">
      <c r="B252" s="33"/>
      <c r="C252" s="132" t="s">
        <v>368</v>
      </c>
      <c r="D252" s="132" t="s">
        <v>211</v>
      </c>
      <c r="E252" s="133" t="s">
        <v>625</v>
      </c>
      <c r="F252" s="134" t="s">
        <v>626</v>
      </c>
      <c r="G252" s="135" t="s">
        <v>386</v>
      </c>
      <c r="H252" s="136">
        <v>16.584</v>
      </c>
      <c r="I252" s="137"/>
      <c r="J252" s="138">
        <f>ROUND(I252*H252,2)</f>
        <v>0</v>
      </c>
      <c r="K252" s="134" t="s">
        <v>215</v>
      </c>
      <c r="L252" s="33"/>
      <c r="M252" s="139" t="s">
        <v>19</v>
      </c>
      <c r="N252" s="140" t="s">
        <v>48</v>
      </c>
      <c r="P252" s="141">
        <f>O252*H252</f>
        <v>0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216</v>
      </c>
      <c r="AT252" s="143" t="s">
        <v>211</v>
      </c>
      <c r="AU252" s="143" t="s">
        <v>86</v>
      </c>
      <c r="AY252" s="18" t="s">
        <v>208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8" t="s">
        <v>84</v>
      </c>
      <c r="BK252" s="144">
        <f>ROUND(I252*H252,2)</f>
        <v>0</v>
      </c>
      <c r="BL252" s="18" t="s">
        <v>216</v>
      </c>
      <c r="BM252" s="143" t="s">
        <v>1554</v>
      </c>
    </row>
    <row r="253" spans="2:47" s="1" customFormat="1" ht="12">
      <c r="B253" s="33"/>
      <c r="D253" s="145" t="s">
        <v>218</v>
      </c>
      <c r="F253" s="146" t="s">
        <v>628</v>
      </c>
      <c r="I253" s="147"/>
      <c r="L253" s="33"/>
      <c r="M253" s="148"/>
      <c r="T253" s="52"/>
      <c r="AT253" s="18" t="s">
        <v>218</v>
      </c>
      <c r="AU253" s="18" t="s">
        <v>86</v>
      </c>
    </row>
    <row r="254" spans="2:65" s="1" customFormat="1" ht="33" customHeight="1">
      <c r="B254" s="33"/>
      <c r="C254" s="132" t="s">
        <v>374</v>
      </c>
      <c r="D254" s="132" t="s">
        <v>211</v>
      </c>
      <c r="E254" s="133" t="s">
        <v>390</v>
      </c>
      <c r="F254" s="134" t="s">
        <v>391</v>
      </c>
      <c r="G254" s="135" t="s">
        <v>386</v>
      </c>
      <c r="H254" s="136">
        <v>16.584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216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216</v>
      </c>
      <c r="BM254" s="143" t="s">
        <v>1555</v>
      </c>
    </row>
    <row r="255" spans="2:47" s="1" customFormat="1" ht="12">
      <c r="B255" s="33"/>
      <c r="D255" s="145" t="s">
        <v>218</v>
      </c>
      <c r="F255" s="146" t="s">
        <v>393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65" s="1" customFormat="1" ht="44.25" customHeight="1">
      <c r="B256" s="33"/>
      <c r="C256" s="132" t="s">
        <v>383</v>
      </c>
      <c r="D256" s="132" t="s">
        <v>211</v>
      </c>
      <c r="E256" s="133" t="s">
        <v>395</v>
      </c>
      <c r="F256" s="134" t="s">
        <v>396</v>
      </c>
      <c r="G256" s="135" t="s">
        <v>386</v>
      </c>
      <c r="H256" s="136">
        <v>414.6</v>
      </c>
      <c r="I256" s="137"/>
      <c r="J256" s="138">
        <f>ROUND(I256*H256,2)</f>
        <v>0</v>
      </c>
      <c r="K256" s="134" t="s">
        <v>215</v>
      </c>
      <c r="L256" s="33"/>
      <c r="M256" s="139" t="s">
        <v>19</v>
      </c>
      <c r="N256" s="140" t="s">
        <v>48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216</v>
      </c>
      <c r="AT256" s="143" t="s">
        <v>211</v>
      </c>
      <c r="AU256" s="143" t="s">
        <v>86</v>
      </c>
      <c r="AY256" s="18" t="s">
        <v>208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84</v>
      </c>
      <c r="BK256" s="144">
        <f>ROUND(I256*H256,2)</f>
        <v>0</v>
      </c>
      <c r="BL256" s="18" t="s">
        <v>216</v>
      </c>
      <c r="BM256" s="143" t="s">
        <v>1556</v>
      </c>
    </row>
    <row r="257" spans="2:47" s="1" customFormat="1" ht="12">
      <c r="B257" s="33"/>
      <c r="D257" s="145" t="s">
        <v>218</v>
      </c>
      <c r="F257" s="146" t="s">
        <v>398</v>
      </c>
      <c r="I257" s="147"/>
      <c r="L257" s="33"/>
      <c r="M257" s="148"/>
      <c r="T257" s="52"/>
      <c r="AT257" s="18" t="s">
        <v>218</v>
      </c>
      <c r="AU257" s="18" t="s">
        <v>86</v>
      </c>
    </row>
    <row r="258" spans="2:51" s="12" customFormat="1" ht="12">
      <c r="B258" s="149"/>
      <c r="D258" s="150" t="s">
        <v>220</v>
      </c>
      <c r="F258" s="152" t="s">
        <v>1557</v>
      </c>
      <c r="H258" s="153">
        <v>414.6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4</v>
      </c>
      <c r="AX258" s="12" t="s">
        <v>84</v>
      </c>
      <c r="AY258" s="151" t="s">
        <v>208</v>
      </c>
    </row>
    <row r="259" spans="2:65" s="1" customFormat="1" ht="44.25" customHeight="1">
      <c r="B259" s="33"/>
      <c r="C259" s="132" t="s">
        <v>389</v>
      </c>
      <c r="D259" s="132" t="s">
        <v>211</v>
      </c>
      <c r="E259" s="133" t="s">
        <v>401</v>
      </c>
      <c r="F259" s="134" t="s">
        <v>402</v>
      </c>
      <c r="G259" s="135" t="s">
        <v>386</v>
      </c>
      <c r="H259" s="136">
        <v>11.459</v>
      </c>
      <c r="I259" s="137"/>
      <c r="J259" s="138">
        <f>ROUND(I259*H259,2)</f>
        <v>0</v>
      </c>
      <c r="K259" s="134" t="s">
        <v>215</v>
      </c>
      <c r="L259" s="33"/>
      <c r="M259" s="139" t="s">
        <v>19</v>
      </c>
      <c r="N259" s="140" t="s">
        <v>48</v>
      </c>
      <c r="P259" s="141">
        <f>O259*H259</f>
        <v>0</v>
      </c>
      <c r="Q259" s="141">
        <v>0</v>
      </c>
      <c r="R259" s="141">
        <f>Q259*H259</f>
        <v>0</v>
      </c>
      <c r="S259" s="141">
        <v>0</v>
      </c>
      <c r="T259" s="142">
        <f>S259*H259</f>
        <v>0</v>
      </c>
      <c r="AR259" s="143" t="s">
        <v>216</v>
      </c>
      <c r="AT259" s="143" t="s">
        <v>211</v>
      </c>
      <c r="AU259" s="143" t="s">
        <v>86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84</v>
      </c>
      <c r="BK259" s="144">
        <f>ROUND(I259*H259,2)</f>
        <v>0</v>
      </c>
      <c r="BL259" s="18" t="s">
        <v>216</v>
      </c>
      <c r="BM259" s="143" t="s">
        <v>1558</v>
      </c>
    </row>
    <row r="260" spans="2:47" s="1" customFormat="1" ht="12">
      <c r="B260" s="33"/>
      <c r="D260" s="145" t="s">
        <v>218</v>
      </c>
      <c r="F260" s="146" t="s">
        <v>404</v>
      </c>
      <c r="I260" s="147"/>
      <c r="L260" s="33"/>
      <c r="M260" s="148"/>
      <c r="T260" s="52"/>
      <c r="AT260" s="18" t="s">
        <v>218</v>
      </c>
      <c r="AU260" s="18" t="s">
        <v>86</v>
      </c>
    </row>
    <row r="261" spans="2:65" s="1" customFormat="1" ht="49.15" customHeight="1">
      <c r="B261" s="33"/>
      <c r="C261" s="132" t="s">
        <v>394</v>
      </c>
      <c r="D261" s="132" t="s">
        <v>211</v>
      </c>
      <c r="E261" s="133" t="s">
        <v>406</v>
      </c>
      <c r="F261" s="134" t="s">
        <v>407</v>
      </c>
      <c r="G261" s="135" t="s">
        <v>386</v>
      </c>
      <c r="H261" s="136">
        <v>5.125</v>
      </c>
      <c r="I261" s="137"/>
      <c r="J261" s="138">
        <f>ROUND(I261*H261,2)</f>
        <v>0</v>
      </c>
      <c r="K261" s="134" t="s">
        <v>215</v>
      </c>
      <c r="L261" s="33"/>
      <c r="M261" s="139" t="s">
        <v>19</v>
      </c>
      <c r="N261" s="140" t="s">
        <v>48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216</v>
      </c>
      <c r="AT261" s="143" t="s">
        <v>211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216</v>
      </c>
      <c r="BM261" s="143" t="s">
        <v>1559</v>
      </c>
    </row>
    <row r="262" spans="2:47" s="1" customFormat="1" ht="12">
      <c r="B262" s="33"/>
      <c r="D262" s="145" t="s">
        <v>218</v>
      </c>
      <c r="F262" s="146" t="s">
        <v>409</v>
      </c>
      <c r="I262" s="147"/>
      <c r="L262" s="33"/>
      <c r="M262" s="148"/>
      <c r="T262" s="52"/>
      <c r="AT262" s="18" t="s">
        <v>218</v>
      </c>
      <c r="AU262" s="18" t="s">
        <v>86</v>
      </c>
    </row>
    <row r="263" spans="2:63" s="11" customFormat="1" ht="22.9" customHeight="1">
      <c r="B263" s="120"/>
      <c r="D263" s="121" t="s">
        <v>76</v>
      </c>
      <c r="E263" s="130" t="s">
        <v>410</v>
      </c>
      <c r="F263" s="130" t="s">
        <v>411</v>
      </c>
      <c r="I263" s="123"/>
      <c r="J263" s="131">
        <f>BK263</f>
        <v>0</v>
      </c>
      <c r="L263" s="120"/>
      <c r="M263" s="125"/>
      <c r="P263" s="126">
        <f>SUM(P264:P265)</f>
        <v>0</v>
      </c>
      <c r="R263" s="126">
        <f>SUM(R264:R265)</f>
        <v>0</v>
      </c>
      <c r="T263" s="127">
        <f>SUM(T264:T265)</f>
        <v>0</v>
      </c>
      <c r="AR263" s="121" t="s">
        <v>84</v>
      </c>
      <c r="AT263" s="128" t="s">
        <v>76</v>
      </c>
      <c r="AU263" s="128" t="s">
        <v>84</v>
      </c>
      <c r="AY263" s="121" t="s">
        <v>208</v>
      </c>
      <c r="BK263" s="129">
        <f>SUM(BK264:BK265)</f>
        <v>0</v>
      </c>
    </row>
    <row r="264" spans="2:65" s="1" customFormat="1" ht="55.5" customHeight="1">
      <c r="B264" s="33"/>
      <c r="C264" s="132" t="s">
        <v>400</v>
      </c>
      <c r="D264" s="132" t="s">
        <v>211</v>
      </c>
      <c r="E264" s="133" t="s">
        <v>634</v>
      </c>
      <c r="F264" s="134" t="s">
        <v>635</v>
      </c>
      <c r="G264" s="135" t="s">
        <v>386</v>
      </c>
      <c r="H264" s="136">
        <v>24.862</v>
      </c>
      <c r="I264" s="137"/>
      <c r="J264" s="138">
        <f>ROUND(I264*H264,2)</f>
        <v>0</v>
      </c>
      <c r="K264" s="134" t="s">
        <v>215</v>
      </c>
      <c r="L264" s="33"/>
      <c r="M264" s="139" t="s">
        <v>19</v>
      </c>
      <c r="N264" s="140" t="s">
        <v>48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216</v>
      </c>
      <c r="AT264" s="143" t="s">
        <v>211</v>
      </c>
      <c r="AU264" s="143" t="s">
        <v>86</v>
      </c>
      <c r="AY264" s="18" t="s">
        <v>208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8" t="s">
        <v>84</v>
      </c>
      <c r="BK264" s="144">
        <f>ROUND(I264*H264,2)</f>
        <v>0</v>
      </c>
      <c r="BL264" s="18" t="s">
        <v>216</v>
      </c>
      <c r="BM264" s="143" t="s">
        <v>1560</v>
      </c>
    </row>
    <row r="265" spans="2:47" s="1" customFormat="1" ht="12">
      <c r="B265" s="33"/>
      <c r="D265" s="145" t="s">
        <v>218</v>
      </c>
      <c r="F265" s="146" t="s">
        <v>637</v>
      </c>
      <c r="I265" s="147"/>
      <c r="L265" s="33"/>
      <c r="M265" s="148"/>
      <c r="T265" s="52"/>
      <c r="AT265" s="18" t="s">
        <v>218</v>
      </c>
      <c r="AU265" s="18" t="s">
        <v>86</v>
      </c>
    </row>
    <row r="266" spans="2:63" s="11" customFormat="1" ht="25.9" customHeight="1">
      <c r="B266" s="120"/>
      <c r="D266" s="121" t="s">
        <v>76</v>
      </c>
      <c r="E266" s="122" t="s">
        <v>417</v>
      </c>
      <c r="F266" s="122" t="s">
        <v>418</v>
      </c>
      <c r="I266" s="123"/>
      <c r="J266" s="124">
        <f>BK266</f>
        <v>0</v>
      </c>
      <c r="L266" s="120"/>
      <c r="M266" s="125"/>
      <c r="P266" s="126">
        <f>P267+P277+P304</f>
        <v>0</v>
      </c>
      <c r="R266" s="126">
        <f>R267+R277+R304</f>
        <v>5.0055475715124995</v>
      </c>
      <c r="T266" s="127">
        <f>T267+T277+T304</f>
        <v>0.449179</v>
      </c>
      <c r="AR266" s="121" t="s">
        <v>86</v>
      </c>
      <c r="AT266" s="128" t="s">
        <v>76</v>
      </c>
      <c r="AU266" s="128" t="s">
        <v>77</v>
      </c>
      <c r="AY266" s="121" t="s">
        <v>208</v>
      </c>
      <c r="BK266" s="129">
        <f>BK267+BK277+BK304</f>
        <v>0</v>
      </c>
    </row>
    <row r="267" spans="2:63" s="11" customFormat="1" ht="22.9" customHeight="1">
      <c r="B267" s="120"/>
      <c r="D267" s="121" t="s">
        <v>76</v>
      </c>
      <c r="E267" s="130" t="s">
        <v>1183</v>
      </c>
      <c r="F267" s="130" t="s">
        <v>1184</v>
      </c>
      <c r="I267" s="123"/>
      <c r="J267" s="131">
        <f>BK267</f>
        <v>0</v>
      </c>
      <c r="L267" s="120"/>
      <c r="M267" s="125"/>
      <c r="P267" s="126">
        <f>SUM(P268:P276)</f>
        <v>0</v>
      </c>
      <c r="R267" s="126">
        <f>SUM(R268:R276)</f>
        <v>0</v>
      </c>
      <c r="T267" s="127">
        <f>SUM(T268:T276)</f>
        <v>0.367015</v>
      </c>
      <c r="AR267" s="121" t="s">
        <v>86</v>
      </c>
      <c r="AT267" s="128" t="s">
        <v>76</v>
      </c>
      <c r="AU267" s="128" t="s">
        <v>84</v>
      </c>
      <c r="AY267" s="121" t="s">
        <v>208</v>
      </c>
      <c r="BK267" s="129">
        <f>SUM(BK268:BK276)</f>
        <v>0</v>
      </c>
    </row>
    <row r="268" spans="2:65" s="1" customFormat="1" ht="37.9" customHeight="1">
      <c r="B268" s="33"/>
      <c r="C268" s="132" t="s">
        <v>405</v>
      </c>
      <c r="D268" s="132" t="s">
        <v>211</v>
      </c>
      <c r="E268" s="133" t="s">
        <v>1185</v>
      </c>
      <c r="F268" s="134" t="s">
        <v>1186</v>
      </c>
      <c r="G268" s="135" t="s">
        <v>235</v>
      </c>
      <c r="H268" s="136">
        <v>44</v>
      </c>
      <c r="I268" s="137"/>
      <c r="J268" s="138">
        <f>ROUND(I268*H268,2)</f>
        <v>0</v>
      </c>
      <c r="K268" s="134" t="s">
        <v>215</v>
      </c>
      <c r="L268" s="33"/>
      <c r="M268" s="139" t="s">
        <v>19</v>
      </c>
      <c r="N268" s="140" t="s">
        <v>48</v>
      </c>
      <c r="P268" s="141">
        <f>O268*H268</f>
        <v>0</v>
      </c>
      <c r="Q268" s="141">
        <v>0</v>
      </c>
      <c r="R268" s="141">
        <f>Q268*H268</f>
        <v>0</v>
      </c>
      <c r="S268" s="141">
        <v>0.0025</v>
      </c>
      <c r="T268" s="142">
        <f>S268*H268</f>
        <v>0.11</v>
      </c>
      <c r="AR268" s="143" t="s">
        <v>331</v>
      </c>
      <c r="AT268" s="143" t="s">
        <v>211</v>
      </c>
      <c r="AU268" s="143" t="s">
        <v>86</v>
      </c>
      <c r="AY268" s="18" t="s">
        <v>208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8" t="s">
        <v>84</v>
      </c>
      <c r="BK268" s="144">
        <f>ROUND(I268*H268,2)</f>
        <v>0</v>
      </c>
      <c r="BL268" s="18" t="s">
        <v>331</v>
      </c>
      <c r="BM268" s="143" t="s">
        <v>1561</v>
      </c>
    </row>
    <row r="269" spans="2:47" s="1" customFormat="1" ht="12">
      <c r="B269" s="33"/>
      <c r="D269" s="145" t="s">
        <v>218</v>
      </c>
      <c r="F269" s="146" t="s">
        <v>1188</v>
      </c>
      <c r="I269" s="147"/>
      <c r="L269" s="33"/>
      <c r="M269" s="148"/>
      <c r="T269" s="52"/>
      <c r="AT269" s="18" t="s">
        <v>218</v>
      </c>
      <c r="AU269" s="18" t="s">
        <v>86</v>
      </c>
    </row>
    <row r="270" spans="2:51" s="12" customFormat="1" ht="12">
      <c r="B270" s="149"/>
      <c r="D270" s="150" t="s">
        <v>220</v>
      </c>
      <c r="E270" s="151" t="s">
        <v>19</v>
      </c>
      <c r="F270" s="152" t="s">
        <v>1562</v>
      </c>
      <c r="H270" s="153">
        <v>44</v>
      </c>
      <c r="I270" s="154"/>
      <c r="L270" s="149"/>
      <c r="M270" s="155"/>
      <c r="T270" s="156"/>
      <c r="AT270" s="151" t="s">
        <v>220</v>
      </c>
      <c r="AU270" s="151" t="s">
        <v>86</v>
      </c>
      <c r="AV270" s="12" t="s">
        <v>86</v>
      </c>
      <c r="AW270" s="12" t="s">
        <v>37</v>
      </c>
      <c r="AX270" s="12" t="s">
        <v>77</v>
      </c>
      <c r="AY270" s="151" t="s">
        <v>208</v>
      </c>
    </row>
    <row r="271" spans="2:51" s="14" customFormat="1" ht="12">
      <c r="B271" s="163"/>
      <c r="D271" s="150" t="s">
        <v>220</v>
      </c>
      <c r="E271" s="164" t="s">
        <v>19</v>
      </c>
      <c r="F271" s="165" t="s">
        <v>223</v>
      </c>
      <c r="H271" s="166">
        <v>44</v>
      </c>
      <c r="I271" s="167"/>
      <c r="L271" s="163"/>
      <c r="M271" s="168"/>
      <c r="T271" s="169"/>
      <c r="AT271" s="164" t="s">
        <v>220</v>
      </c>
      <c r="AU271" s="164" t="s">
        <v>86</v>
      </c>
      <c r="AV271" s="14" t="s">
        <v>216</v>
      </c>
      <c r="AW271" s="14" t="s">
        <v>37</v>
      </c>
      <c r="AX271" s="14" t="s">
        <v>84</v>
      </c>
      <c r="AY271" s="164" t="s">
        <v>208</v>
      </c>
    </row>
    <row r="272" spans="2:65" s="1" customFormat="1" ht="37.9" customHeight="1">
      <c r="B272" s="33"/>
      <c r="C272" s="132" t="s">
        <v>412</v>
      </c>
      <c r="D272" s="132" t="s">
        <v>211</v>
      </c>
      <c r="E272" s="133" t="s">
        <v>1190</v>
      </c>
      <c r="F272" s="134" t="s">
        <v>1191</v>
      </c>
      <c r="G272" s="135" t="s">
        <v>274</v>
      </c>
      <c r="H272" s="136">
        <v>5.5</v>
      </c>
      <c r="I272" s="137"/>
      <c r="J272" s="138">
        <f>ROUND(I272*H272,2)</f>
        <v>0</v>
      </c>
      <c r="K272" s="134" t="s">
        <v>215</v>
      </c>
      <c r="L272" s="33"/>
      <c r="M272" s="139" t="s">
        <v>19</v>
      </c>
      <c r="N272" s="140" t="s">
        <v>48</v>
      </c>
      <c r="P272" s="141">
        <f>O272*H272</f>
        <v>0</v>
      </c>
      <c r="Q272" s="141">
        <v>0</v>
      </c>
      <c r="R272" s="141">
        <f>Q272*H272</f>
        <v>0</v>
      </c>
      <c r="S272" s="141">
        <v>0.04673</v>
      </c>
      <c r="T272" s="142">
        <f>S272*H272</f>
        <v>0.257015</v>
      </c>
      <c r="AR272" s="143" t="s">
        <v>331</v>
      </c>
      <c r="AT272" s="143" t="s">
        <v>211</v>
      </c>
      <c r="AU272" s="143" t="s">
        <v>86</v>
      </c>
      <c r="AY272" s="18" t="s">
        <v>208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8" t="s">
        <v>84</v>
      </c>
      <c r="BK272" s="144">
        <f>ROUND(I272*H272,2)</f>
        <v>0</v>
      </c>
      <c r="BL272" s="18" t="s">
        <v>331</v>
      </c>
      <c r="BM272" s="143" t="s">
        <v>1563</v>
      </c>
    </row>
    <row r="273" spans="2:47" s="1" customFormat="1" ht="12">
      <c r="B273" s="33"/>
      <c r="D273" s="145" t="s">
        <v>218</v>
      </c>
      <c r="F273" s="146" t="s">
        <v>1193</v>
      </c>
      <c r="I273" s="147"/>
      <c r="L273" s="33"/>
      <c r="M273" s="148"/>
      <c r="T273" s="52"/>
      <c r="AT273" s="18" t="s">
        <v>218</v>
      </c>
      <c r="AU273" s="18" t="s">
        <v>86</v>
      </c>
    </row>
    <row r="274" spans="2:51" s="12" customFormat="1" ht="12">
      <c r="B274" s="149"/>
      <c r="D274" s="150" t="s">
        <v>220</v>
      </c>
      <c r="E274" s="151" t="s">
        <v>19</v>
      </c>
      <c r="F274" s="152" t="s">
        <v>1564</v>
      </c>
      <c r="H274" s="153">
        <v>5.5</v>
      </c>
      <c r="I274" s="154"/>
      <c r="L274" s="149"/>
      <c r="M274" s="155"/>
      <c r="T274" s="156"/>
      <c r="AT274" s="151" t="s">
        <v>220</v>
      </c>
      <c r="AU274" s="151" t="s">
        <v>86</v>
      </c>
      <c r="AV274" s="12" t="s">
        <v>86</v>
      </c>
      <c r="AW274" s="12" t="s">
        <v>37</v>
      </c>
      <c r="AX274" s="12" t="s">
        <v>84</v>
      </c>
      <c r="AY274" s="151" t="s">
        <v>208</v>
      </c>
    </row>
    <row r="275" spans="2:65" s="1" customFormat="1" ht="44.25" customHeight="1">
      <c r="B275" s="33"/>
      <c r="C275" s="132" t="s">
        <v>421</v>
      </c>
      <c r="D275" s="132" t="s">
        <v>211</v>
      </c>
      <c r="E275" s="133" t="s">
        <v>1195</v>
      </c>
      <c r="F275" s="134" t="s">
        <v>1196</v>
      </c>
      <c r="G275" s="135" t="s">
        <v>447</v>
      </c>
      <c r="H275" s="187"/>
      <c r="I275" s="137"/>
      <c r="J275" s="138">
        <f>ROUND(I275*H275,2)</f>
        <v>0</v>
      </c>
      <c r="K275" s="134" t="s">
        <v>215</v>
      </c>
      <c r="L275" s="33"/>
      <c r="M275" s="139" t="s">
        <v>19</v>
      </c>
      <c r="N275" s="140" t="s">
        <v>48</v>
      </c>
      <c r="P275" s="141">
        <f>O275*H275</f>
        <v>0</v>
      </c>
      <c r="Q275" s="141">
        <v>0</v>
      </c>
      <c r="R275" s="141">
        <f>Q275*H275</f>
        <v>0</v>
      </c>
      <c r="S275" s="141">
        <v>0</v>
      </c>
      <c r="T275" s="142">
        <f>S275*H275</f>
        <v>0</v>
      </c>
      <c r="AR275" s="143" t="s">
        <v>331</v>
      </c>
      <c r="AT275" s="143" t="s">
        <v>211</v>
      </c>
      <c r="AU275" s="143" t="s">
        <v>86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84</v>
      </c>
      <c r="BK275" s="144">
        <f>ROUND(I275*H275,2)</f>
        <v>0</v>
      </c>
      <c r="BL275" s="18" t="s">
        <v>331</v>
      </c>
      <c r="BM275" s="143" t="s">
        <v>1565</v>
      </c>
    </row>
    <row r="276" spans="2:47" s="1" customFormat="1" ht="12">
      <c r="B276" s="33"/>
      <c r="D276" s="145" t="s">
        <v>218</v>
      </c>
      <c r="F276" s="146" t="s">
        <v>1198</v>
      </c>
      <c r="I276" s="147"/>
      <c r="L276" s="33"/>
      <c r="M276" s="148"/>
      <c r="T276" s="52"/>
      <c r="AT276" s="18" t="s">
        <v>218</v>
      </c>
      <c r="AU276" s="18" t="s">
        <v>86</v>
      </c>
    </row>
    <row r="277" spans="2:63" s="11" customFormat="1" ht="22.9" customHeight="1">
      <c r="B277" s="120"/>
      <c r="D277" s="121" t="s">
        <v>76</v>
      </c>
      <c r="E277" s="130" t="s">
        <v>419</v>
      </c>
      <c r="F277" s="130" t="s">
        <v>420</v>
      </c>
      <c r="I277" s="123"/>
      <c r="J277" s="131">
        <f>BK277</f>
        <v>0</v>
      </c>
      <c r="L277" s="120"/>
      <c r="M277" s="125"/>
      <c r="P277" s="126">
        <f>SUM(P278:P303)</f>
        <v>0</v>
      </c>
      <c r="R277" s="126">
        <f>SUM(R278:R303)</f>
        <v>0.1504201272</v>
      </c>
      <c r="T277" s="127">
        <f>SUM(T278:T303)</f>
        <v>0.082164</v>
      </c>
      <c r="AR277" s="121" t="s">
        <v>86</v>
      </c>
      <c r="AT277" s="128" t="s">
        <v>76</v>
      </c>
      <c r="AU277" s="128" t="s">
        <v>84</v>
      </c>
      <c r="AY277" s="121" t="s">
        <v>208</v>
      </c>
      <c r="BK277" s="129">
        <f>SUM(BK278:BK303)</f>
        <v>0</v>
      </c>
    </row>
    <row r="278" spans="2:65" s="1" customFormat="1" ht="24.2" customHeight="1">
      <c r="B278" s="33"/>
      <c r="C278" s="132" t="s">
        <v>426</v>
      </c>
      <c r="D278" s="132" t="s">
        <v>211</v>
      </c>
      <c r="E278" s="133" t="s">
        <v>564</v>
      </c>
      <c r="F278" s="134" t="s">
        <v>565</v>
      </c>
      <c r="G278" s="135" t="s">
        <v>274</v>
      </c>
      <c r="H278" s="136">
        <v>49.2</v>
      </c>
      <c r="I278" s="137"/>
      <c r="J278" s="138">
        <f>ROUND(I278*H278,2)</f>
        <v>0</v>
      </c>
      <c r="K278" s="134" t="s">
        <v>215</v>
      </c>
      <c r="L278" s="33"/>
      <c r="M278" s="139" t="s">
        <v>19</v>
      </c>
      <c r="N278" s="140" t="s">
        <v>48</v>
      </c>
      <c r="P278" s="141">
        <f>O278*H278</f>
        <v>0</v>
      </c>
      <c r="Q278" s="141">
        <v>0</v>
      </c>
      <c r="R278" s="141">
        <f>Q278*H278</f>
        <v>0</v>
      </c>
      <c r="S278" s="141">
        <v>0</v>
      </c>
      <c r="T278" s="142">
        <f>S278*H278</f>
        <v>0</v>
      </c>
      <c r="AR278" s="143" t="s">
        <v>331</v>
      </c>
      <c r="AT278" s="143" t="s">
        <v>211</v>
      </c>
      <c r="AU278" s="143" t="s">
        <v>86</v>
      </c>
      <c r="AY278" s="18" t="s">
        <v>208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8" t="s">
        <v>84</v>
      </c>
      <c r="BK278" s="144">
        <f>ROUND(I278*H278,2)</f>
        <v>0</v>
      </c>
      <c r="BL278" s="18" t="s">
        <v>331</v>
      </c>
      <c r="BM278" s="143" t="s">
        <v>1566</v>
      </c>
    </row>
    <row r="279" spans="2:47" s="1" customFormat="1" ht="12">
      <c r="B279" s="33"/>
      <c r="D279" s="145" t="s">
        <v>218</v>
      </c>
      <c r="F279" s="146" t="s">
        <v>567</v>
      </c>
      <c r="I279" s="147"/>
      <c r="L279" s="33"/>
      <c r="M279" s="148"/>
      <c r="T279" s="52"/>
      <c r="AT279" s="18" t="s">
        <v>218</v>
      </c>
      <c r="AU279" s="18" t="s">
        <v>86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1124</v>
      </c>
      <c r="H280" s="153">
        <v>23.1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2" customFormat="1" ht="12">
      <c r="B281" s="149"/>
      <c r="D281" s="150" t="s">
        <v>220</v>
      </c>
      <c r="E281" s="151" t="s">
        <v>19</v>
      </c>
      <c r="F281" s="152" t="s">
        <v>1125</v>
      </c>
      <c r="H281" s="153">
        <v>1.05</v>
      </c>
      <c r="I281" s="154"/>
      <c r="L281" s="149"/>
      <c r="M281" s="155"/>
      <c r="T281" s="156"/>
      <c r="AT281" s="151" t="s">
        <v>220</v>
      </c>
      <c r="AU281" s="151" t="s">
        <v>86</v>
      </c>
      <c r="AV281" s="12" t="s">
        <v>86</v>
      </c>
      <c r="AW281" s="12" t="s">
        <v>37</v>
      </c>
      <c r="AX281" s="12" t="s">
        <v>77</v>
      </c>
      <c r="AY281" s="151" t="s">
        <v>208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1526</v>
      </c>
      <c r="H282" s="153">
        <v>24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2" customFormat="1" ht="12">
      <c r="B283" s="149"/>
      <c r="D283" s="150" t="s">
        <v>220</v>
      </c>
      <c r="E283" s="151" t="s">
        <v>19</v>
      </c>
      <c r="F283" s="152" t="s">
        <v>1125</v>
      </c>
      <c r="H283" s="153">
        <v>1.05</v>
      </c>
      <c r="I283" s="154"/>
      <c r="L283" s="149"/>
      <c r="M283" s="155"/>
      <c r="T283" s="156"/>
      <c r="AT283" s="151" t="s">
        <v>220</v>
      </c>
      <c r="AU283" s="151" t="s">
        <v>86</v>
      </c>
      <c r="AV283" s="12" t="s">
        <v>86</v>
      </c>
      <c r="AW283" s="12" t="s">
        <v>37</v>
      </c>
      <c r="AX283" s="12" t="s">
        <v>77</v>
      </c>
      <c r="AY283" s="151" t="s">
        <v>208</v>
      </c>
    </row>
    <row r="284" spans="2:51" s="14" customFormat="1" ht="12">
      <c r="B284" s="163"/>
      <c r="D284" s="150" t="s">
        <v>220</v>
      </c>
      <c r="E284" s="164" t="s">
        <v>19</v>
      </c>
      <c r="F284" s="165" t="s">
        <v>223</v>
      </c>
      <c r="H284" s="166">
        <v>49.2</v>
      </c>
      <c r="I284" s="167"/>
      <c r="L284" s="163"/>
      <c r="M284" s="168"/>
      <c r="T284" s="169"/>
      <c r="AT284" s="164" t="s">
        <v>220</v>
      </c>
      <c r="AU284" s="164" t="s">
        <v>86</v>
      </c>
      <c r="AV284" s="14" t="s">
        <v>216</v>
      </c>
      <c r="AW284" s="14" t="s">
        <v>37</v>
      </c>
      <c r="AX284" s="14" t="s">
        <v>84</v>
      </c>
      <c r="AY284" s="164" t="s">
        <v>208</v>
      </c>
    </row>
    <row r="285" spans="2:65" s="1" customFormat="1" ht="21.75" customHeight="1">
      <c r="B285" s="33"/>
      <c r="C285" s="170" t="s">
        <v>432</v>
      </c>
      <c r="D285" s="170" t="s">
        <v>239</v>
      </c>
      <c r="E285" s="171" t="s">
        <v>570</v>
      </c>
      <c r="F285" s="172" t="s">
        <v>571</v>
      </c>
      <c r="G285" s="173" t="s">
        <v>386</v>
      </c>
      <c r="H285" s="174">
        <v>0.018</v>
      </c>
      <c r="I285" s="175"/>
      <c r="J285" s="176">
        <f>ROUND(I285*H285,2)</f>
        <v>0</v>
      </c>
      <c r="K285" s="172" t="s">
        <v>215</v>
      </c>
      <c r="L285" s="177"/>
      <c r="M285" s="178" t="s">
        <v>19</v>
      </c>
      <c r="N285" s="179" t="s">
        <v>48</v>
      </c>
      <c r="P285" s="141">
        <f>O285*H285</f>
        <v>0</v>
      </c>
      <c r="Q285" s="141">
        <v>1</v>
      </c>
      <c r="R285" s="141">
        <f>Q285*H285</f>
        <v>0.018</v>
      </c>
      <c r="S285" s="141">
        <v>0</v>
      </c>
      <c r="T285" s="142">
        <f>S285*H285</f>
        <v>0</v>
      </c>
      <c r="AR285" s="143" t="s">
        <v>432</v>
      </c>
      <c r="AT285" s="143" t="s">
        <v>239</v>
      </c>
      <c r="AU285" s="143" t="s">
        <v>86</v>
      </c>
      <c r="AY285" s="18" t="s">
        <v>208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84</v>
      </c>
      <c r="BK285" s="144">
        <f>ROUND(I285*H285,2)</f>
        <v>0</v>
      </c>
      <c r="BL285" s="18" t="s">
        <v>331</v>
      </c>
      <c r="BM285" s="143" t="s">
        <v>1567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573</v>
      </c>
      <c r="H286" s="153">
        <v>0.018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4" customFormat="1" ht="12">
      <c r="B287" s="163"/>
      <c r="D287" s="150" t="s">
        <v>220</v>
      </c>
      <c r="E287" s="164" t="s">
        <v>19</v>
      </c>
      <c r="F287" s="165" t="s">
        <v>223</v>
      </c>
      <c r="H287" s="166">
        <v>0.018</v>
      </c>
      <c r="I287" s="167"/>
      <c r="L287" s="163"/>
      <c r="M287" s="168"/>
      <c r="T287" s="169"/>
      <c r="AT287" s="164" t="s">
        <v>220</v>
      </c>
      <c r="AU287" s="164" t="s">
        <v>86</v>
      </c>
      <c r="AV287" s="14" t="s">
        <v>216</v>
      </c>
      <c r="AW287" s="14" t="s">
        <v>37</v>
      </c>
      <c r="AX287" s="14" t="s">
        <v>84</v>
      </c>
      <c r="AY287" s="164" t="s">
        <v>208</v>
      </c>
    </row>
    <row r="288" spans="2:65" s="1" customFormat="1" ht="24.2" customHeight="1">
      <c r="B288" s="33"/>
      <c r="C288" s="132" t="s">
        <v>438</v>
      </c>
      <c r="D288" s="132" t="s">
        <v>211</v>
      </c>
      <c r="E288" s="133" t="s">
        <v>422</v>
      </c>
      <c r="F288" s="134" t="s">
        <v>423</v>
      </c>
      <c r="G288" s="135" t="s">
        <v>274</v>
      </c>
      <c r="H288" s="136">
        <v>49.2</v>
      </c>
      <c r="I288" s="137"/>
      <c r="J288" s="138">
        <f>ROUND(I288*H288,2)</f>
        <v>0</v>
      </c>
      <c r="K288" s="134" t="s">
        <v>215</v>
      </c>
      <c r="L288" s="33"/>
      <c r="M288" s="139" t="s">
        <v>19</v>
      </c>
      <c r="N288" s="140" t="s">
        <v>48</v>
      </c>
      <c r="P288" s="141">
        <f>O288*H288</f>
        <v>0</v>
      </c>
      <c r="Q288" s="141">
        <v>0</v>
      </c>
      <c r="R288" s="141">
        <f>Q288*H288</f>
        <v>0</v>
      </c>
      <c r="S288" s="141">
        <v>0.00167</v>
      </c>
      <c r="T288" s="142">
        <f>S288*H288</f>
        <v>0.082164</v>
      </c>
      <c r="AR288" s="143" t="s">
        <v>331</v>
      </c>
      <c r="AT288" s="143" t="s">
        <v>211</v>
      </c>
      <c r="AU288" s="143" t="s">
        <v>86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84</v>
      </c>
      <c r="BK288" s="144">
        <f>ROUND(I288*H288,2)</f>
        <v>0</v>
      </c>
      <c r="BL288" s="18" t="s">
        <v>331</v>
      </c>
      <c r="BM288" s="143" t="s">
        <v>1568</v>
      </c>
    </row>
    <row r="289" spans="2:47" s="1" customFormat="1" ht="12">
      <c r="B289" s="33"/>
      <c r="D289" s="145" t="s">
        <v>218</v>
      </c>
      <c r="F289" s="146" t="s">
        <v>425</v>
      </c>
      <c r="I289" s="147"/>
      <c r="L289" s="33"/>
      <c r="M289" s="148"/>
      <c r="T289" s="52"/>
      <c r="AT289" s="18" t="s">
        <v>218</v>
      </c>
      <c r="AU289" s="18" t="s">
        <v>86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1124</v>
      </c>
      <c r="H290" s="153">
        <v>23.1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1125</v>
      </c>
      <c r="H291" s="153">
        <v>1.05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2" customFormat="1" ht="12">
      <c r="B292" s="149"/>
      <c r="D292" s="150" t="s">
        <v>220</v>
      </c>
      <c r="E292" s="151" t="s">
        <v>19</v>
      </c>
      <c r="F292" s="152" t="s">
        <v>1526</v>
      </c>
      <c r="H292" s="153">
        <v>24</v>
      </c>
      <c r="I292" s="154"/>
      <c r="L292" s="149"/>
      <c r="M292" s="155"/>
      <c r="T292" s="156"/>
      <c r="AT292" s="151" t="s">
        <v>220</v>
      </c>
      <c r="AU292" s="151" t="s">
        <v>86</v>
      </c>
      <c r="AV292" s="12" t="s">
        <v>86</v>
      </c>
      <c r="AW292" s="12" t="s">
        <v>37</v>
      </c>
      <c r="AX292" s="12" t="s">
        <v>77</v>
      </c>
      <c r="AY292" s="151" t="s">
        <v>208</v>
      </c>
    </row>
    <row r="293" spans="2:51" s="12" customFormat="1" ht="12">
      <c r="B293" s="149"/>
      <c r="D293" s="150" t="s">
        <v>220</v>
      </c>
      <c r="E293" s="151" t="s">
        <v>19</v>
      </c>
      <c r="F293" s="152" t="s">
        <v>1125</v>
      </c>
      <c r="H293" s="153">
        <v>1.05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37</v>
      </c>
      <c r="AX293" s="12" t="s">
        <v>77</v>
      </c>
      <c r="AY293" s="151" t="s">
        <v>208</v>
      </c>
    </row>
    <row r="294" spans="2:51" s="14" customFormat="1" ht="12">
      <c r="B294" s="163"/>
      <c r="D294" s="150" t="s">
        <v>220</v>
      </c>
      <c r="E294" s="164" t="s">
        <v>19</v>
      </c>
      <c r="F294" s="165" t="s">
        <v>223</v>
      </c>
      <c r="H294" s="166">
        <v>49.2</v>
      </c>
      <c r="I294" s="167"/>
      <c r="L294" s="163"/>
      <c r="M294" s="168"/>
      <c r="T294" s="169"/>
      <c r="AT294" s="164" t="s">
        <v>220</v>
      </c>
      <c r="AU294" s="164" t="s">
        <v>86</v>
      </c>
      <c r="AV294" s="14" t="s">
        <v>216</v>
      </c>
      <c r="AW294" s="14" t="s">
        <v>37</v>
      </c>
      <c r="AX294" s="14" t="s">
        <v>84</v>
      </c>
      <c r="AY294" s="164" t="s">
        <v>208</v>
      </c>
    </row>
    <row r="295" spans="2:65" s="1" customFormat="1" ht="37.9" customHeight="1">
      <c r="B295" s="33"/>
      <c r="C295" s="132" t="s">
        <v>444</v>
      </c>
      <c r="D295" s="132" t="s">
        <v>211</v>
      </c>
      <c r="E295" s="133" t="s">
        <v>427</v>
      </c>
      <c r="F295" s="134" t="s">
        <v>428</v>
      </c>
      <c r="G295" s="135" t="s">
        <v>274</v>
      </c>
      <c r="H295" s="136">
        <v>49.2</v>
      </c>
      <c r="I295" s="137"/>
      <c r="J295" s="138">
        <f>ROUND(I295*H295,2)</f>
        <v>0</v>
      </c>
      <c r="K295" s="134" t="s">
        <v>215</v>
      </c>
      <c r="L295" s="33"/>
      <c r="M295" s="139" t="s">
        <v>19</v>
      </c>
      <c r="N295" s="140" t="s">
        <v>48</v>
      </c>
      <c r="P295" s="141">
        <f>O295*H295</f>
        <v>0</v>
      </c>
      <c r="Q295" s="141">
        <v>0.002691466</v>
      </c>
      <c r="R295" s="141">
        <f>Q295*H295</f>
        <v>0.13242012720000002</v>
      </c>
      <c r="S295" s="141">
        <v>0</v>
      </c>
      <c r="T295" s="142">
        <f>S295*H295</f>
        <v>0</v>
      </c>
      <c r="AR295" s="143" t="s">
        <v>331</v>
      </c>
      <c r="AT295" s="143" t="s">
        <v>211</v>
      </c>
      <c r="AU295" s="143" t="s">
        <v>86</v>
      </c>
      <c r="AY295" s="18" t="s">
        <v>208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8" t="s">
        <v>84</v>
      </c>
      <c r="BK295" s="144">
        <f>ROUND(I295*H295,2)</f>
        <v>0</v>
      </c>
      <c r="BL295" s="18" t="s">
        <v>331</v>
      </c>
      <c r="BM295" s="143" t="s">
        <v>1569</v>
      </c>
    </row>
    <row r="296" spans="2:47" s="1" customFormat="1" ht="12">
      <c r="B296" s="33"/>
      <c r="D296" s="145" t="s">
        <v>218</v>
      </c>
      <c r="F296" s="146" t="s">
        <v>430</v>
      </c>
      <c r="I296" s="147"/>
      <c r="L296" s="33"/>
      <c r="M296" s="148"/>
      <c r="T296" s="52"/>
      <c r="AT296" s="18" t="s">
        <v>218</v>
      </c>
      <c r="AU296" s="18" t="s">
        <v>86</v>
      </c>
    </row>
    <row r="297" spans="2:51" s="12" customFormat="1" ht="12">
      <c r="B297" s="149"/>
      <c r="D297" s="150" t="s">
        <v>220</v>
      </c>
      <c r="E297" s="151" t="s">
        <v>19</v>
      </c>
      <c r="F297" s="152" t="s">
        <v>1570</v>
      </c>
      <c r="H297" s="153">
        <v>24</v>
      </c>
      <c r="I297" s="154"/>
      <c r="L297" s="149"/>
      <c r="M297" s="155"/>
      <c r="T297" s="156"/>
      <c r="AT297" s="151" t="s">
        <v>220</v>
      </c>
      <c r="AU297" s="151" t="s">
        <v>86</v>
      </c>
      <c r="AV297" s="12" t="s">
        <v>86</v>
      </c>
      <c r="AW297" s="12" t="s">
        <v>37</v>
      </c>
      <c r="AX297" s="12" t="s">
        <v>77</v>
      </c>
      <c r="AY297" s="151" t="s">
        <v>208</v>
      </c>
    </row>
    <row r="298" spans="2:51" s="12" customFormat="1" ht="12">
      <c r="B298" s="149"/>
      <c r="D298" s="150" t="s">
        <v>220</v>
      </c>
      <c r="E298" s="151" t="s">
        <v>19</v>
      </c>
      <c r="F298" s="152" t="s">
        <v>1125</v>
      </c>
      <c r="H298" s="153">
        <v>1.05</v>
      </c>
      <c r="I298" s="154"/>
      <c r="L298" s="149"/>
      <c r="M298" s="155"/>
      <c r="T298" s="156"/>
      <c r="AT298" s="151" t="s">
        <v>220</v>
      </c>
      <c r="AU298" s="151" t="s">
        <v>86</v>
      </c>
      <c r="AV298" s="12" t="s">
        <v>86</v>
      </c>
      <c r="AW298" s="12" t="s">
        <v>37</v>
      </c>
      <c r="AX298" s="12" t="s">
        <v>77</v>
      </c>
      <c r="AY298" s="151" t="s">
        <v>208</v>
      </c>
    </row>
    <row r="299" spans="2:51" s="12" customFormat="1" ht="12">
      <c r="B299" s="149"/>
      <c r="D299" s="150" t="s">
        <v>220</v>
      </c>
      <c r="E299" s="151" t="s">
        <v>19</v>
      </c>
      <c r="F299" s="152" t="s">
        <v>1204</v>
      </c>
      <c r="H299" s="153">
        <v>23.1</v>
      </c>
      <c r="I299" s="154"/>
      <c r="L299" s="149"/>
      <c r="M299" s="155"/>
      <c r="T299" s="156"/>
      <c r="AT299" s="151" t="s">
        <v>220</v>
      </c>
      <c r="AU299" s="151" t="s">
        <v>86</v>
      </c>
      <c r="AV299" s="12" t="s">
        <v>86</v>
      </c>
      <c r="AW299" s="12" t="s">
        <v>37</v>
      </c>
      <c r="AX299" s="12" t="s">
        <v>77</v>
      </c>
      <c r="AY299" s="151" t="s">
        <v>208</v>
      </c>
    </row>
    <row r="300" spans="2:51" s="12" customFormat="1" ht="12">
      <c r="B300" s="149"/>
      <c r="D300" s="150" t="s">
        <v>220</v>
      </c>
      <c r="E300" s="151" t="s">
        <v>19</v>
      </c>
      <c r="F300" s="152" t="s">
        <v>1125</v>
      </c>
      <c r="H300" s="153">
        <v>1.05</v>
      </c>
      <c r="I300" s="154"/>
      <c r="L300" s="149"/>
      <c r="M300" s="155"/>
      <c r="T300" s="156"/>
      <c r="AT300" s="151" t="s">
        <v>220</v>
      </c>
      <c r="AU300" s="151" t="s">
        <v>86</v>
      </c>
      <c r="AV300" s="12" t="s">
        <v>86</v>
      </c>
      <c r="AW300" s="12" t="s">
        <v>37</v>
      </c>
      <c r="AX300" s="12" t="s">
        <v>77</v>
      </c>
      <c r="AY300" s="151" t="s">
        <v>208</v>
      </c>
    </row>
    <row r="301" spans="2:51" s="14" customFormat="1" ht="12">
      <c r="B301" s="163"/>
      <c r="D301" s="150" t="s">
        <v>220</v>
      </c>
      <c r="E301" s="164" t="s">
        <v>19</v>
      </c>
      <c r="F301" s="165" t="s">
        <v>223</v>
      </c>
      <c r="H301" s="166">
        <v>49.2</v>
      </c>
      <c r="I301" s="167"/>
      <c r="L301" s="163"/>
      <c r="M301" s="168"/>
      <c r="T301" s="169"/>
      <c r="AT301" s="164" t="s">
        <v>220</v>
      </c>
      <c r="AU301" s="164" t="s">
        <v>86</v>
      </c>
      <c r="AV301" s="14" t="s">
        <v>216</v>
      </c>
      <c r="AW301" s="14" t="s">
        <v>37</v>
      </c>
      <c r="AX301" s="14" t="s">
        <v>84</v>
      </c>
      <c r="AY301" s="164" t="s">
        <v>208</v>
      </c>
    </row>
    <row r="302" spans="2:65" s="1" customFormat="1" ht="44.25" customHeight="1">
      <c r="B302" s="33"/>
      <c r="C302" s="132" t="s">
        <v>452</v>
      </c>
      <c r="D302" s="132" t="s">
        <v>211</v>
      </c>
      <c r="E302" s="133" t="s">
        <v>1002</v>
      </c>
      <c r="F302" s="134" t="s">
        <v>1003</v>
      </c>
      <c r="G302" s="135" t="s">
        <v>447</v>
      </c>
      <c r="H302" s="187"/>
      <c r="I302" s="137"/>
      <c r="J302" s="138">
        <f>ROUND(I302*H302,2)</f>
        <v>0</v>
      </c>
      <c r="K302" s="134" t="s">
        <v>215</v>
      </c>
      <c r="L302" s="33"/>
      <c r="M302" s="139" t="s">
        <v>19</v>
      </c>
      <c r="N302" s="140" t="s">
        <v>48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331</v>
      </c>
      <c r="AT302" s="143" t="s">
        <v>211</v>
      </c>
      <c r="AU302" s="143" t="s">
        <v>86</v>
      </c>
      <c r="AY302" s="18" t="s">
        <v>208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8" t="s">
        <v>84</v>
      </c>
      <c r="BK302" s="144">
        <f>ROUND(I302*H302,2)</f>
        <v>0</v>
      </c>
      <c r="BL302" s="18" t="s">
        <v>331</v>
      </c>
      <c r="BM302" s="143" t="s">
        <v>1571</v>
      </c>
    </row>
    <row r="303" spans="2:47" s="1" customFormat="1" ht="12">
      <c r="B303" s="33"/>
      <c r="D303" s="145" t="s">
        <v>218</v>
      </c>
      <c r="F303" s="146" t="s">
        <v>1005</v>
      </c>
      <c r="I303" s="147"/>
      <c r="L303" s="33"/>
      <c r="M303" s="148"/>
      <c r="T303" s="52"/>
      <c r="AT303" s="18" t="s">
        <v>218</v>
      </c>
      <c r="AU303" s="18" t="s">
        <v>86</v>
      </c>
    </row>
    <row r="304" spans="2:63" s="11" customFormat="1" ht="22.9" customHeight="1">
      <c r="B304" s="120"/>
      <c r="D304" s="121" t="s">
        <v>76</v>
      </c>
      <c r="E304" s="130" t="s">
        <v>450</v>
      </c>
      <c r="F304" s="130" t="s">
        <v>451</v>
      </c>
      <c r="I304" s="123"/>
      <c r="J304" s="131">
        <f>BK304</f>
        <v>0</v>
      </c>
      <c r="L304" s="120"/>
      <c r="M304" s="125"/>
      <c r="P304" s="126">
        <f>SUM(P305:P377)</f>
        <v>0</v>
      </c>
      <c r="R304" s="126">
        <f>SUM(R305:R377)</f>
        <v>4.855127444312499</v>
      </c>
      <c r="T304" s="127">
        <f>SUM(T305:T377)</f>
        <v>0</v>
      </c>
      <c r="AR304" s="121" t="s">
        <v>86</v>
      </c>
      <c r="AT304" s="128" t="s">
        <v>76</v>
      </c>
      <c r="AU304" s="128" t="s">
        <v>84</v>
      </c>
      <c r="AY304" s="121" t="s">
        <v>208</v>
      </c>
      <c r="BK304" s="129">
        <f>SUM(BK305:BK377)</f>
        <v>0</v>
      </c>
    </row>
    <row r="305" spans="2:65" s="1" customFormat="1" ht="33" customHeight="1">
      <c r="B305" s="33"/>
      <c r="C305" s="132" t="s">
        <v>459</v>
      </c>
      <c r="D305" s="132" t="s">
        <v>211</v>
      </c>
      <c r="E305" s="133" t="s">
        <v>1207</v>
      </c>
      <c r="F305" s="134" t="s">
        <v>1208</v>
      </c>
      <c r="G305" s="135" t="s">
        <v>226</v>
      </c>
      <c r="H305" s="136">
        <v>1.015</v>
      </c>
      <c r="I305" s="137"/>
      <c r="J305" s="138">
        <f>ROUND(I305*H305,2)</f>
        <v>0</v>
      </c>
      <c r="K305" s="134" t="s">
        <v>215</v>
      </c>
      <c r="L305" s="33"/>
      <c r="M305" s="139" t="s">
        <v>19</v>
      </c>
      <c r="N305" s="140" t="s">
        <v>48</v>
      </c>
      <c r="P305" s="141">
        <f>O305*H305</f>
        <v>0</v>
      </c>
      <c r="Q305" s="141">
        <v>0.0002684875</v>
      </c>
      <c r="R305" s="141">
        <f>Q305*H305</f>
        <v>0.00027251481249999997</v>
      </c>
      <c r="S305" s="141">
        <v>0</v>
      </c>
      <c r="T305" s="142">
        <f>S305*H305</f>
        <v>0</v>
      </c>
      <c r="AR305" s="143" t="s">
        <v>331</v>
      </c>
      <c r="AT305" s="143" t="s">
        <v>211</v>
      </c>
      <c r="AU305" s="143" t="s">
        <v>86</v>
      </c>
      <c r="AY305" s="18" t="s">
        <v>208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8" t="s">
        <v>84</v>
      </c>
      <c r="BK305" s="144">
        <f>ROUND(I305*H305,2)</f>
        <v>0</v>
      </c>
      <c r="BL305" s="18" t="s">
        <v>331</v>
      </c>
      <c r="BM305" s="143" t="s">
        <v>1572</v>
      </c>
    </row>
    <row r="306" spans="2:47" s="1" customFormat="1" ht="12">
      <c r="B306" s="33"/>
      <c r="D306" s="145" t="s">
        <v>218</v>
      </c>
      <c r="F306" s="146" t="s">
        <v>1210</v>
      </c>
      <c r="I306" s="147"/>
      <c r="L306" s="33"/>
      <c r="M306" s="148"/>
      <c r="T306" s="52"/>
      <c r="AT306" s="18" t="s">
        <v>218</v>
      </c>
      <c r="AU306" s="18" t="s">
        <v>86</v>
      </c>
    </row>
    <row r="307" spans="2:51" s="12" customFormat="1" ht="12">
      <c r="B307" s="149"/>
      <c r="D307" s="150" t="s">
        <v>220</v>
      </c>
      <c r="E307" s="151" t="s">
        <v>19</v>
      </c>
      <c r="F307" s="152" t="s">
        <v>1421</v>
      </c>
      <c r="H307" s="153">
        <v>1.015</v>
      </c>
      <c r="I307" s="154"/>
      <c r="L307" s="149"/>
      <c r="M307" s="155"/>
      <c r="T307" s="156"/>
      <c r="AT307" s="151" t="s">
        <v>220</v>
      </c>
      <c r="AU307" s="151" t="s">
        <v>86</v>
      </c>
      <c r="AV307" s="12" t="s">
        <v>86</v>
      </c>
      <c r="AW307" s="12" t="s">
        <v>37</v>
      </c>
      <c r="AX307" s="12" t="s">
        <v>77</v>
      </c>
      <c r="AY307" s="151" t="s">
        <v>208</v>
      </c>
    </row>
    <row r="308" spans="2:51" s="13" customFormat="1" ht="12">
      <c r="B308" s="157"/>
      <c r="D308" s="150" t="s">
        <v>220</v>
      </c>
      <c r="E308" s="158" t="s">
        <v>19</v>
      </c>
      <c r="F308" s="159" t="s">
        <v>1573</v>
      </c>
      <c r="H308" s="158" t="s">
        <v>19</v>
      </c>
      <c r="I308" s="160"/>
      <c r="L308" s="157"/>
      <c r="M308" s="161"/>
      <c r="T308" s="162"/>
      <c r="AT308" s="158" t="s">
        <v>220</v>
      </c>
      <c r="AU308" s="158" t="s">
        <v>86</v>
      </c>
      <c r="AV308" s="13" t="s">
        <v>84</v>
      </c>
      <c r="AW308" s="13" t="s">
        <v>37</v>
      </c>
      <c r="AX308" s="13" t="s">
        <v>77</v>
      </c>
      <c r="AY308" s="158" t="s">
        <v>208</v>
      </c>
    </row>
    <row r="309" spans="2:51" s="14" customFormat="1" ht="12">
      <c r="B309" s="163"/>
      <c r="D309" s="150" t="s">
        <v>220</v>
      </c>
      <c r="E309" s="164" t="s">
        <v>19</v>
      </c>
      <c r="F309" s="165" t="s">
        <v>223</v>
      </c>
      <c r="H309" s="166">
        <v>1.015</v>
      </c>
      <c r="I309" s="167"/>
      <c r="L309" s="163"/>
      <c r="M309" s="168"/>
      <c r="T309" s="169"/>
      <c r="AT309" s="164" t="s">
        <v>220</v>
      </c>
      <c r="AU309" s="164" t="s">
        <v>86</v>
      </c>
      <c r="AV309" s="14" t="s">
        <v>216</v>
      </c>
      <c r="AW309" s="14" t="s">
        <v>37</v>
      </c>
      <c r="AX309" s="14" t="s">
        <v>84</v>
      </c>
      <c r="AY309" s="164" t="s">
        <v>208</v>
      </c>
    </row>
    <row r="310" spans="2:65" s="1" customFormat="1" ht="33" customHeight="1">
      <c r="B310" s="33"/>
      <c r="C310" s="170" t="s">
        <v>463</v>
      </c>
      <c r="D310" s="170" t="s">
        <v>239</v>
      </c>
      <c r="E310" s="171" t="s">
        <v>1215</v>
      </c>
      <c r="F310" s="172" t="s">
        <v>1216</v>
      </c>
      <c r="G310" s="173" t="s">
        <v>226</v>
      </c>
      <c r="H310" s="174">
        <v>1.015</v>
      </c>
      <c r="I310" s="175"/>
      <c r="J310" s="176">
        <f>ROUND(I310*H310,2)</f>
        <v>0</v>
      </c>
      <c r="K310" s="172" t="s">
        <v>215</v>
      </c>
      <c r="L310" s="177"/>
      <c r="M310" s="178" t="s">
        <v>19</v>
      </c>
      <c r="N310" s="179" t="s">
        <v>48</v>
      </c>
      <c r="P310" s="141">
        <f>O310*H310</f>
        <v>0</v>
      </c>
      <c r="Q310" s="141">
        <v>0.03681</v>
      </c>
      <c r="R310" s="141">
        <f>Q310*H310</f>
        <v>0.03736215</v>
      </c>
      <c r="S310" s="141">
        <v>0</v>
      </c>
      <c r="T310" s="142">
        <f>S310*H310</f>
        <v>0</v>
      </c>
      <c r="AR310" s="143" t="s">
        <v>432</v>
      </c>
      <c r="AT310" s="143" t="s">
        <v>239</v>
      </c>
      <c r="AU310" s="143" t="s">
        <v>86</v>
      </c>
      <c r="AY310" s="18" t="s">
        <v>208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8" t="s">
        <v>84</v>
      </c>
      <c r="BK310" s="144">
        <f>ROUND(I310*H310,2)</f>
        <v>0</v>
      </c>
      <c r="BL310" s="18" t="s">
        <v>331</v>
      </c>
      <c r="BM310" s="143" t="s">
        <v>1574</v>
      </c>
    </row>
    <row r="311" spans="2:65" s="1" customFormat="1" ht="78" customHeight="1">
      <c r="B311" s="33"/>
      <c r="C311" s="170" t="s">
        <v>469</v>
      </c>
      <c r="D311" s="170" t="s">
        <v>239</v>
      </c>
      <c r="E311" s="171" t="s">
        <v>814</v>
      </c>
      <c r="F311" s="172" t="s">
        <v>815</v>
      </c>
      <c r="G311" s="173" t="s">
        <v>226</v>
      </c>
      <c r="H311" s="174">
        <v>1.015</v>
      </c>
      <c r="I311" s="175"/>
      <c r="J311" s="176">
        <f>ROUND(I311*H311,2)</f>
        <v>0</v>
      </c>
      <c r="K311" s="172" t="s">
        <v>19</v>
      </c>
      <c r="L311" s="177"/>
      <c r="M311" s="178" t="s">
        <v>19</v>
      </c>
      <c r="N311" s="179" t="s">
        <v>48</v>
      </c>
      <c r="P311" s="141">
        <f>O311*H311</f>
        <v>0</v>
      </c>
      <c r="Q311" s="141">
        <v>0</v>
      </c>
      <c r="R311" s="141">
        <f>Q311*H311</f>
        <v>0</v>
      </c>
      <c r="S311" s="141">
        <v>0</v>
      </c>
      <c r="T311" s="142">
        <f>S311*H311</f>
        <v>0</v>
      </c>
      <c r="AR311" s="143" t="s">
        <v>432</v>
      </c>
      <c r="AT311" s="143" t="s">
        <v>239</v>
      </c>
      <c r="AU311" s="143" t="s">
        <v>86</v>
      </c>
      <c r="AY311" s="18" t="s">
        <v>208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8" t="s">
        <v>84</v>
      </c>
      <c r="BK311" s="144">
        <f>ROUND(I311*H311,2)</f>
        <v>0</v>
      </c>
      <c r="BL311" s="18" t="s">
        <v>331</v>
      </c>
      <c r="BM311" s="143" t="s">
        <v>1575</v>
      </c>
    </row>
    <row r="312" spans="2:65" s="1" customFormat="1" ht="33" customHeight="1">
      <c r="B312" s="33"/>
      <c r="C312" s="132" t="s">
        <v>475</v>
      </c>
      <c r="D312" s="132" t="s">
        <v>211</v>
      </c>
      <c r="E312" s="133" t="s">
        <v>695</v>
      </c>
      <c r="F312" s="134" t="s">
        <v>696</v>
      </c>
      <c r="G312" s="135" t="s">
        <v>226</v>
      </c>
      <c r="H312" s="136">
        <v>7.105</v>
      </c>
      <c r="I312" s="137"/>
      <c r="J312" s="138">
        <f>ROUND(I312*H312,2)</f>
        <v>0</v>
      </c>
      <c r="K312" s="134" t="s">
        <v>215</v>
      </c>
      <c r="L312" s="33"/>
      <c r="M312" s="139" t="s">
        <v>19</v>
      </c>
      <c r="N312" s="140" t="s">
        <v>48</v>
      </c>
      <c r="P312" s="141">
        <f>O312*H312</f>
        <v>0</v>
      </c>
      <c r="Q312" s="141">
        <v>0.000260425</v>
      </c>
      <c r="R312" s="141">
        <f>Q312*H312</f>
        <v>0.0018503196250000001</v>
      </c>
      <c r="S312" s="141">
        <v>0</v>
      </c>
      <c r="T312" s="142">
        <f>S312*H312</f>
        <v>0</v>
      </c>
      <c r="AR312" s="143" t="s">
        <v>331</v>
      </c>
      <c r="AT312" s="143" t="s">
        <v>211</v>
      </c>
      <c r="AU312" s="143" t="s">
        <v>86</v>
      </c>
      <c r="AY312" s="18" t="s">
        <v>208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8" t="s">
        <v>84</v>
      </c>
      <c r="BK312" s="144">
        <f>ROUND(I312*H312,2)</f>
        <v>0</v>
      </c>
      <c r="BL312" s="18" t="s">
        <v>331</v>
      </c>
      <c r="BM312" s="143" t="s">
        <v>1576</v>
      </c>
    </row>
    <row r="313" spans="2:47" s="1" customFormat="1" ht="12">
      <c r="B313" s="33"/>
      <c r="D313" s="145" t="s">
        <v>218</v>
      </c>
      <c r="F313" s="146" t="s">
        <v>698</v>
      </c>
      <c r="I313" s="147"/>
      <c r="L313" s="33"/>
      <c r="M313" s="148"/>
      <c r="T313" s="52"/>
      <c r="AT313" s="18" t="s">
        <v>218</v>
      </c>
      <c r="AU313" s="18" t="s">
        <v>86</v>
      </c>
    </row>
    <row r="314" spans="2:51" s="12" customFormat="1" ht="12">
      <c r="B314" s="149"/>
      <c r="D314" s="150" t="s">
        <v>220</v>
      </c>
      <c r="E314" s="151" t="s">
        <v>19</v>
      </c>
      <c r="F314" s="152" t="s">
        <v>1427</v>
      </c>
      <c r="H314" s="153">
        <v>3.639</v>
      </c>
      <c r="I314" s="154"/>
      <c r="L314" s="149"/>
      <c r="M314" s="155"/>
      <c r="T314" s="156"/>
      <c r="AT314" s="151" t="s">
        <v>220</v>
      </c>
      <c r="AU314" s="151" t="s">
        <v>86</v>
      </c>
      <c r="AV314" s="12" t="s">
        <v>86</v>
      </c>
      <c r="AW314" s="12" t="s">
        <v>37</v>
      </c>
      <c r="AX314" s="12" t="s">
        <v>77</v>
      </c>
      <c r="AY314" s="151" t="s">
        <v>208</v>
      </c>
    </row>
    <row r="315" spans="2:51" s="13" customFormat="1" ht="12">
      <c r="B315" s="157"/>
      <c r="D315" s="150" t="s">
        <v>220</v>
      </c>
      <c r="E315" s="158" t="s">
        <v>19</v>
      </c>
      <c r="F315" s="159" t="s">
        <v>1573</v>
      </c>
      <c r="H315" s="158" t="s">
        <v>19</v>
      </c>
      <c r="I315" s="160"/>
      <c r="L315" s="157"/>
      <c r="M315" s="161"/>
      <c r="T315" s="162"/>
      <c r="AT315" s="158" t="s">
        <v>220</v>
      </c>
      <c r="AU315" s="158" t="s">
        <v>86</v>
      </c>
      <c r="AV315" s="13" t="s">
        <v>84</v>
      </c>
      <c r="AW315" s="13" t="s">
        <v>37</v>
      </c>
      <c r="AX315" s="13" t="s">
        <v>77</v>
      </c>
      <c r="AY315" s="158" t="s">
        <v>208</v>
      </c>
    </row>
    <row r="316" spans="2:51" s="12" customFormat="1" ht="12">
      <c r="B316" s="149"/>
      <c r="D316" s="150" t="s">
        <v>220</v>
      </c>
      <c r="E316" s="151" t="s">
        <v>19</v>
      </c>
      <c r="F316" s="152" t="s">
        <v>1428</v>
      </c>
      <c r="H316" s="153">
        <v>3.466</v>
      </c>
      <c r="I316" s="154"/>
      <c r="L316" s="149"/>
      <c r="M316" s="155"/>
      <c r="T316" s="156"/>
      <c r="AT316" s="151" t="s">
        <v>220</v>
      </c>
      <c r="AU316" s="151" t="s">
        <v>86</v>
      </c>
      <c r="AV316" s="12" t="s">
        <v>86</v>
      </c>
      <c r="AW316" s="12" t="s">
        <v>37</v>
      </c>
      <c r="AX316" s="12" t="s">
        <v>77</v>
      </c>
      <c r="AY316" s="151" t="s">
        <v>208</v>
      </c>
    </row>
    <row r="317" spans="2:51" s="13" customFormat="1" ht="12">
      <c r="B317" s="157"/>
      <c r="D317" s="150" t="s">
        <v>220</v>
      </c>
      <c r="E317" s="158" t="s">
        <v>19</v>
      </c>
      <c r="F317" s="159" t="s">
        <v>1449</v>
      </c>
      <c r="H317" s="158" t="s">
        <v>19</v>
      </c>
      <c r="I317" s="160"/>
      <c r="L317" s="157"/>
      <c r="M317" s="161"/>
      <c r="T317" s="162"/>
      <c r="AT317" s="158" t="s">
        <v>220</v>
      </c>
      <c r="AU317" s="158" t="s">
        <v>86</v>
      </c>
      <c r="AV317" s="13" t="s">
        <v>84</v>
      </c>
      <c r="AW317" s="13" t="s">
        <v>37</v>
      </c>
      <c r="AX317" s="13" t="s">
        <v>77</v>
      </c>
      <c r="AY317" s="158" t="s">
        <v>208</v>
      </c>
    </row>
    <row r="318" spans="2:51" s="14" customFormat="1" ht="12">
      <c r="B318" s="163"/>
      <c r="D318" s="150" t="s">
        <v>220</v>
      </c>
      <c r="E318" s="164" t="s">
        <v>19</v>
      </c>
      <c r="F318" s="165" t="s">
        <v>223</v>
      </c>
      <c r="H318" s="166">
        <v>7.105</v>
      </c>
      <c r="I318" s="167"/>
      <c r="L318" s="163"/>
      <c r="M318" s="168"/>
      <c r="T318" s="169"/>
      <c r="AT318" s="164" t="s">
        <v>220</v>
      </c>
      <c r="AU318" s="164" t="s">
        <v>86</v>
      </c>
      <c r="AV318" s="14" t="s">
        <v>216</v>
      </c>
      <c r="AW318" s="14" t="s">
        <v>37</v>
      </c>
      <c r="AX318" s="14" t="s">
        <v>84</v>
      </c>
      <c r="AY318" s="164" t="s">
        <v>208</v>
      </c>
    </row>
    <row r="319" spans="2:65" s="1" customFormat="1" ht="33" customHeight="1">
      <c r="B319" s="33"/>
      <c r="C319" s="170" t="s">
        <v>480</v>
      </c>
      <c r="D319" s="170" t="s">
        <v>239</v>
      </c>
      <c r="E319" s="171" t="s">
        <v>701</v>
      </c>
      <c r="F319" s="172" t="s">
        <v>702</v>
      </c>
      <c r="G319" s="173" t="s">
        <v>226</v>
      </c>
      <c r="H319" s="174">
        <v>7.105</v>
      </c>
      <c r="I319" s="175"/>
      <c r="J319" s="176">
        <f>ROUND(I319*H319,2)</f>
        <v>0</v>
      </c>
      <c r="K319" s="172" t="s">
        <v>215</v>
      </c>
      <c r="L319" s="177"/>
      <c r="M319" s="178" t="s">
        <v>19</v>
      </c>
      <c r="N319" s="179" t="s">
        <v>48</v>
      </c>
      <c r="P319" s="141">
        <f>O319*H319</f>
        <v>0</v>
      </c>
      <c r="Q319" s="141">
        <v>0.03611</v>
      </c>
      <c r="R319" s="141">
        <f>Q319*H319</f>
        <v>0.25656155</v>
      </c>
      <c r="S319" s="141">
        <v>0</v>
      </c>
      <c r="T319" s="142">
        <f>S319*H319</f>
        <v>0</v>
      </c>
      <c r="AR319" s="143" t="s">
        <v>432</v>
      </c>
      <c r="AT319" s="143" t="s">
        <v>239</v>
      </c>
      <c r="AU319" s="143" t="s">
        <v>86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84</v>
      </c>
      <c r="BK319" s="144">
        <f>ROUND(I319*H319,2)</f>
        <v>0</v>
      </c>
      <c r="BL319" s="18" t="s">
        <v>331</v>
      </c>
      <c r="BM319" s="143" t="s">
        <v>1577</v>
      </c>
    </row>
    <row r="320" spans="2:65" s="1" customFormat="1" ht="78" customHeight="1">
      <c r="B320" s="33"/>
      <c r="C320" s="170" t="s">
        <v>485</v>
      </c>
      <c r="D320" s="170" t="s">
        <v>239</v>
      </c>
      <c r="E320" s="171" t="s">
        <v>814</v>
      </c>
      <c r="F320" s="172" t="s">
        <v>815</v>
      </c>
      <c r="G320" s="173" t="s">
        <v>226</v>
      </c>
      <c r="H320" s="174">
        <v>7.105</v>
      </c>
      <c r="I320" s="175"/>
      <c r="J320" s="176">
        <f>ROUND(I320*H320,2)</f>
        <v>0</v>
      </c>
      <c r="K320" s="172" t="s">
        <v>19</v>
      </c>
      <c r="L320" s="177"/>
      <c r="M320" s="178" t="s">
        <v>19</v>
      </c>
      <c r="N320" s="179" t="s">
        <v>48</v>
      </c>
      <c r="P320" s="141">
        <f>O320*H320</f>
        <v>0</v>
      </c>
      <c r="Q320" s="141">
        <v>0</v>
      </c>
      <c r="R320" s="141">
        <f>Q320*H320</f>
        <v>0</v>
      </c>
      <c r="S320" s="141">
        <v>0</v>
      </c>
      <c r="T320" s="142">
        <f>S320*H320</f>
        <v>0</v>
      </c>
      <c r="AR320" s="143" t="s">
        <v>432</v>
      </c>
      <c r="AT320" s="143" t="s">
        <v>239</v>
      </c>
      <c r="AU320" s="143" t="s">
        <v>86</v>
      </c>
      <c r="AY320" s="18" t="s">
        <v>208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8" t="s">
        <v>84</v>
      </c>
      <c r="BK320" s="144">
        <f>ROUND(I320*H320,2)</f>
        <v>0</v>
      </c>
      <c r="BL320" s="18" t="s">
        <v>331</v>
      </c>
      <c r="BM320" s="143" t="s">
        <v>1578</v>
      </c>
    </row>
    <row r="321" spans="2:65" s="1" customFormat="1" ht="33" customHeight="1">
      <c r="B321" s="33"/>
      <c r="C321" s="132" t="s">
        <v>491</v>
      </c>
      <c r="D321" s="132" t="s">
        <v>211</v>
      </c>
      <c r="E321" s="133" t="s">
        <v>453</v>
      </c>
      <c r="F321" s="134" t="s">
        <v>454</v>
      </c>
      <c r="G321" s="135" t="s">
        <v>226</v>
      </c>
      <c r="H321" s="136">
        <v>110.97</v>
      </c>
      <c r="I321" s="137"/>
      <c r="J321" s="138">
        <f>ROUND(I321*H321,2)</f>
        <v>0</v>
      </c>
      <c r="K321" s="134" t="s">
        <v>215</v>
      </c>
      <c r="L321" s="33"/>
      <c r="M321" s="139" t="s">
        <v>19</v>
      </c>
      <c r="N321" s="140" t="s">
        <v>48</v>
      </c>
      <c r="P321" s="141">
        <f>O321*H321</f>
        <v>0</v>
      </c>
      <c r="Q321" s="141">
        <v>0.0002653375</v>
      </c>
      <c r="R321" s="141">
        <f>Q321*H321</f>
        <v>0.029444502374999997</v>
      </c>
      <c r="S321" s="141">
        <v>0</v>
      </c>
      <c r="T321" s="142">
        <f>S321*H321</f>
        <v>0</v>
      </c>
      <c r="AR321" s="143" t="s">
        <v>331</v>
      </c>
      <c r="AT321" s="143" t="s">
        <v>211</v>
      </c>
      <c r="AU321" s="143" t="s">
        <v>86</v>
      </c>
      <c r="AY321" s="18" t="s">
        <v>208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8" t="s">
        <v>84</v>
      </c>
      <c r="BK321" s="144">
        <f>ROUND(I321*H321,2)</f>
        <v>0</v>
      </c>
      <c r="BL321" s="18" t="s">
        <v>331</v>
      </c>
      <c r="BM321" s="143" t="s">
        <v>1579</v>
      </c>
    </row>
    <row r="322" spans="2:47" s="1" customFormat="1" ht="12">
      <c r="B322" s="33"/>
      <c r="D322" s="145" t="s">
        <v>218</v>
      </c>
      <c r="F322" s="146" t="s">
        <v>456</v>
      </c>
      <c r="I322" s="147"/>
      <c r="L322" s="33"/>
      <c r="M322" s="148"/>
      <c r="T322" s="52"/>
      <c r="AT322" s="18" t="s">
        <v>218</v>
      </c>
      <c r="AU322" s="18" t="s">
        <v>86</v>
      </c>
    </row>
    <row r="323" spans="2:51" s="12" customFormat="1" ht="12">
      <c r="B323" s="149"/>
      <c r="D323" s="150" t="s">
        <v>220</v>
      </c>
      <c r="E323" s="151" t="s">
        <v>19</v>
      </c>
      <c r="F323" s="152" t="s">
        <v>1434</v>
      </c>
      <c r="H323" s="153">
        <v>62.37</v>
      </c>
      <c r="I323" s="154"/>
      <c r="L323" s="149"/>
      <c r="M323" s="155"/>
      <c r="T323" s="156"/>
      <c r="AT323" s="151" t="s">
        <v>220</v>
      </c>
      <c r="AU323" s="151" t="s">
        <v>86</v>
      </c>
      <c r="AV323" s="12" t="s">
        <v>86</v>
      </c>
      <c r="AW323" s="12" t="s">
        <v>37</v>
      </c>
      <c r="AX323" s="12" t="s">
        <v>77</v>
      </c>
      <c r="AY323" s="151" t="s">
        <v>208</v>
      </c>
    </row>
    <row r="324" spans="2:51" s="13" customFormat="1" ht="12">
      <c r="B324" s="157"/>
      <c r="D324" s="150" t="s">
        <v>220</v>
      </c>
      <c r="E324" s="158" t="s">
        <v>19</v>
      </c>
      <c r="F324" s="159" t="s">
        <v>1580</v>
      </c>
      <c r="H324" s="158" t="s">
        <v>19</v>
      </c>
      <c r="I324" s="160"/>
      <c r="L324" s="157"/>
      <c r="M324" s="161"/>
      <c r="T324" s="162"/>
      <c r="AT324" s="158" t="s">
        <v>220</v>
      </c>
      <c r="AU324" s="158" t="s">
        <v>86</v>
      </c>
      <c r="AV324" s="13" t="s">
        <v>84</v>
      </c>
      <c r="AW324" s="13" t="s">
        <v>37</v>
      </c>
      <c r="AX324" s="13" t="s">
        <v>77</v>
      </c>
      <c r="AY324" s="158" t="s">
        <v>208</v>
      </c>
    </row>
    <row r="325" spans="2:51" s="12" customFormat="1" ht="12">
      <c r="B325" s="149"/>
      <c r="D325" s="150" t="s">
        <v>220</v>
      </c>
      <c r="E325" s="151" t="s">
        <v>19</v>
      </c>
      <c r="F325" s="152" t="s">
        <v>1436</v>
      </c>
      <c r="H325" s="153">
        <v>48.6</v>
      </c>
      <c r="I325" s="154"/>
      <c r="L325" s="149"/>
      <c r="M325" s="155"/>
      <c r="T325" s="156"/>
      <c r="AT325" s="151" t="s">
        <v>220</v>
      </c>
      <c r="AU325" s="151" t="s">
        <v>86</v>
      </c>
      <c r="AV325" s="12" t="s">
        <v>86</v>
      </c>
      <c r="AW325" s="12" t="s">
        <v>37</v>
      </c>
      <c r="AX325" s="12" t="s">
        <v>77</v>
      </c>
      <c r="AY325" s="151" t="s">
        <v>208</v>
      </c>
    </row>
    <row r="326" spans="2:51" s="13" customFormat="1" ht="12">
      <c r="B326" s="157"/>
      <c r="D326" s="150" t="s">
        <v>220</v>
      </c>
      <c r="E326" s="158" t="s">
        <v>19</v>
      </c>
      <c r="F326" s="159" t="s">
        <v>1581</v>
      </c>
      <c r="H326" s="158" t="s">
        <v>19</v>
      </c>
      <c r="I326" s="160"/>
      <c r="L326" s="157"/>
      <c r="M326" s="161"/>
      <c r="T326" s="162"/>
      <c r="AT326" s="158" t="s">
        <v>220</v>
      </c>
      <c r="AU326" s="158" t="s">
        <v>86</v>
      </c>
      <c r="AV326" s="13" t="s">
        <v>84</v>
      </c>
      <c r="AW326" s="13" t="s">
        <v>37</v>
      </c>
      <c r="AX326" s="13" t="s">
        <v>77</v>
      </c>
      <c r="AY326" s="158" t="s">
        <v>208</v>
      </c>
    </row>
    <row r="327" spans="2:51" s="14" customFormat="1" ht="12">
      <c r="B327" s="163"/>
      <c r="D327" s="150" t="s">
        <v>220</v>
      </c>
      <c r="E327" s="164" t="s">
        <v>19</v>
      </c>
      <c r="F327" s="165" t="s">
        <v>223</v>
      </c>
      <c r="H327" s="166">
        <v>110.97</v>
      </c>
      <c r="I327" s="167"/>
      <c r="L327" s="163"/>
      <c r="M327" s="168"/>
      <c r="T327" s="169"/>
      <c r="AT327" s="164" t="s">
        <v>220</v>
      </c>
      <c r="AU327" s="164" t="s">
        <v>86</v>
      </c>
      <c r="AV327" s="14" t="s">
        <v>216</v>
      </c>
      <c r="AW327" s="14" t="s">
        <v>37</v>
      </c>
      <c r="AX327" s="14" t="s">
        <v>84</v>
      </c>
      <c r="AY327" s="164" t="s">
        <v>208</v>
      </c>
    </row>
    <row r="328" spans="2:65" s="1" customFormat="1" ht="33" customHeight="1">
      <c r="B328" s="33"/>
      <c r="C328" s="170" t="s">
        <v>496</v>
      </c>
      <c r="D328" s="170" t="s">
        <v>239</v>
      </c>
      <c r="E328" s="171" t="s">
        <v>460</v>
      </c>
      <c r="F328" s="172" t="s">
        <v>461</v>
      </c>
      <c r="G328" s="173" t="s">
        <v>226</v>
      </c>
      <c r="H328" s="174">
        <v>110.97</v>
      </c>
      <c r="I328" s="175"/>
      <c r="J328" s="176">
        <f>ROUND(I328*H328,2)</f>
        <v>0</v>
      </c>
      <c r="K328" s="172" t="s">
        <v>215</v>
      </c>
      <c r="L328" s="177"/>
      <c r="M328" s="178" t="s">
        <v>19</v>
      </c>
      <c r="N328" s="179" t="s">
        <v>48</v>
      </c>
      <c r="P328" s="141">
        <f>O328*H328</f>
        <v>0</v>
      </c>
      <c r="Q328" s="141">
        <v>0.03642</v>
      </c>
      <c r="R328" s="141">
        <f>Q328*H328</f>
        <v>4.0415274</v>
      </c>
      <c r="S328" s="141">
        <v>0</v>
      </c>
      <c r="T328" s="142">
        <f>S328*H328</f>
        <v>0</v>
      </c>
      <c r="AR328" s="143" t="s">
        <v>432</v>
      </c>
      <c r="AT328" s="143" t="s">
        <v>239</v>
      </c>
      <c r="AU328" s="143" t="s">
        <v>86</v>
      </c>
      <c r="AY328" s="18" t="s">
        <v>208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8" t="s">
        <v>84</v>
      </c>
      <c r="BK328" s="144">
        <f>ROUND(I328*H328,2)</f>
        <v>0</v>
      </c>
      <c r="BL328" s="18" t="s">
        <v>331</v>
      </c>
      <c r="BM328" s="143" t="s">
        <v>1582</v>
      </c>
    </row>
    <row r="329" spans="2:65" s="1" customFormat="1" ht="78" customHeight="1">
      <c r="B329" s="33"/>
      <c r="C329" s="170" t="s">
        <v>501</v>
      </c>
      <c r="D329" s="170" t="s">
        <v>239</v>
      </c>
      <c r="E329" s="171" t="s">
        <v>814</v>
      </c>
      <c r="F329" s="172" t="s">
        <v>815</v>
      </c>
      <c r="G329" s="173" t="s">
        <v>226</v>
      </c>
      <c r="H329" s="174">
        <v>110.97</v>
      </c>
      <c r="I329" s="175"/>
      <c r="J329" s="176">
        <f>ROUND(I329*H329,2)</f>
        <v>0</v>
      </c>
      <c r="K329" s="172" t="s">
        <v>19</v>
      </c>
      <c r="L329" s="177"/>
      <c r="M329" s="178" t="s">
        <v>19</v>
      </c>
      <c r="N329" s="179" t="s">
        <v>48</v>
      </c>
      <c r="P329" s="141">
        <f>O329*H329</f>
        <v>0</v>
      </c>
      <c r="Q329" s="141">
        <v>0</v>
      </c>
      <c r="R329" s="141">
        <f>Q329*H329</f>
        <v>0</v>
      </c>
      <c r="S329" s="141">
        <v>0</v>
      </c>
      <c r="T329" s="142">
        <f>S329*H329</f>
        <v>0</v>
      </c>
      <c r="AR329" s="143" t="s">
        <v>432</v>
      </c>
      <c r="AT329" s="143" t="s">
        <v>239</v>
      </c>
      <c r="AU329" s="143" t="s">
        <v>86</v>
      </c>
      <c r="AY329" s="18" t="s">
        <v>208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8" t="s">
        <v>84</v>
      </c>
      <c r="BK329" s="144">
        <f>ROUND(I329*H329,2)</f>
        <v>0</v>
      </c>
      <c r="BL329" s="18" t="s">
        <v>331</v>
      </c>
      <c r="BM329" s="143" t="s">
        <v>1583</v>
      </c>
    </row>
    <row r="330" spans="2:65" s="1" customFormat="1" ht="24.2" customHeight="1">
      <c r="B330" s="33"/>
      <c r="C330" s="132" t="s">
        <v>503</v>
      </c>
      <c r="D330" s="132" t="s">
        <v>211</v>
      </c>
      <c r="E330" s="133" t="s">
        <v>1584</v>
      </c>
      <c r="F330" s="134" t="s">
        <v>1585</v>
      </c>
      <c r="G330" s="135" t="s">
        <v>235</v>
      </c>
      <c r="H330" s="136">
        <v>1</v>
      </c>
      <c r="I330" s="137"/>
      <c r="J330" s="138">
        <f>ROUND(I330*H330,2)</f>
        <v>0</v>
      </c>
      <c r="K330" s="134" t="s">
        <v>215</v>
      </c>
      <c r="L330" s="33"/>
      <c r="M330" s="139" t="s">
        <v>19</v>
      </c>
      <c r="N330" s="140" t="s">
        <v>48</v>
      </c>
      <c r="P330" s="141">
        <f>O330*H330</f>
        <v>0</v>
      </c>
      <c r="Q330" s="141">
        <v>0.0002684875</v>
      </c>
      <c r="R330" s="141">
        <f>Q330*H330</f>
        <v>0.0002684875</v>
      </c>
      <c r="S330" s="141">
        <v>0</v>
      </c>
      <c r="T330" s="142">
        <f>S330*H330</f>
        <v>0</v>
      </c>
      <c r="AR330" s="143" t="s">
        <v>331</v>
      </c>
      <c r="AT330" s="143" t="s">
        <v>211</v>
      </c>
      <c r="AU330" s="143" t="s">
        <v>86</v>
      </c>
      <c r="AY330" s="18" t="s">
        <v>208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8" t="s">
        <v>84</v>
      </c>
      <c r="BK330" s="144">
        <f>ROUND(I330*H330,2)</f>
        <v>0</v>
      </c>
      <c r="BL330" s="18" t="s">
        <v>331</v>
      </c>
      <c r="BM330" s="143" t="s">
        <v>1586</v>
      </c>
    </row>
    <row r="331" spans="2:47" s="1" customFormat="1" ht="12">
      <c r="B331" s="33"/>
      <c r="D331" s="145" t="s">
        <v>218</v>
      </c>
      <c r="F331" s="146" t="s">
        <v>1587</v>
      </c>
      <c r="I331" s="147"/>
      <c r="L331" s="33"/>
      <c r="M331" s="148"/>
      <c r="T331" s="52"/>
      <c r="AT331" s="18" t="s">
        <v>218</v>
      </c>
      <c r="AU331" s="18" t="s">
        <v>86</v>
      </c>
    </row>
    <row r="332" spans="2:51" s="12" customFormat="1" ht="12">
      <c r="B332" s="149"/>
      <c r="D332" s="150" t="s">
        <v>220</v>
      </c>
      <c r="E332" s="151" t="s">
        <v>19</v>
      </c>
      <c r="F332" s="152" t="s">
        <v>84</v>
      </c>
      <c r="H332" s="153">
        <v>1</v>
      </c>
      <c r="I332" s="154"/>
      <c r="L332" s="149"/>
      <c r="M332" s="155"/>
      <c r="T332" s="156"/>
      <c r="AT332" s="151" t="s">
        <v>220</v>
      </c>
      <c r="AU332" s="151" t="s">
        <v>86</v>
      </c>
      <c r="AV332" s="12" t="s">
        <v>86</v>
      </c>
      <c r="AW332" s="12" t="s">
        <v>37</v>
      </c>
      <c r="AX332" s="12" t="s">
        <v>77</v>
      </c>
      <c r="AY332" s="151" t="s">
        <v>208</v>
      </c>
    </row>
    <row r="333" spans="2:51" s="13" customFormat="1" ht="12">
      <c r="B333" s="157"/>
      <c r="D333" s="150" t="s">
        <v>220</v>
      </c>
      <c r="E333" s="158" t="s">
        <v>19</v>
      </c>
      <c r="F333" s="159" t="s">
        <v>1449</v>
      </c>
      <c r="H333" s="158" t="s">
        <v>19</v>
      </c>
      <c r="I333" s="160"/>
      <c r="L333" s="157"/>
      <c r="M333" s="161"/>
      <c r="T333" s="162"/>
      <c r="AT333" s="158" t="s">
        <v>220</v>
      </c>
      <c r="AU333" s="158" t="s">
        <v>86</v>
      </c>
      <c r="AV333" s="13" t="s">
        <v>84</v>
      </c>
      <c r="AW333" s="13" t="s">
        <v>37</v>
      </c>
      <c r="AX333" s="13" t="s">
        <v>77</v>
      </c>
      <c r="AY333" s="158" t="s">
        <v>208</v>
      </c>
    </row>
    <row r="334" spans="2:51" s="14" customFormat="1" ht="12">
      <c r="B334" s="163"/>
      <c r="D334" s="150" t="s">
        <v>220</v>
      </c>
      <c r="E334" s="164" t="s">
        <v>19</v>
      </c>
      <c r="F334" s="165" t="s">
        <v>223</v>
      </c>
      <c r="H334" s="166">
        <v>1</v>
      </c>
      <c r="I334" s="167"/>
      <c r="L334" s="163"/>
      <c r="M334" s="168"/>
      <c r="T334" s="169"/>
      <c r="AT334" s="164" t="s">
        <v>220</v>
      </c>
      <c r="AU334" s="164" t="s">
        <v>86</v>
      </c>
      <c r="AV334" s="14" t="s">
        <v>216</v>
      </c>
      <c r="AW334" s="14" t="s">
        <v>37</v>
      </c>
      <c r="AX334" s="14" t="s">
        <v>84</v>
      </c>
      <c r="AY334" s="164" t="s">
        <v>208</v>
      </c>
    </row>
    <row r="335" spans="2:65" s="1" customFormat="1" ht="24.2" customHeight="1">
      <c r="B335" s="33"/>
      <c r="C335" s="170" t="s">
        <v>512</v>
      </c>
      <c r="D335" s="170" t="s">
        <v>239</v>
      </c>
      <c r="E335" s="171" t="s">
        <v>1445</v>
      </c>
      <c r="F335" s="172" t="s">
        <v>1588</v>
      </c>
      <c r="G335" s="173" t="s">
        <v>226</v>
      </c>
      <c r="H335" s="174">
        <v>0.967</v>
      </c>
      <c r="I335" s="175"/>
      <c r="J335" s="176">
        <f>ROUND(I335*H335,2)</f>
        <v>0</v>
      </c>
      <c r="K335" s="172" t="s">
        <v>215</v>
      </c>
      <c r="L335" s="177"/>
      <c r="M335" s="178" t="s">
        <v>19</v>
      </c>
      <c r="N335" s="179" t="s">
        <v>48</v>
      </c>
      <c r="P335" s="141">
        <f>O335*H335</f>
        <v>0</v>
      </c>
      <c r="Q335" s="141">
        <v>0.04028</v>
      </c>
      <c r="R335" s="141">
        <f>Q335*H335</f>
        <v>0.03895076</v>
      </c>
      <c r="S335" s="141">
        <v>0</v>
      </c>
      <c r="T335" s="142">
        <f>S335*H335</f>
        <v>0</v>
      </c>
      <c r="AR335" s="143" t="s">
        <v>432</v>
      </c>
      <c r="AT335" s="143" t="s">
        <v>239</v>
      </c>
      <c r="AU335" s="143" t="s">
        <v>86</v>
      </c>
      <c r="AY335" s="18" t="s">
        <v>208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8" t="s">
        <v>84</v>
      </c>
      <c r="BK335" s="144">
        <f>ROUND(I335*H335,2)</f>
        <v>0</v>
      </c>
      <c r="BL335" s="18" t="s">
        <v>331</v>
      </c>
      <c r="BM335" s="143" t="s">
        <v>1589</v>
      </c>
    </row>
    <row r="336" spans="2:51" s="12" customFormat="1" ht="12">
      <c r="B336" s="149"/>
      <c r="D336" s="150" t="s">
        <v>220</v>
      </c>
      <c r="E336" s="151" t="s">
        <v>19</v>
      </c>
      <c r="F336" s="152" t="s">
        <v>1448</v>
      </c>
      <c r="H336" s="153">
        <v>0.967</v>
      </c>
      <c r="I336" s="154"/>
      <c r="L336" s="149"/>
      <c r="M336" s="155"/>
      <c r="T336" s="156"/>
      <c r="AT336" s="151" t="s">
        <v>220</v>
      </c>
      <c r="AU336" s="151" t="s">
        <v>86</v>
      </c>
      <c r="AV336" s="12" t="s">
        <v>86</v>
      </c>
      <c r="AW336" s="12" t="s">
        <v>37</v>
      </c>
      <c r="AX336" s="12" t="s">
        <v>77</v>
      </c>
      <c r="AY336" s="151" t="s">
        <v>208</v>
      </c>
    </row>
    <row r="337" spans="2:51" s="13" customFormat="1" ht="12">
      <c r="B337" s="157"/>
      <c r="D337" s="150" t="s">
        <v>220</v>
      </c>
      <c r="E337" s="158" t="s">
        <v>19</v>
      </c>
      <c r="F337" s="159" t="s">
        <v>1449</v>
      </c>
      <c r="H337" s="158" t="s">
        <v>19</v>
      </c>
      <c r="I337" s="160"/>
      <c r="L337" s="157"/>
      <c r="M337" s="161"/>
      <c r="T337" s="162"/>
      <c r="AT337" s="158" t="s">
        <v>220</v>
      </c>
      <c r="AU337" s="158" t="s">
        <v>86</v>
      </c>
      <c r="AV337" s="13" t="s">
        <v>84</v>
      </c>
      <c r="AW337" s="13" t="s">
        <v>37</v>
      </c>
      <c r="AX337" s="13" t="s">
        <v>77</v>
      </c>
      <c r="AY337" s="158" t="s">
        <v>208</v>
      </c>
    </row>
    <row r="338" spans="2:51" s="14" customFormat="1" ht="12">
      <c r="B338" s="163"/>
      <c r="D338" s="150" t="s">
        <v>220</v>
      </c>
      <c r="E338" s="164" t="s">
        <v>19</v>
      </c>
      <c r="F338" s="165" t="s">
        <v>223</v>
      </c>
      <c r="H338" s="166">
        <v>0.967</v>
      </c>
      <c r="I338" s="167"/>
      <c r="L338" s="163"/>
      <c r="M338" s="168"/>
      <c r="T338" s="169"/>
      <c r="AT338" s="164" t="s">
        <v>220</v>
      </c>
      <c r="AU338" s="164" t="s">
        <v>86</v>
      </c>
      <c r="AV338" s="14" t="s">
        <v>216</v>
      </c>
      <c r="AW338" s="14" t="s">
        <v>37</v>
      </c>
      <c r="AX338" s="14" t="s">
        <v>84</v>
      </c>
      <c r="AY338" s="164" t="s">
        <v>208</v>
      </c>
    </row>
    <row r="339" spans="2:65" s="1" customFormat="1" ht="78" customHeight="1">
      <c r="B339" s="33"/>
      <c r="C339" s="170" t="s">
        <v>1243</v>
      </c>
      <c r="D339" s="170" t="s">
        <v>239</v>
      </c>
      <c r="E339" s="171" t="s">
        <v>814</v>
      </c>
      <c r="F339" s="172" t="s">
        <v>815</v>
      </c>
      <c r="G339" s="173" t="s">
        <v>226</v>
      </c>
      <c r="H339" s="174">
        <v>0.967</v>
      </c>
      <c r="I339" s="175"/>
      <c r="J339" s="176">
        <f>ROUND(I339*H339,2)</f>
        <v>0</v>
      </c>
      <c r="K339" s="172" t="s">
        <v>19</v>
      </c>
      <c r="L339" s="177"/>
      <c r="M339" s="178" t="s">
        <v>19</v>
      </c>
      <c r="N339" s="179" t="s">
        <v>48</v>
      </c>
      <c r="P339" s="141">
        <f>O339*H339</f>
        <v>0</v>
      </c>
      <c r="Q339" s="141">
        <v>0</v>
      </c>
      <c r="R339" s="141">
        <f>Q339*H339</f>
        <v>0</v>
      </c>
      <c r="S339" s="141">
        <v>0</v>
      </c>
      <c r="T339" s="142">
        <f>S339*H339</f>
        <v>0</v>
      </c>
      <c r="AR339" s="143" t="s">
        <v>432</v>
      </c>
      <c r="AT339" s="143" t="s">
        <v>239</v>
      </c>
      <c r="AU339" s="143" t="s">
        <v>86</v>
      </c>
      <c r="AY339" s="18" t="s">
        <v>208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8" t="s">
        <v>84</v>
      </c>
      <c r="BK339" s="144">
        <f>ROUND(I339*H339,2)</f>
        <v>0</v>
      </c>
      <c r="BL339" s="18" t="s">
        <v>331</v>
      </c>
      <c r="BM339" s="143" t="s">
        <v>1590</v>
      </c>
    </row>
    <row r="340" spans="2:65" s="1" customFormat="1" ht="37.9" customHeight="1">
      <c r="B340" s="33"/>
      <c r="C340" s="132" t="s">
        <v>1245</v>
      </c>
      <c r="D340" s="132" t="s">
        <v>211</v>
      </c>
      <c r="E340" s="133" t="s">
        <v>1231</v>
      </c>
      <c r="F340" s="134" t="s">
        <v>1232</v>
      </c>
      <c r="G340" s="135" t="s">
        <v>235</v>
      </c>
      <c r="H340" s="136">
        <v>2</v>
      </c>
      <c r="I340" s="137"/>
      <c r="J340" s="138">
        <f>ROUND(I340*H340,2)</f>
        <v>0</v>
      </c>
      <c r="K340" s="134" t="s">
        <v>215</v>
      </c>
      <c r="L340" s="33"/>
      <c r="M340" s="139" t="s">
        <v>19</v>
      </c>
      <c r="N340" s="140" t="s">
        <v>48</v>
      </c>
      <c r="P340" s="141">
        <f>O340*H340</f>
        <v>0</v>
      </c>
      <c r="Q340" s="141">
        <v>0.0009179</v>
      </c>
      <c r="R340" s="141">
        <f>Q340*H340</f>
        <v>0.0018358</v>
      </c>
      <c r="S340" s="141">
        <v>0</v>
      </c>
      <c r="T340" s="142">
        <f>S340*H340</f>
        <v>0</v>
      </c>
      <c r="AR340" s="143" t="s">
        <v>331</v>
      </c>
      <c r="AT340" s="143" t="s">
        <v>211</v>
      </c>
      <c r="AU340" s="143" t="s">
        <v>86</v>
      </c>
      <c r="AY340" s="18" t="s">
        <v>208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8" t="s">
        <v>84</v>
      </c>
      <c r="BK340" s="144">
        <f>ROUND(I340*H340,2)</f>
        <v>0</v>
      </c>
      <c r="BL340" s="18" t="s">
        <v>331</v>
      </c>
      <c r="BM340" s="143" t="s">
        <v>1591</v>
      </c>
    </row>
    <row r="341" spans="2:47" s="1" customFormat="1" ht="12">
      <c r="B341" s="33"/>
      <c r="D341" s="145" t="s">
        <v>218</v>
      </c>
      <c r="F341" s="146" t="s">
        <v>1234</v>
      </c>
      <c r="I341" s="147"/>
      <c r="L341" s="33"/>
      <c r="M341" s="148"/>
      <c r="T341" s="52"/>
      <c r="AT341" s="18" t="s">
        <v>218</v>
      </c>
      <c r="AU341" s="18" t="s">
        <v>86</v>
      </c>
    </row>
    <row r="342" spans="2:51" s="12" customFormat="1" ht="12">
      <c r="B342" s="149"/>
      <c r="D342" s="150" t="s">
        <v>220</v>
      </c>
      <c r="E342" s="151" t="s">
        <v>19</v>
      </c>
      <c r="F342" s="152" t="s">
        <v>84</v>
      </c>
      <c r="H342" s="153">
        <v>1</v>
      </c>
      <c r="I342" s="154"/>
      <c r="L342" s="149"/>
      <c r="M342" s="155"/>
      <c r="T342" s="156"/>
      <c r="AT342" s="151" t="s">
        <v>220</v>
      </c>
      <c r="AU342" s="151" t="s">
        <v>86</v>
      </c>
      <c r="AV342" s="12" t="s">
        <v>86</v>
      </c>
      <c r="AW342" s="12" t="s">
        <v>37</v>
      </c>
      <c r="AX342" s="12" t="s">
        <v>77</v>
      </c>
      <c r="AY342" s="151" t="s">
        <v>208</v>
      </c>
    </row>
    <row r="343" spans="2:51" s="13" customFormat="1" ht="12">
      <c r="B343" s="157"/>
      <c r="D343" s="150" t="s">
        <v>220</v>
      </c>
      <c r="E343" s="158" t="s">
        <v>19</v>
      </c>
      <c r="F343" s="159" t="s">
        <v>1592</v>
      </c>
      <c r="H343" s="158" t="s">
        <v>19</v>
      </c>
      <c r="I343" s="160"/>
      <c r="L343" s="157"/>
      <c r="M343" s="161"/>
      <c r="T343" s="162"/>
      <c r="AT343" s="158" t="s">
        <v>220</v>
      </c>
      <c r="AU343" s="158" t="s">
        <v>86</v>
      </c>
      <c r="AV343" s="13" t="s">
        <v>84</v>
      </c>
      <c r="AW343" s="13" t="s">
        <v>37</v>
      </c>
      <c r="AX343" s="13" t="s">
        <v>77</v>
      </c>
      <c r="AY343" s="158" t="s">
        <v>208</v>
      </c>
    </row>
    <row r="344" spans="2:51" s="12" customFormat="1" ht="12">
      <c r="B344" s="149"/>
      <c r="D344" s="150" t="s">
        <v>220</v>
      </c>
      <c r="E344" s="151" t="s">
        <v>19</v>
      </c>
      <c r="F344" s="152" t="s">
        <v>84</v>
      </c>
      <c r="H344" s="153">
        <v>1</v>
      </c>
      <c r="I344" s="154"/>
      <c r="L344" s="149"/>
      <c r="M344" s="155"/>
      <c r="T344" s="156"/>
      <c r="AT344" s="151" t="s">
        <v>220</v>
      </c>
      <c r="AU344" s="151" t="s">
        <v>86</v>
      </c>
      <c r="AV344" s="12" t="s">
        <v>86</v>
      </c>
      <c r="AW344" s="12" t="s">
        <v>37</v>
      </c>
      <c r="AX344" s="12" t="s">
        <v>77</v>
      </c>
      <c r="AY344" s="151" t="s">
        <v>208</v>
      </c>
    </row>
    <row r="345" spans="2:51" s="13" customFormat="1" ht="12">
      <c r="B345" s="157"/>
      <c r="D345" s="150" t="s">
        <v>220</v>
      </c>
      <c r="E345" s="158" t="s">
        <v>19</v>
      </c>
      <c r="F345" s="159" t="s">
        <v>1593</v>
      </c>
      <c r="H345" s="158" t="s">
        <v>19</v>
      </c>
      <c r="I345" s="160"/>
      <c r="L345" s="157"/>
      <c r="M345" s="161"/>
      <c r="T345" s="162"/>
      <c r="AT345" s="158" t="s">
        <v>220</v>
      </c>
      <c r="AU345" s="158" t="s">
        <v>86</v>
      </c>
      <c r="AV345" s="13" t="s">
        <v>84</v>
      </c>
      <c r="AW345" s="13" t="s">
        <v>37</v>
      </c>
      <c r="AX345" s="13" t="s">
        <v>77</v>
      </c>
      <c r="AY345" s="158" t="s">
        <v>208</v>
      </c>
    </row>
    <row r="346" spans="2:51" s="14" customFormat="1" ht="12">
      <c r="B346" s="163"/>
      <c r="D346" s="150" t="s">
        <v>220</v>
      </c>
      <c r="E346" s="164" t="s">
        <v>19</v>
      </c>
      <c r="F346" s="165" t="s">
        <v>223</v>
      </c>
      <c r="H346" s="166">
        <v>2</v>
      </c>
      <c r="I346" s="167"/>
      <c r="L346" s="163"/>
      <c r="M346" s="168"/>
      <c r="T346" s="169"/>
      <c r="AT346" s="164" t="s">
        <v>220</v>
      </c>
      <c r="AU346" s="164" t="s">
        <v>86</v>
      </c>
      <c r="AV346" s="14" t="s">
        <v>216</v>
      </c>
      <c r="AW346" s="14" t="s">
        <v>37</v>
      </c>
      <c r="AX346" s="14" t="s">
        <v>84</v>
      </c>
      <c r="AY346" s="164" t="s">
        <v>208</v>
      </c>
    </row>
    <row r="347" spans="2:65" s="1" customFormat="1" ht="24.2" customHeight="1">
      <c r="B347" s="33"/>
      <c r="C347" s="170" t="s">
        <v>1251</v>
      </c>
      <c r="D347" s="170" t="s">
        <v>239</v>
      </c>
      <c r="E347" s="171" t="s">
        <v>1237</v>
      </c>
      <c r="F347" s="172" t="s">
        <v>1594</v>
      </c>
      <c r="G347" s="173" t="s">
        <v>226</v>
      </c>
      <c r="H347" s="174">
        <v>4.456</v>
      </c>
      <c r="I347" s="175"/>
      <c r="J347" s="176">
        <f>ROUND(I347*H347,2)</f>
        <v>0</v>
      </c>
      <c r="K347" s="172" t="s">
        <v>215</v>
      </c>
      <c r="L347" s="177"/>
      <c r="M347" s="178" t="s">
        <v>19</v>
      </c>
      <c r="N347" s="179" t="s">
        <v>48</v>
      </c>
      <c r="P347" s="141">
        <f>O347*H347</f>
        <v>0</v>
      </c>
      <c r="Q347" s="141">
        <v>0.04021</v>
      </c>
      <c r="R347" s="141">
        <f>Q347*H347</f>
        <v>0.17917576000000002</v>
      </c>
      <c r="S347" s="141">
        <v>0</v>
      </c>
      <c r="T347" s="142">
        <f>S347*H347</f>
        <v>0</v>
      </c>
      <c r="AR347" s="143" t="s">
        <v>432</v>
      </c>
      <c r="AT347" s="143" t="s">
        <v>239</v>
      </c>
      <c r="AU347" s="143" t="s">
        <v>86</v>
      </c>
      <c r="AY347" s="18" t="s">
        <v>208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8" t="s">
        <v>84</v>
      </c>
      <c r="BK347" s="144">
        <f>ROUND(I347*H347,2)</f>
        <v>0</v>
      </c>
      <c r="BL347" s="18" t="s">
        <v>331</v>
      </c>
      <c r="BM347" s="143" t="s">
        <v>1595</v>
      </c>
    </row>
    <row r="348" spans="2:51" s="12" customFormat="1" ht="12">
      <c r="B348" s="149"/>
      <c r="D348" s="150" t="s">
        <v>220</v>
      </c>
      <c r="E348" s="151" t="s">
        <v>19</v>
      </c>
      <c r="F348" s="152" t="s">
        <v>1596</v>
      </c>
      <c r="H348" s="153">
        <v>2.294</v>
      </c>
      <c r="I348" s="154"/>
      <c r="L348" s="149"/>
      <c r="M348" s="155"/>
      <c r="T348" s="156"/>
      <c r="AT348" s="151" t="s">
        <v>220</v>
      </c>
      <c r="AU348" s="151" t="s">
        <v>86</v>
      </c>
      <c r="AV348" s="12" t="s">
        <v>86</v>
      </c>
      <c r="AW348" s="12" t="s">
        <v>37</v>
      </c>
      <c r="AX348" s="12" t="s">
        <v>77</v>
      </c>
      <c r="AY348" s="151" t="s">
        <v>208</v>
      </c>
    </row>
    <row r="349" spans="2:51" s="13" customFormat="1" ht="12">
      <c r="B349" s="157"/>
      <c r="D349" s="150" t="s">
        <v>220</v>
      </c>
      <c r="E349" s="158" t="s">
        <v>19</v>
      </c>
      <c r="F349" s="159" t="s">
        <v>1592</v>
      </c>
      <c r="H349" s="158" t="s">
        <v>19</v>
      </c>
      <c r="I349" s="160"/>
      <c r="L349" s="157"/>
      <c r="M349" s="161"/>
      <c r="T349" s="162"/>
      <c r="AT349" s="158" t="s">
        <v>220</v>
      </c>
      <c r="AU349" s="158" t="s">
        <v>86</v>
      </c>
      <c r="AV349" s="13" t="s">
        <v>84</v>
      </c>
      <c r="AW349" s="13" t="s">
        <v>37</v>
      </c>
      <c r="AX349" s="13" t="s">
        <v>77</v>
      </c>
      <c r="AY349" s="158" t="s">
        <v>208</v>
      </c>
    </row>
    <row r="350" spans="2:51" s="12" customFormat="1" ht="12">
      <c r="B350" s="149"/>
      <c r="D350" s="150" t="s">
        <v>220</v>
      </c>
      <c r="E350" s="151" t="s">
        <v>19</v>
      </c>
      <c r="F350" s="152" t="s">
        <v>1597</v>
      </c>
      <c r="H350" s="153">
        <v>2.162</v>
      </c>
      <c r="I350" s="154"/>
      <c r="L350" s="149"/>
      <c r="M350" s="155"/>
      <c r="T350" s="156"/>
      <c r="AT350" s="151" t="s">
        <v>220</v>
      </c>
      <c r="AU350" s="151" t="s">
        <v>86</v>
      </c>
      <c r="AV350" s="12" t="s">
        <v>86</v>
      </c>
      <c r="AW350" s="12" t="s">
        <v>37</v>
      </c>
      <c r="AX350" s="12" t="s">
        <v>77</v>
      </c>
      <c r="AY350" s="151" t="s">
        <v>208</v>
      </c>
    </row>
    <row r="351" spans="2:51" s="13" customFormat="1" ht="12">
      <c r="B351" s="157"/>
      <c r="D351" s="150" t="s">
        <v>220</v>
      </c>
      <c r="E351" s="158" t="s">
        <v>19</v>
      </c>
      <c r="F351" s="159" t="s">
        <v>1593</v>
      </c>
      <c r="H351" s="158" t="s">
        <v>19</v>
      </c>
      <c r="I351" s="160"/>
      <c r="L351" s="157"/>
      <c r="M351" s="161"/>
      <c r="T351" s="162"/>
      <c r="AT351" s="158" t="s">
        <v>220</v>
      </c>
      <c r="AU351" s="158" t="s">
        <v>86</v>
      </c>
      <c r="AV351" s="13" t="s">
        <v>84</v>
      </c>
      <c r="AW351" s="13" t="s">
        <v>37</v>
      </c>
      <c r="AX351" s="13" t="s">
        <v>77</v>
      </c>
      <c r="AY351" s="158" t="s">
        <v>208</v>
      </c>
    </row>
    <row r="352" spans="2:51" s="14" customFormat="1" ht="12">
      <c r="B352" s="163"/>
      <c r="D352" s="150" t="s">
        <v>220</v>
      </c>
      <c r="E352" s="164" t="s">
        <v>19</v>
      </c>
      <c r="F352" s="165" t="s">
        <v>223</v>
      </c>
      <c r="H352" s="166">
        <v>4.4559999999999995</v>
      </c>
      <c r="I352" s="167"/>
      <c r="L352" s="163"/>
      <c r="M352" s="168"/>
      <c r="T352" s="169"/>
      <c r="AT352" s="164" t="s">
        <v>220</v>
      </c>
      <c r="AU352" s="164" t="s">
        <v>86</v>
      </c>
      <c r="AV352" s="14" t="s">
        <v>216</v>
      </c>
      <c r="AW352" s="14" t="s">
        <v>37</v>
      </c>
      <c r="AX352" s="14" t="s">
        <v>84</v>
      </c>
      <c r="AY352" s="164" t="s">
        <v>208</v>
      </c>
    </row>
    <row r="353" spans="2:65" s="1" customFormat="1" ht="78" customHeight="1">
      <c r="B353" s="33"/>
      <c r="C353" s="170" t="s">
        <v>1256</v>
      </c>
      <c r="D353" s="170" t="s">
        <v>239</v>
      </c>
      <c r="E353" s="171" t="s">
        <v>814</v>
      </c>
      <c r="F353" s="172" t="s">
        <v>815</v>
      </c>
      <c r="G353" s="173" t="s">
        <v>226</v>
      </c>
      <c r="H353" s="174">
        <v>4.456</v>
      </c>
      <c r="I353" s="175"/>
      <c r="J353" s="176">
        <f>ROUND(I353*H353,2)</f>
        <v>0</v>
      </c>
      <c r="K353" s="172" t="s">
        <v>19</v>
      </c>
      <c r="L353" s="177"/>
      <c r="M353" s="178" t="s">
        <v>19</v>
      </c>
      <c r="N353" s="179" t="s">
        <v>48</v>
      </c>
      <c r="P353" s="141">
        <f>O353*H353</f>
        <v>0</v>
      </c>
      <c r="Q353" s="141">
        <v>0</v>
      </c>
      <c r="R353" s="141">
        <f>Q353*H353</f>
        <v>0</v>
      </c>
      <c r="S353" s="141">
        <v>0</v>
      </c>
      <c r="T353" s="142">
        <f>S353*H353</f>
        <v>0</v>
      </c>
      <c r="AR353" s="143" t="s">
        <v>432</v>
      </c>
      <c r="AT353" s="143" t="s">
        <v>239</v>
      </c>
      <c r="AU353" s="143" t="s">
        <v>86</v>
      </c>
      <c r="AY353" s="18" t="s">
        <v>208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8" t="s">
        <v>84</v>
      </c>
      <c r="BK353" s="144">
        <f>ROUND(I353*H353,2)</f>
        <v>0</v>
      </c>
      <c r="BL353" s="18" t="s">
        <v>331</v>
      </c>
      <c r="BM353" s="143" t="s">
        <v>1598</v>
      </c>
    </row>
    <row r="354" spans="2:65" s="1" customFormat="1" ht="44.25" customHeight="1">
      <c r="B354" s="33"/>
      <c r="C354" s="132" t="s">
        <v>1262</v>
      </c>
      <c r="D354" s="132" t="s">
        <v>211</v>
      </c>
      <c r="E354" s="133" t="s">
        <v>464</v>
      </c>
      <c r="F354" s="134" t="s">
        <v>465</v>
      </c>
      <c r="G354" s="135" t="s">
        <v>274</v>
      </c>
      <c r="H354" s="136">
        <v>201.18</v>
      </c>
      <c r="I354" s="137"/>
      <c r="J354" s="138">
        <f>ROUND(I354*H354,2)</f>
        <v>0</v>
      </c>
      <c r="K354" s="134" t="s">
        <v>215</v>
      </c>
      <c r="L354" s="33"/>
      <c r="M354" s="139" t="s">
        <v>19</v>
      </c>
      <c r="N354" s="140" t="s">
        <v>48</v>
      </c>
      <c r="P354" s="141">
        <f>O354*H354</f>
        <v>0</v>
      </c>
      <c r="Q354" s="141">
        <v>0.00029</v>
      </c>
      <c r="R354" s="141">
        <f>Q354*H354</f>
        <v>0.058342200000000004</v>
      </c>
      <c r="S354" s="141">
        <v>0</v>
      </c>
      <c r="T354" s="142">
        <f>S354*H354</f>
        <v>0</v>
      </c>
      <c r="AR354" s="143" t="s">
        <v>331</v>
      </c>
      <c r="AT354" s="143" t="s">
        <v>211</v>
      </c>
      <c r="AU354" s="143" t="s">
        <v>86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84</v>
      </c>
      <c r="BK354" s="144">
        <f>ROUND(I354*H354,2)</f>
        <v>0</v>
      </c>
      <c r="BL354" s="18" t="s">
        <v>331</v>
      </c>
      <c r="BM354" s="143" t="s">
        <v>1599</v>
      </c>
    </row>
    <row r="355" spans="2:47" s="1" customFormat="1" ht="12">
      <c r="B355" s="33"/>
      <c r="D355" s="145" t="s">
        <v>218</v>
      </c>
      <c r="F355" s="146" t="s">
        <v>467</v>
      </c>
      <c r="I355" s="147"/>
      <c r="L355" s="33"/>
      <c r="M355" s="148"/>
      <c r="T355" s="52"/>
      <c r="AT355" s="18" t="s">
        <v>218</v>
      </c>
      <c r="AU355" s="18" t="s">
        <v>86</v>
      </c>
    </row>
    <row r="356" spans="2:51" s="12" customFormat="1" ht="12">
      <c r="B356" s="149"/>
      <c r="D356" s="150" t="s">
        <v>220</v>
      </c>
      <c r="E356" s="151" t="s">
        <v>19</v>
      </c>
      <c r="F356" s="152" t="s">
        <v>1600</v>
      </c>
      <c r="H356" s="153">
        <v>10.98</v>
      </c>
      <c r="I356" s="154"/>
      <c r="L356" s="149"/>
      <c r="M356" s="155"/>
      <c r="T356" s="156"/>
      <c r="AT356" s="151" t="s">
        <v>220</v>
      </c>
      <c r="AU356" s="151" t="s">
        <v>86</v>
      </c>
      <c r="AV356" s="12" t="s">
        <v>86</v>
      </c>
      <c r="AW356" s="12" t="s">
        <v>37</v>
      </c>
      <c r="AX356" s="12" t="s">
        <v>77</v>
      </c>
      <c r="AY356" s="151" t="s">
        <v>208</v>
      </c>
    </row>
    <row r="357" spans="2:51" s="13" customFormat="1" ht="12">
      <c r="B357" s="157"/>
      <c r="D357" s="150" t="s">
        <v>220</v>
      </c>
      <c r="E357" s="158" t="s">
        <v>19</v>
      </c>
      <c r="F357" s="159" t="s">
        <v>1573</v>
      </c>
      <c r="H357" s="158" t="s">
        <v>19</v>
      </c>
      <c r="I357" s="160"/>
      <c r="L357" s="157"/>
      <c r="M357" s="161"/>
      <c r="T357" s="162"/>
      <c r="AT357" s="158" t="s">
        <v>220</v>
      </c>
      <c r="AU357" s="158" t="s">
        <v>86</v>
      </c>
      <c r="AV357" s="13" t="s">
        <v>84</v>
      </c>
      <c r="AW357" s="13" t="s">
        <v>37</v>
      </c>
      <c r="AX357" s="13" t="s">
        <v>77</v>
      </c>
      <c r="AY357" s="158" t="s">
        <v>208</v>
      </c>
    </row>
    <row r="358" spans="2:51" s="12" customFormat="1" ht="12">
      <c r="B358" s="149"/>
      <c r="D358" s="150" t="s">
        <v>220</v>
      </c>
      <c r="E358" s="151" t="s">
        <v>19</v>
      </c>
      <c r="F358" s="152" t="s">
        <v>1601</v>
      </c>
      <c r="H358" s="153">
        <v>105.6</v>
      </c>
      <c r="I358" s="154"/>
      <c r="L358" s="149"/>
      <c r="M358" s="155"/>
      <c r="T358" s="156"/>
      <c r="AT358" s="151" t="s">
        <v>220</v>
      </c>
      <c r="AU358" s="151" t="s">
        <v>86</v>
      </c>
      <c r="AV358" s="12" t="s">
        <v>86</v>
      </c>
      <c r="AW358" s="12" t="s">
        <v>37</v>
      </c>
      <c r="AX358" s="12" t="s">
        <v>77</v>
      </c>
      <c r="AY358" s="151" t="s">
        <v>208</v>
      </c>
    </row>
    <row r="359" spans="2:51" s="13" customFormat="1" ht="12">
      <c r="B359" s="157"/>
      <c r="D359" s="150" t="s">
        <v>220</v>
      </c>
      <c r="E359" s="158" t="s">
        <v>19</v>
      </c>
      <c r="F359" s="159" t="s">
        <v>1580</v>
      </c>
      <c r="H359" s="158" t="s">
        <v>19</v>
      </c>
      <c r="I359" s="160"/>
      <c r="L359" s="157"/>
      <c r="M359" s="161"/>
      <c r="T359" s="162"/>
      <c r="AT359" s="158" t="s">
        <v>220</v>
      </c>
      <c r="AU359" s="158" t="s">
        <v>86</v>
      </c>
      <c r="AV359" s="13" t="s">
        <v>84</v>
      </c>
      <c r="AW359" s="13" t="s">
        <v>37</v>
      </c>
      <c r="AX359" s="13" t="s">
        <v>77</v>
      </c>
      <c r="AY359" s="158" t="s">
        <v>208</v>
      </c>
    </row>
    <row r="360" spans="2:51" s="12" customFormat="1" ht="12">
      <c r="B360" s="149"/>
      <c r="D360" s="150" t="s">
        <v>220</v>
      </c>
      <c r="E360" s="151" t="s">
        <v>19</v>
      </c>
      <c r="F360" s="152" t="s">
        <v>1602</v>
      </c>
      <c r="H360" s="153">
        <v>84.6</v>
      </c>
      <c r="I360" s="154"/>
      <c r="L360" s="149"/>
      <c r="M360" s="155"/>
      <c r="T360" s="156"/>
      <c r="AT360" s="151" t="s">
        <v>220</v>
      </c>
      <c r="AU360" s="151" t="s">
        <v>86</v>
      </c>
      <c r="AV360" s="12" t="s">
        <v>86</v>
      </c>
      <c r="AW360" s="12" t="s">
        <v>37</v>
      </c>
      <c r="AX360" s="12" t="s">
        <v>77</v>
      </c>
      <c r="AY360" s="151" t="s">
        <v>208</v>
      </c>
    </row>
    <row r="361" spans="2:51" s="13" customFormat="1" ht="12">
      <c r="B361" s="157"/>
      <c r="D361" s="150" t="s">
        <v>220</v>
      </c>
      <c r="E361" s="158" t="s">
        <v>19</v>
      </c>
      <c r="F361" s="159" t="s">
        <v>1581</v>
      </c>
      <c r="H361" s="158" t="s">
        <v>19</v>
      </c>
      <c r="I361" s="160"/>
      <c r="L361" s="157"/>
      <c r="M361" s="161"/>
      <c r="T361" s="162"/>
      <c r="AT361" s="158" t="s">
        <v>220</v>
      </c>
      <c r="AU361" s="158" t="s">
        <v>86</v>
      </c>
      <c r="AV361" s="13" t="s">
        <v>84</v>
      </c>
      <c r="AW361" s="13" t="s">
        <v>37</v>
      </c>
      <c r="AX361" s="13" t="s">
        <v>77</v>
      </c>
      <c r="AY361" s="158" t="s">
        <v>208</v>
      </c>
    </row>
    <row r="362" spans="2:51" s="14" customFormat="1" ht="12">
      <c r="B362" s="163"/>
      <c r="D362" s="150" t="s">
        <v>220</v>
      </c>
      <c r="E362" s="164" t="s">
        <v>19</v>
      </c>
      <c r="F362" s="165" t="s">
        <v>223</v>
      </c>
      <c r="H362" s="166">
        <v>201.18</v>
      </c>
      <c r="I362" s="167"/>
      <c r="L362" s="163"/>
      <c r="M362" s="168"/>
      <c r="T362" s="169"/>
      <c r="AT362" s="164" t="s">
        <v>220</v>
      </c>
      <c r="AU362" s="164" t="s">
        <v>86</v>
      </c>
      <c r="AV362" s="14" t="s">
        <v>216</v>
      </c>
      <c r="AW362" s="14" t="s">
        <v>37</v>
      </c>
      <c r="AX362" s="14" t="s">
        <v>84</v>
      </c>
      <c r="AY362" s="164" t="s">
        <v>208</v>
      </c>
    </row>
    <row r="363" spans="2:65" s="1" customFormat="1" ht="33" customHeight="1">
      <c r="B363" s="33"/>
      <c r="C363" s="132" t="s">
        <v>1264</v>
      </c>
      <c r="D363" s="132" t="s">
        <v>211</v>
      </c>
      <c r="E363" s="133" t="s">
        <v>470</v>
      </c>
      <c r="F363" s="134" t="s">
        <v>471</v>
      </c>
      <c r="G363" s="135" t="s">
        <v>274</v>
      </c>
      <c r="H363" s="136">
        <v>49.575</v>
      </c>
      <c r="I363" s="137"/>
      <c r="J363" s="138">
        <f>ROUND(I363*H363,2)</f>
        <v>0</v>
      </c>
      <c r="K363" s="134" t="s">
        <v>215</v>
      </c>
      <c r="L363" s="33"/>
      <c r="M363" s="139" t="s">
        <v>19</v>
      </c>
      <c r="N363" s="140" t="s">
        <v>48</v>
      </c>
      <c r="P363" s="141">
        <f>O363*H363</f>
        <v>0</v>
      </c>
      <c r="Q363" s="141">
        <v>0</v>
      </c>
      <c r="R363" s="141">
        <f>Q363*H363</f>
        <v>0</v>
      </c>
      <c r="S363" s="141">
        <v>0</v>
      </c>
      <c r="T363" s="142">
        <f>S363*H363</f>
        <v>0</v>
      </c>
      <c r="AR363" s="143" t="s">
        <v>331</v>
      </c>
      <c r="AT363" s="143" t="s">
        <v>211</v>
      </c>
      <c r="AU363" s="143" t="s">
        <v>86</v>
      </c>
      <c r="AY363" s="18" t="s">
        <v>208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8" t="s">
        <v>84</v>
      </c>
      <c r="BK363" s="144">
        <f>ROUND(I363*H363,2)</f>
        <v>0</v>
      </c>
      <c r="BL363" s="18" t="s">
        <v>331</v>
      </c>
      <c r="BM363" s="143" t="s">
        <v>1603</v>
      </c>
    </row>
    <row r="364" spans="2:47" s="1" customFormat="1" ht="12">
      <c r="B364" s="33"/>
      <c r="D364" s="145" t="s">
        <v>218</v>
      </c>
      <c r="F364" s="146" t="s">
        <v>473</v>
      </c>
      <c r="I364" s="147"/>
      <c r="L364" s="33"/>
      <c r="M364" s="148"/>
      <c r="T364" s="52"/>
      <c r="AT364" s="18" t="s">
        <v>218</v>
      </c>
      <c r="AU364" s="18" t="s">
        <v>86</v>
      </c>
    </row>
    <row r="365" spans="2:51" s="12" customFormat="1" ht="12">
      <c r="B365" s="149"/>
      <c r="D365" s="150" t="s">
        <v>220</v>
      </c>
      <c r="E365" s="151" t="s">
        <v>19</v>
      </c>
      <c r="F365" s="152" t="s">
        <v>1393</v>
      </c>
      <c r="H365" s="153">
        <v>2.4</v>
      </c>
      <c r="I365" s="154"/>
      <c r="L365" s="149"/>
      <c r="M365" s="155"/>
      <c r="T365" s="156"/>
      <c r="AT365" s="151" t="s">
        <v>220</v>
      </c>
      <c r="AU365" s="151" t="s">
        <v>86</v>
      </c>
      <c r="AV365" s="12" t="s">
        <v>86</v>
      </c>
      <c r="AW365" s="12" t="s">
        <v>37</v>
      </c>
      <c r="AX365" s="12" t="s">
        <v>77</v>
      </c>
      <c r="AY365" s="151" t="s">
        <v>208</v>
      </c>
    </row>
    <row r="366" spans="2:51" s="12" customFormat="1" ht="12">
      <c r="B366" s="149"/>
      <c r="D366" s="150" t="s">
        <v>220</v>
      </c>
      <c r="E366" s="151" t="s">
        <v>19</v>
      </c>
      <c r="F366" s="152" t="s">
        <v>1604</v>
      </c>
      <c r="H366" s="153">
        <v>21.6</v>
      </c>
      <c r="I366" s="154"/>
      <c r="L366" s="149"/>
      <c r="M366" s="155"/>
      <c r="T366" s="156"/>
      <c r="AT366" s="151" t="s">
        <v>220</v>
      </c>
      <c r="AU366" s="151" t="s">
        <v>86</v>
      </c>
      <c r="AV366" s="12" t="s">
        <v>86</v>
      </c>
      <c r="AW366" s="12" t="s">
        <v>37</v>
      </c>
      <c r="AX366" s="12" t="s">
        <v>77</v>
      </c>
      <c r="AY366" s="151" t="s">
        <v>208</v>
      </c>
    </row>
    <row r="367" spans="2:51" s="12" customFormat="1" ht="12">
      <c r="B367" s="149"/>
      <c r="D367" s="150" t="s">
        <v>220</v>
      </c>
      <c r="E367" s="151" t="s">
        <v>19</v>
      </c>
      <c r="F367" s="152" t="s">
        <v>1605</v>
      </c>
      <c r="H367" s="153">
        <v>25.575</v>
      </c>
      <c r="I367" s="154"/>
      <c r="L367" s="149"/>
      <c r="M367" s="155"/>
      <c r="T367" s="156"/>
      <c r="AT367" s="151" t="s">
        <v>220</v>
      </c>
      <c r="AU367" s="151" t="s">
        <v>86</v>
      </c>
      <c r="AV367" s="12" t="s">
        <v>86</v>
      </c>
      <c r="AW367" s="12" t="s">
        <v>37</v>
      </c>
      <c r="AX367" s="12" t="s">
        <v>77</v>
      </c>
      <c r="AY367" s="151" t="s">
        <v>208</v>
      </c>
    </row>
    <row r="368" spans="2:51" s="14" customFormat="1" ht="12">
      <c r="B368" s="163"/>
      <c r="D368" s="150" t="s">
        <v>220</v>
      </c>
      <c r="E368" s="164" t="s">
        <v>19</v>
      </c>
      <c r="F368" s="165" t="s">
        <v>223</v>
      </c>
      <c r="H368" s="166">
        <v>49.575</v>
      </c>
      <c r="I368" s="167"/>
      <c r="L368" s="163"/>
      <c r="M368" s="168"/>
      <c r="T368" s="169"/>
      <c r="AT368" s="164" t="s">
        <v>220</v>
      </c>
      <c r="AU368" s="164" t="s">
        <v>86</v>
      </c>
      <c r="AV368" s="14" t="s">
        <v>216</v>
      </c>
      <c r="AW368" s="14" t="s">
        <v>37</v>
      </c>
      <c r="AX368" s="14" t="s">
        <v>84</v>
      </c>
      <c r="AY368" s="164" t="s">
        <v>208</v>
      </c>
    </row>
    <row r="369" spans="2:65" s="1" customFormat="1" ht="24.2" customHeight="1">
      <c r="B369" s="33"/>
      <c r="C369" s="170" t="s">
        <v>1268</v>
      </c>
      <c r="D369" s="170" t="s">
        <v>239</v>
      </c>
      <c r="E369" s="171" t="s">
        <v>824</v>
      </c>
      <c r="F369" s="172" t="s">
        <v>825</v>
      </c>
      <c r="G369" s="173" t="s">
        <v>274</v>
      </c>
      <c r="H369" s="174">
        <v>52.054</v>
      </c>
      <c r="I369" s="175"/>
      <c r="J369" s="176">
        <f>ROUND(I369*H369,2)</f>
        <v>0</v>
      </c>
      <c r="K369" s="172" t="s">
        <v>215</v>
      </c>
      <c r="L369" s="177"/>
      <c r="M369" s="178" t="s">
        <v>19</v>
      </c>
      <c r="N369" s="179" t="s">
        <v>48</v>
      </c>
      <c r="P369" s="141">
        <f>O369*H369</f>
        <v>0</v>
      </c>
      <c r="Q369" s="141">
        <v>0.004</v>
      </c>
      <c r="R369" s="141">
        <f>Q369*H369</f>
        <v>0.208216</v>
      </c>
      <c r="S369" s="141">
        <v>0</v>
      </c>
      <c r="T369" s="142">
        <f>S369*H369</f>
        <v>0</v>
      </c>
      <c r="AR369" s="143" t="s">
        <v>432</v>
      </c>
      <c r="AT369" s="143" t="s">
        <v>239</v>
      </c>
      <c r="AU369" s="143" t="s">
        <v>86</v>
      </c>
      <c r="AY369" s="18" t="s">
        <v>208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8" t="s">
        <v>84</v>
      </c>
      <c r="BK369" s="144">
        <f>ROUND(I369*H369,2)</f>
        <v>0</v>
      </c>
      <c r="BL369" s="18" t="s">
        <v>331</v>
      </c>
      <c r="BM369" s="143" t="s">
        <v>1606</v>
      </c>
    </row>
    <row r="370" spans="2:51" s="12" customFormat="1" ht="12">
      <c r="B370" s="149"/>
      <c r="D370" s="150" t="s">
        <v>220</v>
      </c>
      <c r="E370" s="151" t="s">
        <v>19</v>
      </c>
      <c r="F370" s="152" t="s">
        <v>1393</v>
      </c>
      <c r="H370" s="153">
        <v>2.4</v>
      </c>
      <c r="I370" s="154"/>
      <c r="L370" s="149"/>
      <c r="M370" s="155"/>
      <c r="T370" s="156"/>
      <c r="AT370" s="151" t="s">
        <v>220</v>
      </c>
      <c r="AU370" s="151" t="s">
        <v>86</v>
      </c>
      <c r="AV370" s="12" t="s">
        <v>86</v>
      </c>
      <c r="AW370" s="12" t="s">
        <v>37</v>
      </c>
      <c r="AX370" s="12" t="s">
        <v>77</v>
      </c>
      <c r="AY370" s="151" t="s">
        <v>208</v>
      </c>
    </row>
    <row r="371" spans="2:51" s="12" customFormat="1" ht="12">
      <c r="B371" s="149"/>
      <c r="D371" s="150" t="s">
        <v>220</v>
      </c>
      <c r="E371" s="151" t="s">
        <v>19</v>
      </c>
      <c r="F371" s="152" t="s">
        <v>1604</v>
      </c>
      <c r="H371" s="153">
        <v>21.6</v>
      </c>
      <c r="I371" s="154"/>
      <c r="L371" s="149"/>
      <c r="M371" s="155"/>
      <c r="T371" s="156"/>
      <c r="AT371" s="151" t="s">
        <v>220</v>
      </c>
      <c r="AU371" s="151" t="s">
        <v>86</v>
      </c>
      <c r="AV371" s="12" t="s">
        <v>86</v>
      </c>
      <c r="AW371" s="12" t="s">
        <v>37</v>
      </c>
      <c r="AX371" s="12" t="s">
        <v>77</v>
      </c>
      <c r="AY371" s="151" t="s">
        <v>208</v>
      </c>
    </row>
    <row r="372" spans="2:51" s="12" customFormat="1" ht="12">
      <c r="B372" s="149"/>
      <c r="D372" s="150" t="s">
        <v>220</v>
      </c>
      <c r="E372" s="151" t="s">
        <v>19</v>
      </c>
      <c r="F372" s="152" t="s">
        <v>1605</v>
      </c>
      <c r="H372" s="153">
        <v>25.575</v>
      </c>
      <c r="I372" s="154"/>
      <c r="L372" s="149"/>
      <c r="M372" s="155"/>
      <c r="T372" s="156"/>
      <c r="AT372" s="151" t="s">
        <v>220</v>
      </c>
      <c r="AU372" s="151" t="s">
        <v>86</v>
      </c>
      <c r="AV372" s="12" t="s">
        <v>86</v>
      </c>
      <c r="AW372" s="12" t="s">
        <v>37</v>
      </c>
      <c r="AX372" s="12" t="s">
        <v>77</v>
      </c>
      <c r="AY372" s="151" t="s">
        <v>208</v>
      </c>
    </row>
    <row r="373" spans="2:51" s="14" customFormat="1" ht="12">
      <c r="B373" s="163"/>
      <c r="D373" s="150" t="s">
        <v>220</v>
      </c>
      <c r="E373" s="164" t="s">
        <v>19</v>
      </c>
      <c r="F373" s="165" t="s">
        <v>223</v>
      </c>
      <c r="H373" s="166">
        <v>49.575</v>
      </c>
      <c r="I373" s="167"/>
      <c r="L373" s="163"/>
      <c r="M373" s="168"/>
      <c r="T373" s="169"/>
      <c r="AT373" s="164" t="s">
        <v>220</v>
      </c>
      <c r="AU373" s="164" t="s">
        <v>86</v>
      </c>
      <c r="AV373" s="14" t="s">
        <v>216</v>
      </c>
      <c r="AW373" s="14" t="s">
        <v>37</v>
      </c>
      <c r="AX373" s="14" t="s">
        <v>84</v>
      </c>
      <c r="AY373" s="164" t="s">
        <v>208</v>
      </c>
    </row>
    <row r="374" spans="2:51" s="12" customFormat="1" ht="12">
      <c r="B374" s="149"/>
      <c r="D374" s="150" t="s">
        <v>220</v>
      </c>
      <c r="F374" s="152" t="s">
        <v>1607</v>
      </c>
      <c r="H374" s="153">
        <v>52.054</v>
      </c>
      <c r="I374" s="154"/>
      <c r="L374" s="149"/>
      <c r="M374" s="155"/>
      <c r="T374" s="156"/>
      <c r="AT374" s="151" t="s">
        <v>220</v>
      </c>
      <c r="AU374" s="151" t="s">
        <v>86</v>
      </c>
      <c r="AV374" s="12" t="s">
        <v>86</v>
      </c>
      <c r="AW374" s="12" t="s">
        <v>4</v>
      </c>
      <c r="AX374" s="12" t="s">
        <v>84</v>
      </c>
      <c r="AY374" s="151" t="s">
        <v>208</v>
      </c>
    </row>
    <row r="375" spans="2:65" s="1" customFormat="1" ht="24.2" customHeight="1">
      <c r="B375" s="33"/>
      <c r="C375" s="170" t="s">
        <v>1275</v>
      </c>
      <c r="D375" s="170" t="s">
        <v>239</v>
      </c>
      <c r="E375" s="171" t="s">
        <v>481</v>
      </c>
      <c r="F375" s="172" t="s">
        <v>482</v>
      </c>
      <c r="G375" s="173" t="s">
        <v>483</v>
      </c>
      <c r="H375" s="174">
        <v>22</v>
      </c>
      <c r="I375" s="175"/>
      <c r="J375" s="176">
        <f>ROUND(I375*H375,2)</f>
        <v>0</v>
      </c>
      <c r="K375" s="172" t="s">
        <v>215</v>
      </c>
      <c r="L375" s="177"/>
      <c r="M375" s="178" t="s">
        <v>19</v>
      </c>
      <c r="N375" s="179" t="s">
        <v>48</v>
      </c>
      <c r="P375" s="141">
        <f>O375*H375</f>
        <v>0</v>
      </c>
      <c r="Q375" s="141">
        <v>6E-05</v>
      </c>
      <c r="R375" s="141">
        <f>Q375*H375</f>
        <v>0.00132</v>
      </c>
      <c r="S375" s="141">
        <v>0</v>
      </c>
      <c r="T375" s="142">
        <f>S375*H375</f>
        <v>0</v>
      </c>
      <c r="AR375" s="143" t="s">
        <v>432</v>
      </c>
      <c r="AT375" s="143" t="s">
        <v>239</v>
      </c>
      <c r="AU375" s="143" t="s">
        <v>86</v>
      </c>
      <c r="AY375" s="18" t="s">
        <v>208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8" t="s">
        <v>84</v>
      </c>
      <c r="BK375" s="144">
        <f>ROUND(I375*H375,2)</f>
        <v>0</v>
      </c>
      <c r="BL375" s="18" t="s">
        <v>331</v>
      </c>
      <c r="BM375" s="143" t="s">
        <v>1608</v>
      </c>
    </row>
    <row r="376" spans="2:65" s="1" customFormat="1" ht="44.25" customHeight="1">
      <c r="B376" s="33"/>
      <c r="C376" s="132" t="s">
        <v>1279</v>
      </c>
      <c r="D376" s="132" t="s">
        <v>211</v>
      </c>
      <c r="E376" s="133" t="s">
        <v>651</v>
      </c>
      <c r="F376" s="134" t="s">
        <v>652</v>
      </c>
      <c r="G376" s="135" t="s">
        <v>447</v>
      </c>
      <c r="H376" s="187"/>
      <c r="I376" s="137"/>
      <c r="J376" s="138">
        <f>ROUND(I376*H376,2)</f>
        <v>0</v>
      </c>
      <c r="K376" s="134" t="s">
        <v>215</v>
      </c>
      <c r="L376" s="33"/>
      <c r="M376" s="139" t="s">
        <v>19</v>
      </c>
      <c r="N376" s="140" t="s">
        <v>48</v>
      </c>
      <c r="P376" s="141">
        <f>O376*H376</f>
        <v>0</v>
      </c>
      <c r="Q376" s="141">
        <v>0</v>
      </c>
      <c r="R376" s="141">
        <f>Q376*H376</f>
        <v>0</v>
      </c>
      <c r="S376" s="141">
        <v>0</v>
      </c>
      <c r="T376" s="142">
        <f>S376*H376</f>
        <v>0</v>
      </c>
      <c r="AR376" s="143" t="s">
        <v>331</v>
      </c>
      <c r="AT376" s="143" t="s">
        <v>211</v>
      </c>
      <c r="AU376" s="143" t="s">
        <v>86</v>
      </c>
      <c r="AY376" s="18" t="s">
        <v>208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8" t="s">
        <v>84</v>
      </c>
      <c r="BK376" s="144">
        <f>ROUND(I376*H376,2)</f>
        <v>0</v>
      </c>
      <c r="BL376" s="18" t="s">
        <v>331</v>
      </c>
      <c r="BM376" s="143" t="s">
        <v>1609</v>
      </c>
    </row>
    <row r="377" spans="2:47" s="1" customFormat="1" ht="12">
      <c r="B377" s="33"/>
      <c r="D377" s="145" t="s">
        <v>218</v>
      </c>
      <c r="F377" s="146" t="s">
        <v>654</v>
      </c>
      <c r="I377" s="147"/>
      <c r="L377" s="33"/>
      <c r="M377" s="148"/>
      <c r="T377" s="52"/>
      <c r="AT377" s="18" t="s">
        <v>218</v>
      </c>
      <c r="AU377" s="18" t="s">
        <v>86</v>
      </c>
    </row>
    <row r="378" spans="2:63" s="11" customFormat="1" ht="25.9" customHeight="1">
      <c r="B378" s="120"/>
      <c r="D378" s="121" t="s">
        <v>76</v>
      </c>
      <c r="E378" s="122" t="s">
        <v>508</v>
      </c>
      <c r="F378" s="122" t="s">
        <v>509</v>
      </c>
      <c r="I378" s="123"/>
      <c r="J378" s="124">
        <f>BK378</f>
        <v>0</v>
      </c>
      <c r="L378" s="120"/>
      <c r="M378" s="125"/>
      <c r="P378" s="126">
        <f>P379</f>
        <v>0</v>
      </c>
      <c r="R378" s="126">
        <f>R379</f>
        <v>0</v>
      </c>
      <c r="T378" s="127">
        <f>T379</f>
        <v>0</v>
      </c>
      <c r="AR378" s="121" t="s">
        <v>244</v>
      </c>
      <c r="AT378" s="128" t="s">
        <v>76</v>
      </c>
      <c r="AU378" s="128" t="s">
        <v>77</v>
      </c>
      <c r="AY378" s="121" t="s">
        <v>208</v>
      </c>
      <c r="BK378" s="129">
        <f>BK379</f>
        <v>0</v>
      </c>
    </row>
    <row r="379" spans="2:63" s="11" customFormat="1" ht="22.9" customHeight="1">
      <c r="B379" s="120"/>
      <c r="D379" s="121" t="s">
        <v>76</v>
      </c>
      <c r="E379" s="130" t="s">
        <v>510</v>
      </c>
      <c r="F379" s="130" t="s">
        <v>511</v>
      </c>
      <c r="I379" s="123"/>
      <c r="J379" s="131">
        <f>BK379</f>
        <v>0</v>
      </c>
      <c r="L379" s="120"/>
      <c r="M379" s="125"/>
      <c r="P379" s="126">
        <f>SUM(P380:P381)</f>
        <v>0</v>
      </c>
      <c r="R379" s="126">
        <f>SUM(R380:R381)</f>
        <v>0</v>
      </c>
      <c r="T379" s="127">
        <f>SUM(T380:T381)</f>
        <v>0</v>
      </c>
      <c r="AR379" s="121" t="s">
        <v>244</v>
      </c>
      <c r="AT379" s="128" t="s">
        <v>76</v>
      </c>
      <c r="AU379" s="128" t="s">
        <v>84</v>
      </c>
      <c r="AY379" s="121" t="s">
        <v>208</v>
      </c>
      <c r="BK379" s="129">
        <f>SUM(BK380:BK381)</f>
        <v>0</v>
      </c>
    </row>
    <row r="380" spans="2:65" s="1" customFormat="1" ht="16.5" customHeight="1">
      <c r="B380" s="33"/>
      <c r="C380" s="132" t="s">
        <v>1281</v>
      </c>
      <c r="D380" s="132" t="s">
        <v>211</v>
      </c>
      <c r="E380" s="133" t="s">
        <v>513</v>
      </c>
      <c r="F380" s="134" t="s">
        <v>511</v>
      </c>
      <c r="G380" s="135" t="s">
        <v>447</v>
      </c>
      <c r="H380" s="187"/>
      <c r="I380" s="137"/>
      <c r="J380" s="138">
        <f>ROUND(I380*H380,2)</f>
        <v>0</v>
      </c>
      <c r="K380" s="134" t="s">
        <v>514</v>
      </c>
      <c r="L380" s="33"/>
      <c r="M380" s="139" t="s">
        <v>19</v>
      </c>
      <c r="N380" s="140" t="s">
        <v>48</v>
      </c>
      <c r="P380" s="141">
        <f>O380*H380</f>
        <v>0</v>
      </c>
      <c r="Q380" s="141">
        <v>0</v>
      </c>
      <c r="R380" s="141">
        <f>Q380*H380</f>
        <v>0</v>
      </c>
      <c r="S380" s="141">
        <v>0</v>
      </c>
      <c r="T380" s="142">
        <f>S380*H380</f>
        <v>0</v>
      </c>
      <c r="AR380" s="143" t="s">
        <v>515</v>
      </c>
      <c r="AT380" s="143" t="s">
        <v>211</v>
      </c>
      <c r="AU380" s="143" t="s">
        <v>86</v>
      </c>
      <c r="AY380" s="18" t="s">
        <v>208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8" t="s">
        <v>84</v>
      </c>
      <c r="BK380" s="144">
        <f>ROUND(I380*H380,2)</f>
        <v>0</v>
      </c>
      <c r="BL380" s="18" t="s">
        <v>515</v>
      </c>
      <c r="BM380" s="143" t="s">
        <v>1610</v>
      </c>
    </row>
    <row r="381" spans="2:47" s="1" customFormat="1" ht="12">
      <c r="B381" s="33"/>
      <c r="D381" s="145" t="s">
        <v>218</v>
      </c>
      <c r="F381" s="146" t="s">
        <v>517</v>
      </c>
      <c r="I381" s="147"/>
      <c r="L381" s="33"/>
      <c r="M381" s="188"/>
      <c r="N381" s="189"/>
      <c r="O381" s="189"/>
      <c r="P381" s="189"/>
      <c r="Q381" s="189"/>
      <c r="R381" s="189"/>
      <c r="S381" s="189"/>
      <c r="T381" s="190"/>
      <c r="AT381" s="18" t="s">
        <v>218</v>
      </c>
      <c r="AU381" s="18" t="s">
        <v>86</v>
      </c>
    </row>
    <row r="382" spans="2:12" s="1" customFormat="1" ht="6.95" customHeight="1">
      <c r="B382" s="41"/>
      <c r="C382" s="42"/>
      <c r="D382" s="42"/>
      <c r="E382" s="42"/>
      <c r="F382" s="42"/>
      <c r="G382" s="42"/>
      <c r="H382" s="42"/>
      <c r="I382" s="42"/>
      <c r="J382" s="42"/>
      <c r="K382" s="42"/>
      <c r="L382" s="33"/>
    </row>
  </sheetData>
  <sheetProtection algorithmName="SHA-512" hashValue="z3e7tgoyrOCawExxL9SpBM4ZNPotLZ5z0WXVeoPpDX2EekTv2oAB9yAZDgG1SkDVd7BjYRnPW22SP5u8K8x2Nw==" saltValue="zybWmXmJNYYagzg7qA9pTZpSeVDQg9dCk5JIKs3nTz6L8kDi8erG61oejI1zmHnSzRr/Rcheux9MyEby1e9Vhw==" spinCount="100000" sheet="1" objects="1" scenarios="1" formatColumns="0" formatRows="0" autoFilter="0"/>
  <autoFilter ref="C96:K381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1272211"/>
    <hyperlink ref="F107" r:id="rId2" display="https://podminky.urs.cz/item/CS_URS_2023_01/311273121"/>
    <hyperlink ref="F116" r:id="rId3" display="https://podminky.urs.cz/item/CS_URS_2023_01/319201321"/>
    <hyperlink ref="F129" r:id="rId4" display="https://podminky.urs.cz/item/CS_URS_2023_01/346272256"/>
    <hyperlink ref="F134" r:id="rId5" display="https://podminky.urs.cz/item/CS_URS_2023_01/612321141"/>
    <hyperlink ref="F143" r:id="rId6" display="https://podminky.urs.cz/item/CS_URS_2023_01/612321191"/>
    <hyperlink ref="F145" r:id="rId7" display="https://podminky.urs.cz/item/CS_URS_2023_01/612325302"/>
    <hyperlink ref="F162" r:id="rId8" display="https://podminky.urs.cz/item/CS_URS_2023_01/622321141"/>
    <hyperlink ref="F169" r:id="rId9" display="https://podminky.urs.cz/item/CS_URS_2023_01/622321191"/>
    <hyperlink ref="F171" r:id="rId10" display="https://podminky.urs.cz/item/CS_URS_2023_01/623324111"/>
    <hyperlink ref="F177" r:id="rId11" display="https://podminky.urs.cz/item/CS_URS_2023_01/629135101"/>
    <hyperlink ref="F184" r:id="rId12" display="https://podminky.urs.cz/item/CS_URS_2023_01/629991011"/>
    <hyperlink ref="F196" r:id="rId13" display="https://podminky.urs.cz/item/CS_URS_2023_01/949101112"/>
    <hyperlink ref="F200" r:id="rId14" display="https://podminky.urs.cz/item/CS_URS_2023_01/962032230"/>
    <hyperlink ref="F205" r:id="rId15" display="https://podminky.urs.cz/item/CS_URS_2023_01/962081131"/>
    <hyperlink ref="F209" r:id="rId16" display="https://podminky.urs.cz/item/CS_URS_2023_01/966031313"/>
    <hyperlink ref="F213" r:id="rId17" display="https://podminky.urs.cz/item/CS_URS_2023_01/968062377"/>
    <hyperlink ref="F221" r:id="rId18" display="https://podminky.urs.cz/item/CS_URS_2023_01/973028141"/>
    <hyperlink ref="F227" r:id="rId19" display="https://podminky.urs.cz/item/CS_URS_2023_01/973028151"/>
    <hyperlink ref="F236" r:id="rId20" display="https://podminky.urs.cz/item/CS_URS_2023_01/978013191"/>
    <hyperlink ref="F242" r:id="rId21" display="https://podminky.urs.cz/item/CS_URS_2023_01/978015391"/>
    <hyperlink ref="F253" r:id="rId22" display="https://podminky.urs.cz/item/CS_URS_2023_01/997013114"/>
    <hyperlink ref="F255" r:id="rId23" display="https://podminky.urs.cz/item/CS_URS_2023_01/997013501"/>
    <hyperlink ref="F257" r:id="rId24" display="https://podminky.urs.cz/item/CS_URS_2023_01/997013509"/>
    <hyperlink ref="F260" r:id="rId25" display="https://podminky.urs.cz/item/CS_URS_2023_01/997013863"/>
    <hyperlink ref="F262" r:id="rId26" display="https://podminky.urs.cz/item/CS_URS_2023_01/997013871"/>
    <hyperlink ref="F265" r:id="rId27" display="https://podminky.urs.cz/item/CS_URS_2023_01/998011003"/>
    <hyperlink ref="F269" r:id="rId28" display="https://podminky.urs.cz/item/CS_URS_2023_01/751398854"/>
    <hyperlink ref="F273" r:id="rId29" display="https://podminky.urs.cz/item/CS_URS_2023_01/751510863"/>
    <hyperlink ref="F276" r:id="rId30" display="https://podminky.urs.cz/item/CS_URS_2023_01/998751202"/>
    <hyperlink ref="F279" r:id="rId31" display="https://podminky.urs.cz/item/CS_URS_2023_01/764001911"/>
    <hyperlink ref="F289" r:id="rId32" display="https://podminky.urs.cz/item/CS_URS_2023_01/764002851"/>
    <hyperlink ref="F296" r:id="rId33" display="https://podminky.urs.cz/item/CS_URS_2023_01/764216643"/>
    <hyperlink ref="F303" r:id="rId34" display="https://podminky.urs.cz/item/CS_URS_2023_01/998764203"/>
    <hyperlink ref="F306" r:id="rId35" display="https://podminky.urs.cz/item/CS_URS_2023_01/766622131"/>
    <hyperlink ref="F313" r:id="rId36" display="https://podminky.urs.cz/item/CS_URS_2023_01/766622132"/>
    <hyperlink ref="F322" r:id="rId37" display="https://podminky.urs.cz/item/CS_URS_2023_01/766622133"/>
    <hyperlink ref="F331" r:id="rId38" display="https://podminky.urs.cz/item/CS_URS_2023_01/766622216"/>
    <hyperlink ref="F341" r:id="rId39" display="https://podminky.urs.cz/item/CS_URS_2023_01/766660411"/>
    <hyperlink ref="F355" r:id="rId40" display="https://podminky.urs.cz/item/CS_URS_2023_01/767627310"/>
    <hyperlink ref="F364" r:id="rId41" display="https://podminky.urs.cz/item/CS_URS_2023_01/766694116"/>
    <hyperlink ref="F377" r:id="rId42" display="https://podminky.urs.cz/item/CS_URS_2023_01/998766203"/>
    <hyperlink ref="F381" r:id="rId43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127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1066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1611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ROUND(J97,2)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ROUND((SUM(BE97:BE316)),2)</f>
        <v>0</v>
      </c>
      <c r="I35" s="94">
        <v>0.21</v>
      </c>
      <c r="J35" s="82">
        <f>ROUND(((SUM(BE97:BE316))*I35),2)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ROUND((SUM(BF97:BF316)),2)</f>
        <v>0</v>
      </c>
      <c r="I36" s="94">
        <v>0.15</v>
      </c>
      <c r="J36" s="82">
        <f>ROUND(((SUM(BF97:BF316))*I36),2)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ROUND((SUM(BG97:BG316)),2)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ROUND((SUM(BH97:BH316)),2)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ROUND((SUM(BI97:BI316)),2)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1066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Z4 - IV.NP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J97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J158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J205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J217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J220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J221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J237</f>
        <v>0</v>
      </c>
      <c r="L72" s="108"/>
    </row>
    <row r="73" spans="2:12" s="9" customFormat="1" ht="19.9" customHeight="1">
      <c r="B73" s="108"/>
      <c r="D73" s="109" t="s">
        <v>1069</v>
      </c>
      <c r="E73" s="110"/>
      <c r="F73" s="110"/>
      <c r="G73" s="110"/>
      <c r="H73" s="110"/>
      <c r="I73" s="110"/>
      <c r="J73" s="111">
        <f>J298</f>
        <v>0</v>
      </c>
      <c r="L73" s="108"/>
    </row>
    <row r="74" spans="2:12" s="8" customFormat="1" ht="24.95" customHeight="1">
      <c r="B74" s="104"/>
      <c r="D74" s="105" t="s">
        <v>191</v>
      </c>
      <c r="E74" s="106"/>
      <c r="F74" s="106"/>
      <c r="G74" s="106"/>
      <c r="H74" s="106"/>
      <c r="I74" s="106"/>
      <c r="J74" s="107">
        <f>J313</f>
        <v>0</v>
      </c>
      <c r="L74" s="104"/>
    </row>
    <row r="75" spans="2:12" s="9" customFormat="1" ht="19.9" customHeight="1">
      <c r="B75" s="108"/>
      <c r="D75" s="109" t="s">
        <v>192</v>
      </c>
      <c r="E75" s="110"/>
      <c r="F75" s="110"/>
      <c r="G75" s="110"/>
      <c r="H75" s="110"/>
      <c r="I75" s="110"/>
      <c r="J75" s="111">
        <f>J314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3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2" t="str">
        <f>E7</f>
        <v>Revitalizace přádelny, Broumov</v>
      </c>
      <c r="F85" s="313"/>
      <c r="G85" s="313"/>
      <c r="H85" s="313"/>
      <c r="L85" s="33"/>
    </row>
    <row r="86" spans="2:12" ht="12" customHeight="1">
      <c r="B86" s="21"/>
      <c r="C86" s="28" t="s">
        <v>173</v>
      </c>
      <c r="L86" s="21"/>
    </row>
    <row r="87" spans="2:12" s="1" customFormat="1" ht="16.5" customHeight="1">
      <c r="B87" s="33"/>
      <c r="E87" s="312" t="s">
        <v>1066</v>
      </c>
      <c r="F87" s="311"/>
      <c r="G87" s="311"/>
      <c r="H87" s="311"/>
      <c r="L87" s="33"/>
    </row>
    <row r="88" spans="2:12" s="1" customFormat="1" ht="12" customHeight="1">
      <c r="B88" s="33"/>
      <c r="C88" s="28" t="s">
        <v>175</v>
      </c>
      <c r="L88" s="33"/>
    </row>
    <row r="89" spans="2:12" s="1" customFormat="1" ht="16.5" customHeight="1">
      <c r="B89" s="33"/>
      <c r="E89" s="294" t="str">
        <f>E11</f>
        <v>Z4 - IV.NP</v>
      </c>
      <c r="F89" s="311"/>
      <c r="G89" s="311"/>
      <c r="H89" s="311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st.p.č. 115/3, čp. 158, k.ú. Velká Ves u Broumova</v>
      </c>
      <c r="I91" s="28" t="s">
        <v>23</v>
      </c>
      <c r="J91" s="49" t="str">
        <f>IF(J14="","",J14)</f>
        <v>10. 3. 2023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8" t="s">
        <v>25</v>
      </c>
      <c r="F93" s="26" t="str">
        <f>E17</f>
        <v>Z-Trade</v>
      </c>
      <c r="I93" s="28" t="s">
        <v>33</v>
      </c>
      <c r="J93" s="31" t="str">
        <f>E23</f>
        <v>JOSTA s.r.o.</v>
      </c>
      <c r="L93" s="33"/>
    </row>
    <row r="94" spans="2:12" s="1" customFormat="1" ht="15.2" customHeight="1">
      <c r="B94" s="33"/>
      <c r="C94" s="28" t="s">
        <v>31</v>
      </c>
      <c r="F94" s="26" t="str">
        <f>IF(E20="","",E20)</f>
        <v>Vyplň údaj</v>
      </c>
      <c r="I94" s="28" t="s">
        <v>38</v>
      </c>
      <c r="J94" s="31" t="str">
        <f>E26</f>
        <v>Tomáš Valenta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62</v>
      </c>
      <c r="E96" s="114" t="s">
        <v>58</v>
      </c>
      <c r="F96" s="114" t="s">
        <v>59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5" t="s">
        <v>19</v>
      </c>
      <c r="N96" s="56" t="s">
        <v>47</v>
      </c>
      <c r="O96" s="56" t="s">
        <v>199</v>
      </c>
      <c r="P96" s="56" t="s">
        <v>200</v>
      </c>
      <c r="Q96" s="56" t="s">
        <v>201</v>
      </c>
      <c r="R96" s="56" t="s">
        <v>202</v>
      </c>
      <c r="S96" s="56" t="s">
        <v>203</v>
      </c>
      <c r="T96" s="57" t="s">
        <v>204</v>
      </c>
    </row>
    <row r="97" spans="2:63" s="1" customFormat="1" ht="22.9" customHeight="1">
      <c r="B97" s="33"/>
      <c r="C97" s="60" t="s">
        <v>205</v>
      </c>
      <c r="J97" s="116">
        <f>BK97</f>
        <v>0</v>
      </c>
      <c r="L97" s="33"/>
      <c r="M97" s="58"/>
      <c r="N97" s="50"/>
      <c r="O97" s="50"/>
      <c r="P97" s="117">
        <f>P98+P220+P313</f>
        <v>0</v>
      </c>
      <c r="Q97" s="50"/>
      <c r="R97" s="117">
        <f>R98+R220+R313</f>
        <v>18.381397915900003</v>
      </c>
      <c r="S97" s="50"/>
      <c r="T97" s="118">
        <f>T98+T220+T313</f>
        <v>21.912872999999998</v>
      </c>
      <c r="AT97" s="18" t="s">
        <v>76</v>
      </c>
      <c r="AU97" s="18" t="s">
        <v>181</v>
      </c>
      <c r="BK97" s="119">
        <f>BK98+BK220+BK313</f>
        <v>0</v>
      </c>
    </row>
    <row r="98" spans="2:63" s="11" customFormat="1" ht="25.9" customHeight="1">
      <c r="B98" s="120"/>
      <c r="D98" s="121" t="s">
        <v>76</v>
      </c>
      <c r="E98" s="122" t="s">
        <v>206</v>
      </c>
      <c r="F98" s="122" t="s">
        <v>207</v>
      </c>
      <c r="I98" s="123"/>
      <c r="J98" s="124">
        <f>BK98</f>
        <v>0</v>
      </c>
      <c r="L98" s="120"/>
      <c r="M98" s="125"/>
      <c r="P98" s="126">
        <f>P99+P119+P158+P205+P217</f>
        <v>0</v>
      </c>
      <c r="R98" s="126">
        <f>R99+R119+R158+R205+R217</f>
        <v>13.1043227488</v>
      </c>
      <c r="T98" s="127">
        <f>T99+T119+T158+T205+T217</f>
        <v>21.803320999999997</v>
      </c>
      <c r="AR98" s="121" t="s">
        <v>84</v>
      </c>
      <c r="AT98" s="128" t="s">
        <v>76</v>
      </c>
      <c r="AU98" s="128" t="s">
        <v>77</v>
      </c>
      <c r="AY98" s="121" t="s">
        <v>208</v>
      </c>
      <c r="BK98" s="129">
        <f>BK99+BK119+BK158+BK205+BK217</f>
        <v>0</v>
      </c>
    </row>
    <row r="99" spans="2:63" s="11" customFormat="1" ht="22.9" customHeight="1">
      <c r="B99" s="120"/>
      <c r="D99" s="121" t="s">
        <v>76</v>
      </c>
      <c r="E99" s="130" t="s">
        <v>209</v>
      </c>
      <c r="F99" s="130" t="s">
        <v>210</v>
      </c>
      <c r="I99" s="123"/>
      <c r="J99" s="131">
        <f>BK99</f>
        <v>0</v>
      </c>
      <c r="L99" s="120"/>
      <c r="M99" s="125"/>
      <c r="P99" s="126">
        <f>SUM(P100:P118)</f>
        <v>0</v>
      </c>
      <c r="R99" s="126">
        <f>SUM(R100:R118)</f>
        <v>6.633773568800001</v>
      </c>
      <c r="T99" s="127">
        <f>SUM(T100:T118)</f>
        <v>0</v>
      </c>
      <c r="AR99" s="121" t="s">
        <v>84</v>
      </c>
      <c r="AT99" s="128" t="s">
        <v>76</v>
      </c>
      <c r="AU99" s="128" t="s">
        <v>84</v>
      </c>
      <c r="AY99" s="121" t="s">
        <v>208</v>
      </c>
      <c r="BK99" s="129">
        <f>SUM(BK100:BK118)</f>
        <v>0</v>
      </c>
    </row>
    <row r="100" spans="2:65" s="1" customFormat="1" ht="44.25" customHeight="1">
      <c r="B100" s="33"/>
      <c r="C100" s="132" t="s">
        <v>84</v>
      </c>
      <c r="D100" s="132" t="s">
        <v>211</v>
      </c>
      <c r="E100" s="133" t="s">
        <v>1612</v>
      </c>
      <c r="F100" s="134" t="s">
        <v>1613</v>
      </c>
      <c r="G100" s="135" t="s">
        <v>226</v>
      </c>
      <c r="H100" s="136">
        <v>0.35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48</v>
      </c>
      <c r="P100" s="141">
        <f>O100*H100</f>
        <v>0</v>
      </c>
      <c r="Q100" s="141">
        <v>0.15274</v>
      </c>
      <c r="R100" s="141">
        <f>Q100*H100</f>
        <v>0.05345899999999999</v>
      </c>
      <c r="S100" s="141">
        <v>0</v>
      </c>
      <c r="T100" s="142">
        <f>S100*H100</f>
        <v>0</v>
      </c>
      <c r="AR100" s="143" t="s">
        <v>216</v>
      </c>
      <c r="AT100" s="143" t="s">
        <v>211</v>
      </c>
      <c r="AU100" s="143" t="s">
        <v>86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84</v>
      </c>
      <c r="BK100" s="144">
        <f>ROUND(I100*H100,2)</f>
        <v>0</v>
      </c>
      <c r="BL100" s="18" t="s">
        <v>216</v>
      </c>
      <c r="BM100" s="143" t="s">
        <v>1614</v>
      </c>
    </row>
    <row r="101" spans="2:47" s="1" customFormat="1" ht="12">
      <c r="B101" s="33"/>
      <c r="D101" s="145" t="s">
        <v>218</v>
      </c>
      <c r="F101" s="146" t="s">
        <v>1615</v>
      </c>
      <c r="I101" s="147"/>
      <c r="L101" s="33"/>
      <c r="M101" s="148"/>
      <c r="T101" s="52"/>
      <c r="AT101" s="18" t="s">
        <v>218</v>
      </c>
      <c r="AU101" s="18" t="s">
        <v>86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1616</v>
      </c>
      <c r="H102" s="153">
        <v>0.35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0.35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657</v>
      </c>
      <c r="F104" s="134" t="s">
        <v>658</v>
      </c>
      <c r="G104" s="135" t="s">
        <v>226</v>
      </c>
      <c r="H104" s="136">
        <v>24.088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0.2441076</v>
      </c>
      <c r="R104" s="141">
        <f>Q104*H104</f>
        <v>5.880063868800001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1617</v>
      </c>
    </row>
    <row r="105" spans="2:47" s="1" customFormat="1" ht="12">
      <c r="B105" s="33"/>
      <c r="D105" s="145" t="s">
        <v>218</v>
      </c>
      <c r="F105" s="146" t="s">
        <v>660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1618</v>
      </c>
      <c r="H106" s="153">
        <v>24.088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24.088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37.9" customHeight="1">
      <c r="B108" s="33"/>
      <c r="C108" s="132" t="s">
        <v>209</v>
      </c>
      <c r="D108" s="132" t="s">
        <v>211</v>
      </c>
      <c r="E108" s="133" t="s">
        <v>256</v>
      </c>
      <c r="F108" s="134" t="s">
        <v>257</v>
      </c>
      <c r="G108" s="135" t="s">
        <v>226</v>
      </c>
      <c r="H108" s="136">
        <v>24.51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0.02857</v>
      </c>
      <c r="R108" s="141">
        <f>Q108*H108</f>
        <v>0.7002507000000001</v>
      </c>
      <c r="S108" s="141">
        <v>0</v>
      </c>
      <c r="T108" s="142">
        <f>S108*H108</f>
        <v>0</v>
      </c>
      <c r="AR108" s="143" t="s">
        <v>216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1619</v>
      </c>
    </row>
    <row r="109" spans="2:47" s="1" customFormat="1" ht="12">
      <c r="B109" s="33"/>
      <c r="D109" s="145" t="s">
        <v>218</v>
      </c>
      <c r="F109" s="146" t="s">
        <v>259</v>
      </c>
      <c r="I109" s="147"/>
      <c r="L109" s="33"/>
      <c r="M109" s="148"/>
      <c r="T109" s="52"/>
      <c r="AT109" s="18" t="s">
        <v>218</v>
      </c>
      <c r="AU109" s="18" t="s">
        <v>86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1620</v>
      </c>
      <c r="H110" s="153">
        <v>18.72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1492</v>
      </c>
      <c r="H111" s="153">
        <v>0.48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3" customFormat="1" ht="12">
      <c r="B112" s="157"/>
      <c r="D112" s="150" t="s">
        <v>220</v>
      </c>
      <c r="E112" s="158" t="s">
        <v>19</v>
      </c>
      <c r="F112" s="159" t="s">
        <v>1091</v>
      </c>
      <c r="H112" s="158" t="s">
        <v>19</v>
      </c>
      <c r="I112" s="160"/>
      <c r="L112" s="157"/>
      <c r="M112" s="161"/>
      <c r="T112" s="162"/>
      <c r="AT112" s="158" t="s">
        <v>220</v>
      </c>
      <c r="AU112" s="158" t="s">
        <v>86</v>
      </c>
      <c r="AV112" s="13" t="s">
        <v>84</v>
      </c>
      <c r="AW112" s="13" t="s">
        <v>37</v>
      </c>
      <c r="AX112" s="13" t="s">
        <v>77</v>
      </c>
      <c r="AY112" s="158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1621</v>
      </c>
      <c r="H113" s="153">
        <v>0.69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2" customFormat="1" ht="12">
      <c r="B114" s="149"/>
      <c r="D114" s="150" t="s">
        <v>220</v>
      </c>
      <c r="E114" s="151" t="s">
        <v>19</v>
      </c>
      <c r="F114" s="152" t="s">
        <v>1622</v>
      </c>
      <c r="H114" s="153">
        <v>1.41</v>
      </c>
      <c r="I114" s="154"/>
      <c r="L114" s="149"/>
      <c r="M114" s="155"/>
      <c r="T114" s="156"/>
      <c r="AT114" s="151" t="s">
        <v>220</v>
      </c>
      <c r="AU114" s="151" t="s">
        <v>86</v>
      </c>
      <c r="AV114" s="12" t="s">
        <v>86</v>
      </c>
      <c r="AW114" s="12" t="s">
        <v>37</v>
      </c>
      <c r="AX114" s="12" t="s">
        <v>77</v>
      </c>
      <c r="AY114" s="151" t="s">
        <v>208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1623</v>
      </c>
      <c r="H115" s="153">
        <v>0.81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1624</v>
      </c>
      <c r="H116" s="153">
        <v>2.4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3" customFormat="1" ht="12">
      <c r="B117" s="157"/>
      <c r="D117" s="150" t="s">
        <v>220</v>
      </c>
      <c r="E117" s="158" t="s">
        <v>19</v>
      </c>
      <c r="F117" s="159" t="s">
        <v>1094</v>
      </c>
      <c r="H117" s="158" t="s">
        <v>19</v>
      </c>
      <c r="I117" s="160"/>
      <c r="L117" s="157"/>
      <c r="M117" s="161"/>
      <c r="T117" s="162"/>
      <c r="AT117" s="158" t="s">
        <v>220</v>
      </c>
      <c r="AU117" s="158" t="s">
        <v>86</v>
      </c>
      <c r="AV117" s="13" t="s">
        <v>84</v>
      </c>
      <c r="AW117" s="13" t="s">
        <v>37</v>
      </c>
      <c r="AX117" s="13" t="s">
        <v>77</v>
      </c>
      <c r="AY117" s="158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24.509999999999998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3" s="11" customFormat="1" ht="22.9" customHeight="1">
      <c r="B119" s="120"/>
      <c r="D119" s="121" t="s">
        <v>76</v>
      </c>
      <c r="E119" s="130" t="s">
        <v>250</v>
      </c>
      <c r="F119" s="130" t="s">
        <v>278</v>
      </c>
      <c r="I119" s="123"/>
      <c r="J119" s="131">
        <f>BK119</f>
        <v>0</v>
      </c>
      <c r="L119" s="120"/>
      <c r="M119" s="125"/>
      <c r="P119" s="126">
        <f>SUM(P120:P157)</f>
        <v>0</v>
      </c>
      <c r="R119" s="126">
        <f>SUM(R120:R157)</f>
        <v>6.4576791799999995</v>
      </c>
      <c r="T119" s="127">
        <f>SUM(T120:T157)</f>
        <v>0</v>
      </c>
      <c r="AR119" s="121" t="s">
        <v>84</v>
      </c>
      <c r="AT119" s="128" t="s">
        <v>76</v>
      </c>
      <c r="AU119" s="128" t="s">
        <v>84</v>
      </c>
      <c r="AY119" s="121" t="s">
        <v>208</v>
      </c>
      <c r="BK119" s="129">
        <f>SUM(BK120:BK157)</f>
        <v>0</v>
      </c>
    </row>
    <row r="120" spans="2:65" s="1" customFormat="1" ht="44.25" customHeight="1">
      <c r="B120" s="33"/>
      <c r="C120" s="132" t="s">
        <v>216</v>
      </c>
      <c r="D120" s="132" t="s">
        <v>211</v>
      </c>
      <c r="E120" s="133" t="s">
        <v>749</v>
      </c>
      <c r="F120" s="134" t="s">
        <v>750</v>
      </c>
      <c r="G120" s="135" t="s">
        <v>226</v>
      </c>
      <c r="H120" s="136">
        <v>28.688</v>
      </c>
      <c r="I120" s="137"/>
      <c r="J120" s="138">
        <f>ROUND(I120*H120,2)</f>
        <v>0</v>
      </c>
      <c r="K120" s="134" t="s">
        <v>215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0.01838</v>
      </c>
      <c r="R120" s="141">
        <f>Q120*H120</f>
        <v>0.52728544</v>
      </c>
      <c r="S120" s="141">
        <v>0</v>
      </c>
      <c r="T120" s="142">
        <f>S120*H120</f>
        <v>0</v>
      </c>
      <c r="AR120" s="143" t="s">
        <v>216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216</v>
      </c>
      <c r="BM120" s="143" t="s">
        <v>1625</v>
      </c>
    </row>
    <row r="121" spans="2:47" s="1" customFormat="1" ht="12">
      <c r="B121" s="33"/>
      <c r="D121" s="145" t="s">
        <v>218</v>
      </c>
      <c r="F121" s="146" t="s">
        <v>752</v>
      </c>
      <c r="I121" s="147"/>
      <c r="L121" s="33"/>
      <c r="M121" s="148"/>
      <c r="T121" s="52"/>
      <c r="AT121" s="18" t="s">
        <v>218</v>
      </c>
      <c r="AU121" s="18" t="s">
        <v>86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1626</v>
      </c>
      <c r="H122" s="153">
        <v>28.688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4" customFormat="1" ht="12">
      <c r="B123" s="163"/>
      <c r="D123" s="150" t="s">
        <v>220</v>
      </c>
      <c r="E123" s="164" t="s">
        <v>19</v>
      </c>
      <c r="F123" s="165" t="s">
        <v>223</v>
      </c>
      <c r="H123" s="166">
        <v>28.688</v>
      </c>
      <c r="I123" s="167"/>
      <c r="L123" s="163"/>
      <c r="M123" s="168"/>
      <c r="T123" s="169"/>
      <c r="AT123" s="164" t="s">
        <v>220</v>
      </c>
      <c r="AU123" s="164" t="s">
        <v>86</v>
      </c>
      <c r="AV123" s="14" t="s">
        <v>216</v>
      </c>
      <c r="AW123" s="14" t="s">
        <v>37</v>
      </c>
      <c r="AX123" s="14" t="s">
        <v>84</v>
      </c>
      <c r="AY123" s="164" t="s">
        <v>208</v>
      </c>
    </row>
    <row r="124" spans="2:65" s="1" customFormat="1" ht="44.25" customHeight="1">
      <c r="B124" s="33"/>
      <c r="C124" s="132" t="s">
        <v>244</v>
      </c>
      <c r="D124" s="132" t="s">
        <v>211</v>
      </c>
      <c r="E124" s="133" t="s">
        <v>756</v>
      </c>
      <c r="F124" s="134" t="s">
        <v>757</v>
      </c>
      <c r="G124" s="135" t="s">
        <v>226</v>
      </c>
      <c r="H124" s="136">
        <v>28.688</v>
      </c>
      <c r="I124" s="137"/>
      <c r="J124" s="138">
        <f>ROUND(I124*H124,2)</f>
        <v>0</v>
      </c>
      <c r="K124" s="134" t="s">
        <v>215</v>
      </c>
      <c r="L124" s="33"/>
      <c r="M124" s="139" t="s">
        <v>19</v>
      </c>
      <c r="N124" s="140" t="s">
        <v>48</v>
      </c>
      <c r="P124" s="141">
        <f>O124*H124</f>
        <v>0</v>
      </c>
      <c r="Q124" s="141">
        <v>0.0079</v>
      </c>
      <c r="R124" s="141">
        <f>Q124*H124</f>
        <v>0.2266352</v>
      </c>
      <c r="S124" s="141">
        <v>0</v>
      </c>
      <c r="T124" s="142">
        <f>S124*H124</f>
        <v>0</v>
      </c>
      <c r="AR124" s="143" t="s">
        <v>216</v>
      </c>
      <c r="AT124" s="143" t="s">
        <v>211</v>
      </c>
      <c r="AU124" s="143" t="s">
        <v>86</v>
      </c>
      <c r="AY124" s="18" t="s">
        <v>208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84</v>
      </c>
      <c r="BK124" s="144">
        <f>ROUND(I124*H124,2)</f>
        <v>0</v>
      </c>
      <c r="BL124" s="18" t="s">
        <v>216</v>
      </c>
      <c r="BM124" s="143" t="s">
        <v>1627</v>
      </c>
    </row>
    <row r="125" spans="2:47" s="1" customFormat="1" ht="12">
      <c r="B125" s="33"/>
      <c r="D125" s="145" t="s">
        <v>218</v>
      </c>
      <c r="F125" s="146" t="s">
        <v>759</v>
      </c>
      <c r="I125" s="147"/>
      <c r="L125" s="33"/>
      <c r="M125" s="148"/>
      <c r="T125" s="52"/>
      <c r="AT125" s="18" t="s">
        <v>218</v>
      </c>
      <c r="AU125" s="18" t="s">
        <v>86</v>
      </c>
    </row>
    <row r="126" spans="2:65" s="1" customFormat="1" ht="24.2" customHeight="1">
      <c r="B126" s="33"/>
      <c r="C126" s="132" t="s">
        <v>250</v>
      </c>
      <c r="D126" s="132" t="s">
        <v>211</v>
      </c>
      <c r="E126" s="133" t="s">
        <v>279</v>
      </c>
      <c r="F126" s="134" t="s">
        <v>280</v>
      </c>
      <c r="G126" s="135" t="s">
        <v>226</v>
      </c>
      <c r="H126" s="136">
        <v>144.677</v>
      </c>
      <c r="I126" s="137"/>
      <c r="J126" s="138">
        <f>ROUND(I126*H126,2)</f>
        <v>0</v>
      </c>
      <c r="K126" s="134" t="s">
        <v>215</v>
      </c>
      <c r="L126" s="33"/>
      <c r="M126" s="139" t="s">
        <v>19</v>
      </c>
      <c r="N126" s="140" t="s">
        <v>48</v>
      </c>
      <c r="P126" s="141">
        <f>O126*H126</f>
        <v>0</v>
      </c>
      <c r="Q126" s="141">
        <v>0.03358</v>
      </c>
      <c r="R126" s="141">
        <f>Q126*H126</f>
        <v>4.85825366</v>
      </c>
      <c r="S126" s="141">
        <v>0</v>
      </c>
      <c r="T126" s="142">
        <f>S126*H126</f>
        <v>0</v>
      </c>
      <c r="AR126" s="143" t="s">
        <v>216</v>
      </c>
      <c r="AT126" s="143" t="s">
        <v>211</v>
      </c>
      <c r="AU126" s="143" t="s">
        <v>86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84</v>
      </c>
      <c r="BK126" s="144">
        <f>ROUND(I126*H126,2)</f>
        <v>0</v>
      </c>
      <c r="BL126" s="18" t="s">
        <v>216</v>
      </c>
      <c r="BM126" s="143" t="s">
        <v>1628</v>
      </c>
    </row>
    <row r="127" spans="2:47" s="1" customFormat="1" ht="12">
      <c r="B127" s="33"/>
      <c r="D127" s="145" t="s">
        <v>218</v>
      </c>
      <c r="F127" s="146" t="s">
        <v>282</v>
      </c>
      <c r="I127" s="147"/>
      <c r="L127" s="33"/>
      <c r="M127" s="148"/>
      <c r="T127" s="52"/>
      <c r="AT127" s="18" t="s">
        <v>218</v>
      </c>
      <c r="AU127" s="18" t="s">
        <v>86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1629</v>
      </c>
      <c r="H128" s="153">
        <v>52.65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1630</v>
      </c>
      <c r="H129" s="153">
        <v>5.25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1631</v>
      </c>
      <c r="H130" s="153">
        <v>5.063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294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1632</v>
      </c>
      <c r="H132" s="153">
        <v>80.514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1633</v>
      </c>
      <c r="H133" s="153">
        <v>1.2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3" customFormat="1" ht="12">
      <c r="B134" s="157"/>
      <c r="D134" s="150" t="s">
        <v>220</v>
      </c>
      <c r="E134" s="158" t="s">
        <v>19</v>
      </c>
      <c r="F134" s="159" t="s">
        <v>290</v>
      </c>
      <c r="H134" s="158" t="s">
        <v>19</v>
      </c>
      <c r="I134" s="160"/>
      <c r="L134" s="157"/>
      <c r="M134" s="161"/>
      <c r="T134" s="162"/>
      <c r="AT134" s="158" t="s">
        <v>220</v>
      </c>
      <c r="AU134" s="158" t="s">
        <v>86</v>
      </c>
      <c r="AV134" s="13" t="s">
        <v>84</v>
      </c>
      <c r="AW134" s="13" t="s">
        <v>37</v>
      </c>
      <c r="AX134" s="13" t="s">
        <v>77</v>
      </c>
      <c r="AY134" s="158" t="s">
        <v>208</v>
      </c>
    </row>
    <row r="135" spans="2:51" s="14" customFormat="1" ht="12">
      <c r="B135" s="163"/>
      <c r="D135" s="150" t="s">
        <v>220</v>
      </c>
      <c r="E135" s="164" t="s">
        <v>19</v>
      </c>
      <c r="F135" s="165" t="s">
        <v>223</v>
      </c>
      <c r="H135" s="166">
        <v>144.677</v>
      </c>
      <c r="I135" s="167"/>
      <c r="L135" s="163"/>
      <c r="M135" s="168"/>
      <c r="T135" s="169"/>
      <c r="AT135" s="164" t="s">
        <v>220</v>
      </c>
      <c r="AU135" s="164" t="s">
        <v>86</v>
      </c>
      <c r="AV135" s="14" t="s">
        <v>216</v>
      </c>
      <c r="AW135" s="14" t="s">
        <v>37</v>
      </c>
      <c r="AX135" s="14" t="s">
        <v>84</v>
      </c>
      <c r="AY135" s="164" t="s">
        <v>208</v>
      </c>
    </row>
    <row r="136" spans="2:65" s="1" customFormat="1" ht="44.25" customHeight="1">
      <c r="B136" s="33"/>
      <c r="C136" s="132" t="s">
        <v>255</v>
      </c>
      <c r="D136" s="132" t="s">
        <v>211</v>
      </c>
      <c r="E136" s="133" t="s">
        <v>769</v>
      </c>
      <c r="F136" s="134" t="s">
        <v>770</v>
      </c>
      <c r="G136" s="135" t="s">
        <v>226</v>
      </c>
      <c r="H136" s="136">
        <v>24.088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48</v>
      </c>
      <c r="P136" s="141">
        <f>O136*H136</f>
        <v>0</v>
      </c>
      <c r="Q136" s="141">
        <v>0.02636</v>
      </c>
      <c r="R136" s="141">
        <f>Q136*H136</f>
        <v>0.63495968</v>
      </c>
      <c r="S136" s="141">
        <v>0</v>
      </c>
      <c r="T136" s="142">
        <f>S136*H136</f>
        <v>0</v>
      </c>
      <c r="AR136" s="143" t="s">
        <v>216</v>
      </c>
      <c r="AT136" s="143" t="s">
        <v>211</v>
      </c>
      <c r="AU136" s="143" t="s">
        <v>86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84</v>
      </c>
      <c r="BK136" s="144">
        <f>ROUND(I136*H136,2)</f>
        <v>0</v>
      </c>
      <c r="BL136" s="18" t="s">
        <v>216</v>
      </c>
      <c r="BM136" s="143" t="s">
        <v>1634</v>
      </c>
    </row>
    <row r="137" spans="2:47" s="1" customFormat="1" ht="12">
      <c r="B137" s="33"/>
      <c r="D137" s="145" t="s">
        <v>218</v>
      </c>
      <c r="F137" s="146" t="s">
        <v>772</v>
      </c>
      <c r="I137" s="147"/>
      <c r="L137" s="33"/>
      <c r="M137" s="148"/>
      <c r="T137" s="52"/>
      <c r="AT137" s="18" t="s">
        <v>218</v>
      </c>
      <c r="AU137" s="18" t="s">
        <v>86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1618</v>
      </c>
      <c r="H138" s="153">
        <v>24.088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4" customFormat="1" ht="12">
      <c r="B139" s="163"/>
      <c r="D139" s="150" t="s">
        <v>220</v>
      </c>
      <c r="E139" s="164" t="s">
        <v>19</v>
      </c>
      <c r="F139" s="165" t="s">
        <v>223</v>
      </c>
      <c r="H139" s="166">
        <v>24.088</v>
      </c>
      <c r="I139" s="167"/>
      <c r="L139" s="163"/>
      <c r="M139" s="168"/>
      <c r="T139" s="169"/>
      <c r="AT139" s="164" t="s">
        <v>220</v>
      </c>
      <c r="AU139" s="164" t="s">
        <v>86</v>
      </c>
      <c r="AV139" s="14" t="s">
        <v>216</v>
      </c>
      <c r="AW139" s="14" t="s">
        <v>37</v>
      </c>
      <c r="AX139" s="14" t="s">
        <v>84</v>
      </c>
      <c r="AY139" s="164" t="s">
        <v>208</v>
      </c>
    </row>
    <row r="140" spans="2:65" s="1" customFormat="1" ht="44.25" customHeight="1">
      <c r="B140" s="33"/>
      <c r="C140" s="132" t="s">
        <v>242</v>
      </c>
      <c r="D140" s="132" t="s">
        <v>211</v>
      </c>
      <c r="E140" s="133" t="s">
        <v>776</v>
      </c>
      <c r="F140" s="134" t="s">
        <v>777</v>
      </c>
      <c r="G140" s="135" t="s">
        <v>226</v>
      </c>
      <c r="H140" s="136">
        <v>24.088</v>
      </c>
      <c r="I140" s="137"/>
      <c r="J140" s="138">
        <f>ROUND(I140*H140,2)</f>
        <v>0</v>
      </c>
      <c r="K140" s="134" t="s">
        <v>215</v>
      </c>
      <c r="L140" s="33"/>
      <c r="M140" s="139" t="s">
        <v>19</v>
      </c>
      <c r="N140" s="140" t="s">
        <v>48</v>
      </c>
      <c r="P140" s="141">
        <f>O140*H140</f>
        <v>0</v>
      </c>
      <c r="Q140" s="141">
        <v>0.0079</v>
      </c>
      <c r="R140" s="141">
        <f>Q140*H140</f>
        <v>0.19029520000000003</v>
      </c>
      <c r="S140" s="141">
        <v>0</v>
      </c>
      <c r="T140" s="142">
        <f>S140*H140</f>
        <v>0</v>
      </c>
      <c r="AR140" s="143" t="s">
        <v>216</v>
      </c>
      <c r="AT140" s="143" t="s">
        <v>211</v>
      </c>
      <c r="AU140" s="143" t="s">
        <v>86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84</v>
      </c>
      <c r="BK140" s="144">
        <f>ROUND(I140*H140,2)</f>
        <v>0</v>
      </c>
      <c r="BL140" s="18" t="s">
        <v>216</v>
      </c>
      <c r="BM140" s="143" t="s">
        <v>1635</v>
      </c>
    </row>
    <row r="141" spans="2:47" s="1" customFormat="1" ht="12">
      <c r="B141" s="33"/>
      <c r="D141" s="145" t="s">
        <v>218</v>
      </c>
      <c r="F141" s="146" t="s">
        <v>779</v>
      </c>
      <c r="I141" s="147"/>
      <c r="L141" s="33"/>
      <c r="M141" s="148"/>
      <c r="T141" s="52"/>
      <c r="AT141" s="18" t="s">
        <v>218</v>
      </c>
      <c r="AU141" s="18" t="s">
        <v>86</v>
      </c>
    </row>
    <row r="142" spans="2:65" s="1" customFormat="1" ht="37.9" customHeight="1">
      <c r="B142" s="33"/>
      <c r="C142" s="132" t="s">
        <v>271</v>
      </c>
      <c r="D142" s="132" t="s">
        <v>211</v>
      </c>
      <c r="E142" s="133" t="s">
        <v>296</v>
      </c>
      <c r="F142" s="134" t="s">
        <v>297</v>
      </c>
      <c r="G142" s="135" t="s">
        <v>226</v>
      </c>
      <c r="H142" s="136">
        <v>0.81</v>
      </c>
      <c r="I142" s="137"/>
      <c r="J142" s="138">
        <f>ROUND(I142*H142,2)</f>
        <v>0</v>
      </c>
      <c r="K142" s="134" t="s">
        <v>215</v>
      </c>
      <c r="L142" s="33"/>
      <c r="M142" s="139" t="s">
        <v>19</v>
      </c>
      <c r="N142" s="140" t="s">
        <v>48</v>
      </c>
      <c r="P142" s="141">
        <f>O142*H142</f>
        <v>0</v>
      </c>
      <c r="Q142" s="141">
        <v>0.025</v>
      </c>
      <c r="R142" s="141">
        <f>Q142*H142</f>
        <v>0.020250000000000004</v>
      </c>
      <c r="S142" s="141">
        <v>0</v>
      </c>
      <c r="T142" s="142">
        <f>S142*H142</f>
        <v>0</v>
      </c>
      <c r="AR142" s="143" t="s">
        <v>216</v>
      </c>
      <c r="AT142" s="143" t="s">
        <v>211</v>
      </c>
      <c r="AU142" s="143" t="s">
        <v>86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84</v>
      </c>
      <c r="BK142" s="144">
        <f>ROUND(I142*H142,2)</f>
        <v>0</v>
      </c>
      <c r="BL142" s="18" t="s">
        <v>216</v>
      </c>
      <c r="BM142" s="143" t="s">
        <v>1636</v>
      </c>
    </row>
    <row r="143" spans="2:47" s="1" customFormat="1" ht="12">
      <c r="B143" s="33"/>
      <c r="D143" s="145" t="s">
        <v>218</v>
      </c>
      <c r="F143" s="146" t="s">
        <v>299</v>
      </c>
      <c r="I143" s="147"/>
      <c r="L143" s="33"/>
      <c r="M143" s="148"/>
      <c r="T143" s="52"/>
      <c r="AT143" s="18" t="s">
        <v>218</v>
      </c>
      <c r="AU143" s="18" t="s">
        <v>86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1637</v>
      </c>
      <c r="H144" s="153">
        <v>0.81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4" customFormat="1" ht="12">
      <c r="B145" s="163"/>
      <c r="D145" s="150" t="s">
        <v>220</v>
      </c>
      <c r="E145" s="164" t="s">
        <v>19</v>
      </c>
      <c r="F145" s="165" t="s">
        <v>223</v>
      </c>
      <c r="H145" s="166">
        <v>0.81</v>
      </c>
      <c r="I145" s="167"/>
      <c r="L145" s="163"/>
      <c r="M145" s="168"/>
      <c r="T145" s="169"/>
      <c r="AT145" s="164" t="s">
        <v>220</v>
      </c>
      <c r="AU145" s="164" t="s">
        <v>86</v>
      </c>
      <c r="AV145" s="14" t="s">
        <v>216</v>
      </c>
      <c r="AW145" s="14" t="s">
        <v>37</v>
      </c>
      <c r="AX145" s="14" t="s">
        <v>84</v>
      </c>
      <c r="AY145" s="164" t="s">
        <v>208</v>
      </c>
    </row>
    <row r="146" spans="2:65" s="1" customFormat="1" ht="37.9" customHeight="1">
      <c r="B146" s="33"/>
      <c r="C146" s="132" t="s">
        <v>169</v>
      </c>
      <c r="D146" s="132" t="s">
        <v>211</v>
      </c>
      <c r="E146" s="133" t="s">
        <v>319</v>
      </c>
      <c r="F146" s="134" t="s">
        <v>320</v>
      </c>
      <c r="G146" s="135" t="s">
        <v>226</v>
      </c>
      <c r="H146" s="136">
        <v>273.91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1638</v>
      </c>
    </row>
    <row r="147" spans="2:47" s="1" customFormat="1" ht="12">
      <c r="B147" s="33"/>
      <c r="D147" s="145" t="s">
        <v>218</v>
      </c>
      <c r="F147" s="146" t="s">
        <v>322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1639</v>
      </c>
      <c r="H148" s="153">
        <v>134.89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1640</v>
      </c>
      <c r="H149" s="153">
        <v>4.818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1641</v>
      </c>
      <c r="H150" s="153">
        <v>2.409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1642</v>
      </c>
      <c r="H151" s="153">
        <v>4.473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1643</v>
      </c>
      <c r="H152" s="153">
        <v>105.985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1640</v>
      </c>
      <c r="H153" s="153">
        <v>4.818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1641</v>
      </c>
      <c r="H154" s="153">
        <v>2.409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1642</v>
      </c>
      <c r="H155" s="153">
        <v>4.473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1644</v>
      </c>
      <c r="H156" s="153">
        <v>9.635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4" customFormat="1" ht="12">
      <c r="B157" s="163"/>
      <c r="D157" s="150" t="s">
        <v>220</v>
      </c>
      <c r="E157" s="164" t="s">
        <v>19</v>
      </c>
      <c r="F157" s="165" t="s">
        <v>223</v>
      </c>
      <c r="H157" s="166">
        <v>273.90999999999997</v>
      </c>
      <c r="I157" s="167"/>
      <c r="L157" s="163"/>
      <c r="M157" s="168"/>
      <c r="T157" s="169"/>
      <c r="AT157" s="164" t="s">
        <v>220</v>
      </c>
      <c r="AU157" s="164" t="s">
        <v>86</v>
      </c>
      <c r="AV157" s="14" t="s">
        <v>216</v>
      </c>
      <c r="AW157" s="14" t="s">
        <v>37</v>
      </c>
      <c r="AX157" s="14" t="s">
        <v>84</v>
      </c>
      <c r="AY157" s="164" t="s">
        <v>208</v>
      </c>
    </row>
    <row r="158" spans="2:63" s="11" customFormat="1" ht="22.9" customHeight="1">
      <c r="B158" s="120"/>
      <c r="D158" s="121" t="s">
        <v>76</v>
      </c>
      <c r="E158" s="130" t="s">
        <v>271</v>
      </c>
      <c r="F158" s="130" t="s">
        <v>324</v>
      </c>
      <c r="I158" s="123"/>
      <c r="J158" s="131">
        <f>BK158</f>
        <v>0</v>
      </c>
      <c r="L158" s="120"/>
      <c r="M158" s="125"/>
      <c r="P158" s="126">
        <f>SUM(P159:P204)</f>
        <v>0</v>
      </c>
      <c r="R158" s="126">
        <f>SUM(R159:R204)</f>
        <v>0.01287</v>
      </c>
      <c r="T158" s="127">
        <f>SUM(T159:T204)</f>
        <v>21.803320999999997</v>
      </c>
      <c r="AR158" s="121" t="s">
        <v>84</v>
      </c>
      <c r="AT158" s="128" t="s">
        <v>76</v>
      </c>
      <c r="AU158" s="128" t="s">
        <v>84</v>
      </c>
      <c r="AY158" s="121" t="s">
        <v>208</v>
      </c>
      <c r="BK158" s="129">
        <f>SUM(BK159:BK204)</f>
        <v>0</v>
      </c>
    </row>
    <row r="159" spans="2:65" s="1" customFormat="1" ht="37.9" customHeight="1">
      <c r="B159" s="33"/>
      <c r="C159" s="132" t="s">
        <v>295</v>
      </c>
      <c r="D159" s="132" t="s">
        <v>211</v>
      </c>
      <c r="E159" s="133" t="s">
        <v>1645</v>
      </c>
      <c r="F159" s="134" t="s">
        <v>1646</v>
      </c>
      <c r="G159" s="135" t="s">
        <v>226</v>
      </c>
      <c r="H159" s="136">
        <v>99</v>
      </c>
      <c r="I159" s="137"/>
      <c r="J159" s="138">
        <f>ROUND(I159*H159,2)</f>
        <v>0</v>
      </c>
      <c r="K159" s="134" t="s">
        <v>215</v>
      </c>
      <c r="L159" s="33"/>
      <c r="M159" s="139" t="s">
        <v>19</v>
      </c>
      <c r="N159" s="140" t="s">
        <v>48</v>
      </c>
      <c r="P159" s="141">
        <f>O159*H159</f>
        <v>0</v>
      </c>
      <c r="Q159" s="141">
        <v>0.00013</v>
      </c>
      <c r="R159" s="141">
        <f>Q159*H159</f>
        <v>0.01287</v>
      </c>
      <c r="S159" s="141">
        <v>0</v>
      </c>
      <c r="T159" s="142">
        <f>S159*H159</f>
        <v>0</v>
      </c>
      <c r="AR159" s="143" t="s">
        <v>216</v>
      </c>
      <c r="AT159" s="143" t="s">
        <v>211</v>
      </c>
      <c r="AU159" s="143" t="s">
        <v>86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84</v>
      </c>
      <c r="BK159" s="144">
        <f>ROUND(I159*H159,2)</f>
        <v>0</v>
      </c>
      <c r="BL159" s="18" t="s">
        <v>216</v>
      </c>
      <c r="BM159" s="143" t="s">
        <v>1647</v>
      </c>
    </row>
    <row r="160" spans="2:47" s="1" customFormat="1" ht="12">
      <c r="B160" s="33"/>
      <c r="D160" s="145" t="s">
        <v>218</v>
      </c>
      <c r="F160" s="146" t="s">
        <v>1648</v>
      </c>
      <c r="I160" s="147"/>
      <c r="L160" s="33"/>
      <c r="M160" s="148"/>
      <c r="T160" s="52"/>
      <c r="AT160" s="18" t="s">
        <v>218</v>
      </c>
      <c r="AU160" s="18" t="s">
        <v>86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1649</v>
      </c>
      <c r="H161" s="153">
        <v>99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4" customFormat="1" ht="12">
      <c r="B162" s="163"/>
      <c r="D162" s="150" t="s">
        <v>220</v>
      </c>
      <c r="E162" s="164" t="s">
        <v>19</v>
      </c>
      <c r="F162" s="165" t="s">
        <v>223</v>
      </c>
      <c r="H162" s="166">
        <v>99</v>
      </c>
      <c r="I162" s="167"/>
      <c r="L162" s="163"/>
      <c r="M162" s="168"/>
      <c r="T162" s="169"/>
      <c r="AT162" s="164" t="s">
        <v>220</v>
      </c>
      <c r="AU162" s="164" t="s">
        <v>86</v>
      </c>
      <c r="AV162" s="14" t="s">
        <v>216</v>
      </c>
      <c r="AW162" s="14" t="s">
        <v>37</v>
      </c>
      <c r="AX162" s="14" t="s">
        <v>84</v>
      </c>
      <c r="AY162" s="164" t="s">
        <v>208</v>
      </c>
    </row>
    <row r="163" spans="2:65" s="1" customFormat="1" ht="44.25" customHeight="1">
      <c r="B163" s="33"/>
      <c r="C163" s="132" t="s">
        <v>306</v>
      </c>
      <c r="D163" s="132" t="s">
        <v>211</v>
      </c>
      <c r="E163" s="133" t="s">
        <v>1140</v>
      </c>
      <c r="F163" s="134" t="s">
        <v>1141</v>
      </c>
      <c r="G163" s="135" t="s">
        <v>214</v>
      </c>
      <c r="H163" s="136">
        <v>3.39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</v>
      </c>
      <c r="R163" s="141">
        <f>Q163*H163</f>
        <v>0</v>
      </c>
      <c r="S163" s="141">
        <v>1.8</v>
      </c>
      <c r="T163" s="142">
        <f>S163*H163</f>
        <v>6.102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1650</v>
      </c>
    </row>
    <row r="164" spans="2:47" s="1" customFormat="1" ht="12">
      <c r="B164" s="33"/>
      <c r="D164" s="145" t="s">
        <v>218</v>
      </c>
      <c r="F164" s="146" t="s">
        <v>1143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1651</v>
      </c>
      <c r="H165" s="153">
        <v>0.725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1652</v>
      </c>
      <c r="H166" s="153">
        <v>0.605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1653</v>
      </c>
      <c r="H167" s="153">
        <v>0.83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1654</v>
      </c>
      <c r="H168" s="153">
        <v>0.615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1654</v>
      </c>
      <c r="H169" s="153">
        <v>0.615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4" customFormat="1" ht="12">
      <c r="B170" s="163"/>
      <c r="D170" s="150" t="s">
        <v>220</v>
      </c>
      <c r="E170" s="164" t="s">
        <v>19</v>
      </c>
      <c r="F170" s="165" t="s">
        <v>223</v>
      </c>
      <c r="H170" s="166">
        <v>3.3900000000000006</v>
      </c>
      <c r="I170" s="167"/>
      <c r="L170" s="163"/>
      <c r="M170" s="168"/>
      <c r="T170" s="169"/>
      <c r="AT170" s="164" t="s">
        <v>220</v>
      </c>
      <c r="AU170" s="164" t="s">
        <v>86</v>
      </c>
      <c r="AV170" s="14" t="s">
        <v>216</v>
      </c>
      <c r="AW170" s="14" t="s">
        <v>37</v>
      </c>
      <c r="AX170" s="14" t="s">
        <v>84</v>
      </c>
      <c r="AY170" s="164" t="s">
        <v>208</v>
      </c>
    </row>
    <row r="171" spans="2:65" s="1" customFormat="1" ht="49.15" customHeight="1">
      <c r="B171" s="33"/>
      <c r="C171" s="132" t="s">
        <v>312</v>
      </c>
      <c r="D171" s="132" t="s">
        <v>211</v>
      </c>
      <c r="E171" s="133" t="s">
        <v>1366</v>
      </c>
      <c r="F171" s="134" t="s">
        <v>1367</v>
      </c>
      <c r="G171" s="135" t="s">
        <v>214</v>
      </c>
      <c r="H171" s="136">
        <v>1.445</v>
      </c>
      <c r="I171" s="137"/>
      <c r="J171" s="138">
        <f>ROUND(I171*H171,2)</f>
        <v>0</v>
      </c>
      <c r="K171" s="134" t="s">
        <v>215</v>
      </c>
      <c r="L171" s="33"/>
      <c r="M171" s="139" t="s">
        <v>19</v>
      </c>
      <c r="N171" s="140" t="s">
        <v>48</v>
      </c>
      <c r="P171" s="141">
        <f>O171*H171</f>
        <v>0</v>
      </c>
      <c r="Q171" s="141">
        <v>0</v>
      </c>
      <c r="R171" s="141">
        <f>Q171*H171</f>
        <v>0</v>
      </c>
      <c r="S171" s="141">
        <v>1.8</v>
      </c>
      <c r="T171" s="142">
        <f>S171*H171</f>
        <v>2.601</v>
      </c>
      <c r="AR171" s="143" t="s">
        <v>216</v>
      </c>
      <c r="AT171" s="143" t="s">
        <v>211</v>
      </c>
      <c r="AU171" s="143" t="s">
        <v>86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84</v>
      </c>
      <c r="BK171" s="144">
        <f>ROUND(I171*H171,2)</f>
        <v>0</v>
      </c>
      <c r="BL171" s="18" t="s">
        <v>216</v>
      </c>
      <c r="BM171" s="143" t="s">
        <v>1655</v>
      </c>
    </row>
    <row r="172" spans="2:47" s="1" customFormat="1" ht="12">
      <c r="B172" s="33"/>
      <c r="D172" s="145" t="s">
        <v>218</v>
      </c>
      <c r="F172" s="146" t="s">
        <v>1369</v>
      </c>
      <c r="I172" s="147"/>
      <c r="L172" s="33"/>
      <c r="M172" s="148"/>
      <c r="T172" s="52"/>
      <c r="AT172" s="18" t="s">
        <v>218</v>
      </c>
      <c r="AU172" s="18" t="s">
        <v>86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1656</v>
      </c>
      <c r="H173" s="153">
        <v>1.445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4" customFormat="1" ht="12">
      <c r="B174" s="163"/>
      <c r="D174" s="150" t="s">
        <v>220</v>
      </c>
      <c r="E174" s="164" t="s">
        <v>19</v>
      </c>
      <c r="F174" s="165" t="s">
        <v>223</v>
      </c>
      <c r="H174" s="166">
        <v>1.445</v>
      </c>
      <c r="I174" s="167"/>
      <c r="L174" s="163"/>
      <c r="M174" s="168"/>
      <c r="T174" s="169"/>
      <c r="AT174" s="164" t="s">
        <v>220</v>
      </c>
      <c r="AU174" s="164" t="s">
        <v>86</v>
      </c>
      <c r="AV174" s="14" t="s">
        <v>216</v>
      </c>
      <c r="AW174" s="14" t="s">
        <v>37</v>
      </c>
      <c r="AX174" s="14" t="s">
        <v>84</v>
      </c>
      <c r="AY174" s="164" t="s">
        <v>208</v>
      </c>
    </row>
    <row r="175" spans="2:65" s="1" customFormat="1" ht="24.2" customHeight="1">
      <c r="B175" s="33"/>
      <c r="C175" s="132" t="s">
        <v>318</v>
      </c>
      <c r="D175" s="132" t="s">
        <v>211</v>
      </c>
      <c r="E175" s="133" t="s">
        <v>1147</v>
      </c>
      <c r="F175" s="134" t="s">
        <v>1148</v>
      </c>
      <c r="G175" s="135" t="s">
        <v>226</v>
      </c>
      <c r="H175" s="136">
        <v>7.6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</v>
      </c>
      <c r="R175" s="141">
        <f>Q175*H175</f>
        <v>0</v>
      </c>
      <c r="S175" s="141">
        <v>0.055</v>
      </c>
      <c r="T175" s="142">
        <f>S175*H175</f>
        <v>0.418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1657</v>
      </c>
    </row>
    <row r="176" spans="2:47" s="1" customFormat="1" ht="12">
      <c r="B176" s="33"/>
      <c r="D176" s="145" t="s">
        <v>218</v>
      </c>
      <c r="F176" s="146" t="s">
        <v>1150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1658</v>
      </c>
      <c r="H177" s="153">
        <v>2.4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1374</v>
      </c>
      <c r="H178" s="153">
        <v>2.8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1659</v>
      </c>
      <c r="H179" s="153">
        <v>2.4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4" customFormat="1" ht="12">
      <c r="B180" s="163"/>
      <c r="D180" s="150" t="s">
        <v>220</v>
      </c>
      <c r="E180" s="164" t="s">
        <v>19</v>
      </c>
      <c r="F180" s="165" t="s">
        <v>223</v>
      </c>
      <c r="H180" s="166">
        <v>7.6</v>
      </c>
      <c r="I180" s="167"/>
      <c r="L180" s="163"/>
      <c r="M180" s="168"/>
      <c r="T180" s="169"/>
      <c r="AT180" s="164" t="s">
        <v>220</v>
      </c>
      <c r="AU180" s="164" t="s">
        <v>86</v>
      </c>
      <c r="AV180" s="14" t="s">
        <v>216</v>
      </c>
      <c r="AW180" s="14" t="s">
        <v>37</v>
      </c>
      <c r="AX180" s="14" t="s">
        <v>84</v>
      </c>
      <c r="AY180" s="164" t="s">
        <v>208</v>
      </c>
    </row>
    <row r="181" spans="2:65" s="1" customFormat="1" ht="24.2" customHeight="1">
      <c r="B181" s="33"/>
      <c r="C181" s="132" t="s">
        <v>8</v>
      </c>
      <c r="D181" s="132" t="s">
        <v>211</v>
      </c>
      <c r="E181" s="133" t="s">
        <v>1660</v>
      </c>
      <c r="F181" s="134" t="s">
        <v>1661</v>
      </c>
      <c r="G181" s="135" t="s">
        <v>274</v>
      </c>
      <c r="H181" s="136">
        <v>2.05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</v>
      </c>
      <c r="R181" s="141">
        <f>Q181*H181</f>
        <v>0</v>
      </c>
      <c r="S181" s="141">
        <v>0.11</v>
      </c>
      <c r="T181" s="142">
        <f>S181*H181</f>
        <v>0.22549999999999998</v>
      </c>
      <c r="AR181" s="143" t="s">
        <v>216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216</v>
      </c>
      <c r="BM181" s="143" t="s">
        <v>1662</v>
      </c>
    </row>
    <row r="182" spans="2:47" s="1" customFormat="1" ht="12">
      <c r="B182" s="33"/>
      <c r="D182" s="145" t="s">
        <v>218</v>
      </c>
      <c r="F182" s="146" t="s">
        <v>1663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1379</v>
      </c>
      <c r="H183" s="153">
        <v>2.05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2.05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44.25" customHeight="1">
      <c r="B185" s="33"/>
      <c r="C185" s="132" t="s">
        <v>331</v>
      </c>
      <c r="D185" s="132" t="s">
        <v>211</v>
      </c>
      <c r="E185" s="133" t="s">
        <v>338</v>
      </c>
      <c r="F185" s="134" t="s">
        <v>339</v>
      </c>
      <c r="G185" s="135" t="s">
        <v>226</v>
      </c>
      <c r="H185" s="136">
        <v>139.708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</v>
      </c>
      <c r="R185" s="141">
        <f>Q185*H185</f>
        <v>0</v>
      </c>
      <c r="S185" s="141">
        <v>0.032</v>
      </c>
      <c r="T185" s="142">
        <f>S185*H185</f>
        <v>4.470656</v>
      </c>
      <c r="AR185" s="143" t="s">
        <v>216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216</v>
      </c>
      <c r="BM185" s="143" t="s">
        <v>1664</v>
      </c>
    </row>
    <row r="186" spans="2:47" s="1" customFormat="1" ht="12">
      <c r="B186" s="33"/>
      <c r="D186" s="145" t="s">
        <v>218</v>
      </c>
      <c r="F186" s="146" t="s">
        <v>341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1665</v>
      </c>
      <c r="H187" s="153">
        <v>139.708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3" customFormat="1" ht="12">
      <c r="B188" s="157"/>
      <c r="D188" s="150" t="s">
        <v>220</v>
      </c>
      <c r="E188" s="158" t="s">
        <v>19</v>
      </c>
      <c r="F188" s="159" t="s">
        <v>99</v>
      </c>
      <c r="H188" s="158" t="s">
        <v>19</v>
      </c>
      <c r="I188" s="160"/>
      <c r="L188" s="157"/>
      <c r="M188" s="161"/>
      <c r="T188" s="162"/>
      <c r="AT188" s="158" t="s">
        <v>220</v>
      </c>
      <c r="AU188" s="158" t="s">
        <v>86</v>
      </c>
      <c r="AV188" s="13" t="s">
        <v>84</v>
      </c>
      <c r="AW188" s="13" t="s">
        <v>37</v>
      </c>
      <c r="AX188" s="13" t="s">
        <v>77</v>
      </c>
      <c r="AY188" s="158" t="s">
        <v>208</v>
      </c>
    </row>
    <row r="189" spans="2:51" s="14" customFormat="1" ht="12">
      <c r="B189" s="163"/>
      <c r="D189" s="150" t="s">
        <v>220</v>
      </c>
      <c r="E189" s="164" t="s">
        <v>19</v>
      </c>
      <c r="F189" s="165" t="s">
        <v>223</v>
      </c>
      <c r="H189" s="166">
        <v>139.708</v>
      </c>
      <c r="I189" s="167"/>
      <c r="L189" s="163"/>
      <c r="M189" s="168"/>
      <c r="T189" s="169"/>
      <c r="AT189" s="164" t="s">
        <v>220</v>
      </c>
      <c r="AU189" s="164" t="s">
        <v>86</v>
      </c>
      <c r="AV189" s="14" t="s">
        <v>216</v>
      </c>
      <c r="AW189" s="14" t="s">
        <v>37</v>
      </c>
      <c r="AX189" s="14" t="s">
        <v>84</v>
      </c>
      <c r="AY189" s="164" t="s">
        <v>208</v>
      </c>
    </row>
    <row r="190" spans="2:65" s="1" customFormat="1" ht="33" customHeight="1">
      <c r="B190" s="33"/>
      <c r="C190" s="132" t="s">
        <v>337</v>
      </c>
      <c r="D190" s="132" t="s">
        <v>211</v>
      </c>
      <c r="E190" s="133" t="s">
        <v>1158</v>
      </c>
      <c r="F190" s="134" t="s">
        <v>1159</v>
      </c>
      <c r="G190" s="135" t="s">
        <v>274</v>
      </c>
      <c r="H190" s="136">
        <v>23.5</v>
      </c>
      <c r="I190" s="137"/>
      <c r="J190" s="138">
        <f>ROUND(I190*H190,2)</f>
        <v>0</v>
      </c>
      <c r="K190" s="134" t="s">
        <v>215</v>
      </c>
      <c r="L190" s="33"/>
      <c r="M190" s="139" t="s">
        <v>19</v>
      </c>
      <c r="N190" s="140" t="s">
        <v>48</v>
      </c>
      <c r="P190" s="141">
        <f>O190*H190</f>
        <v>0</v>
      </c>
      <c r="Q190" s="141">
        <v>0</v>
      </c>
      <c r="R190" s="141">
        <f>Q190*H190</f>
        <v>0</v>
      </c>
      <c r="S190" s="141">
        <v>0.019</v>
      </c>
      <c r="T190" s="142">
        <f>S190*H190</f>
        <v>0.4465</v>
      </c>
      <c r="AR190" s="143" t="s">
        <v>216</v>
      </c>
      <c r="AT190" s="143" t="s">
        <v>211</v>
      </c>
      <c r="AU190" s="143" t="s">
        <v>86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84</v>
      </c>
      <c r="BK190" s="144">
        <f>ROUND(I190*H190,2)</f>
        <v>0</v>
      </c>
      <c r="BL190" s="18" t="s">
        <v>216</v>
      </c>
      <c r="BM190" s="143" t="s">
        <v>1666</v>
      </c>
    </row>
    <row r="191" spans="2:47" s="1" customFormat="1" ht="12">
      <c r="B191" s="33"/>
      <c r="D191" s="145" t="s">
        <v>218</v>
      </c>
      <c r="F191" s="146" t="s">
        <v>1161</v>
      </c>
      <c r="I191" s="147"/>
      <c r="L191" s="33"/>
      <c r="M191" s="148"/>
      <c r="T191" s="52"/>
      <c r="AT191" s="18" t="s">
        <v>218</v>
      </c>
      <c r="AU191" s="18" t="s">
        <v>86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1667</v>
      </c>
      <c r="H192" s="153">
        <v>23.5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4" customFormat="1" ht="12">
      <c r="B193" s="163"/>
      <c r="D193" s="150" t="s">
        <v>220</v>
      </c>
      <c r="E193" s="164" t="s">
        <v>19</v>
      </c>
      <c r="F193" s="165" t="s">
        <v>223</v>
      </c>
      <c r="H193" s="166">
        <v>23.5</v>
      </c>
      <c r="I193" s="167"/>
      <c r="L193" s="163"/>
      <c r="M193" s="168"/>
      <c r="T193" s="169"/>
      <c r="AT193" s="164" t="s">
        <v>220</v>
      </c>
      <c r="AU193" s="164" t="s">
        <v>86</v>
      </c>
      <c r="AV193" s="14" t="s">
        <v>216</v>
      </c>
      <c r="AW193" s="14" t="s">
        <v>37</v>
      </c>
      <c r="AX193" s="14" t="s">
        <v>84</v>
      </c>
      <c r="AY193" s="164" t="s">
        <v>208</v>
      </c>
    </row>
    <row r="194" spans="2:65" s="1" customFormat="1" ht="37.9" customHeight="1">
      <c r="B194" s="33"/>
      <c r="C194" s="132" t="s">
        <v>343</v>
      </c>
      <c r="D194" s="132" t="s">
        <v>211</v>
      </c>
      <c r="E194" s="133" t="s">
        <v>369</v>
      </c>
      <c r="F194" s="134" t="s">
        <v>370</v>
      </c>
      <c r="G194" s="135" t="s">
        <v>226</v>
      </c>
      <c r="H194" s="136">
        <v>83.39</v>
      </c>
      <c r="I194" s="137"/>
      <c r="J194" s="138">
        <f>ROUND(I194*H194,2)</f>
        <v>0</v>
      </c>
      <c r="K194" s="134" t="s">
        <v>215</v>
      </c>
      <c r="L194" s="33"/>
      <c r="M194" s="139" t="s">
        <v>19</v>
      </c>
      <c r="N194" s="140" t="s">
        <v>48</v>
      </c>
      <c r="P194" s="141">
        <f>O194*H194</f>
        <v>0</v>
      </c>
      <c r="Q194" s="141">
        <v>0</v>
      </c>
      <c r="R194" s="141">
        <f>Q194*H194</f>
        <v>0</v>
      </c>
      <c r="S194" s="141">
        <v>0.046</v>
      </c>
      <c r="T194" s="142">
        <f>S194*H194</f>
        <v>3.83594</v>
      </c>
      <c r="AR194" s="143" t="s">
        <v>216</v>
      </c>
      <c r="AT194" s="143" t="s">
        <v>211</v>
      </c>
      <c r="AU194" s="143" t="s">
        <v>86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84</v>
      </c>
      <c r="BK194" s="144">
        <f>ROUND(I194*H194,2)</f>
        <v>0</v>
      </c>
      <c r="BL194" s="18" t="s">
        <v>216</v>
      </c>
      <c r="BM194" s="143" t="s">
        <v>1668</v>
      </c>
    </row>
    <row r="195" spans="2:47" s="1" customFormat="1" ht="12">
      <c r="B195" s="33"/>
      <c r="D195" s="145" t="s">
        <v>218</v>
      </c>
      <c r="F195" s="146" t="s">
        <v>372</v>
      </c>
      <c r="I195" s="147"/>
      <c r="L195" s="33"/>
      <c r="M195" s="148"/>
      <c r="T195" s="52"/>
      <c r="AT195" s="18" t="s">
        <v>218</v>
      </c>
      <c r="AU195" s="18" t="s">
        <v>86</v>
      </c>
    </row>
    <row r="196" spans="2:51" s="12" customFormat="1" ht="12">
      <c r="B196" s="149"/>
      <c r="D196" s="150" t="s">
        <v>220</v>
      </c>
      <c r="E196" s="151" t="s">
        <v>19</v>
      </c>
      <c r="F196" s="152" t="s">
        <v>1669</v>
      </c>
      <c r="H196" s="153">
        <v>83.39</v>
      </c>
      <c r="I196" s="154"/>
      <c r="L196" s="149"/>
      <c r="M196" s="155"/>
      <c r="T196" s="156"/>
      <c r="AT196" s="151" t="s">
        <v>220</v>
      </c>
      <c r="AU196" s="151" t="s">
        <v>86</v>
      </c>
      <c r="AV196" s="12" t="s">
        <v>86</v>
      </c>
      <c r="AW196" s="12" t="s">
        <v>37</v>
      </c>
      <c r="AX196" s="12" t="s">
        <v>77</v>
      </c>
      <c r="AY196" s="151" t="s">
        <v>208</v>
      </c>
    </row>
    <row r="197" spans="2:51" s="13" customFormat="1" ht="12">
      <c r="B197" s="157"/>
      <c r="D197" s="150" t="s">
        <v>220</v>
      </c>
      <c r="E197" s="158" t="s">
        <v>19</v>
      </c>
      <c r="F197" s="159" t="s">
        <v>290</v>
      </c>
      <c r="H197" s="158" t="s">
        <v>19</v>
      </c>
      <c r="I197" s="160"/>
      <c r="L197" s="157"/>
      <c r="M197" s="161"/>
      <c r="T197" s="162"/>
      <c r="AT197" s="158" t="s">
        <v>220</v>
      </c>
      <c r="AU197" s="158" t="s">
        <v>86</v>
      </c>
      <c r="AV197" s="13" t="s">
        <v>84</v>
      </c>
      <c r="AW197" s="13" t="s">
        <v>37</v>
      </c>
      <c r="AX197" s="13" t="s">
        <v>77</v>
      </c>
      <c r="AY197" s="158" t="s">
        <v>208</v>
      </c>
    </row>
    <row r="198" spans="2:51" s="14" customFormat="1" ht="12">
      <c r="B198" s="163"/>
      <c r="D198" s="150" t="s">
        <v>220</v>
      </c>
      <c r="E198" s="164" t="s">
        <v>19</v>
      </c>
      <c r="F198" s="165" t="s">
        <v>223</v>
      </c>
      <c r="H198" s="166">
        <v>83.39</v>
      </c>
      <c r="I198" s="167"/>
      <c r="L198" s="163"/>
      <c r="M198" s="168"/>
      <c r="T198" s="169"/>
      <c r="AT198" s="164" t="s">
        <v>220</v>
      </c>
      <c r="AU198" s="164" t="s">
        <v>86</v>
      </c>
      <c r="AV198" s="14" t="s">
        <v>216</v>
      </c>
      <c r="AW198" s="14" t="s">
        <v>37</v>
      </c>
      <c r="AX198" s="14" t="s">
        <v>84</v>
      </c>
      <c r="AY198" s="164" t="s">
        <v>208</v>
      </c>
    </row>
    <row r="199" spans="2:65" s="1" customFormat="1" ht="44.25" customHeight="1">
      <c r="B199" s="33"/>
      <c r="C199" s="132" t="s">
        <v>349</v>
      </c>
      <c r="D199" s="132" t="s">
        <v>211</v>
      </c>
      <c r="E199" s="133" t="s">
        <v>375</v>
      </c>
      <c r="F199" s="134" t="s">
        <v>376</v>
      </c>
      <c r="G199" s="135" t="s">
        <v>226</v>
      </c>
      <c r="H199" s="136">
        <v>62.775</v>
      </c>
      <c r="I199" s="137"/>
      <c r="J199" s="138">
        <f>ROUND(I199*H199,2)</f>
        <v>0</v>
      </c>
      <c r="K199" s="134" t="s">
        <v>215</v>
      </c>
      <c r="L199" s="33"/>
      <c r="M199" s="139" t="s">
        <v>19</v>
      </c>
      <c r="N199" s="140" t="s">
        <v>48</v>
      </c>
      <c r="P199" s="141">
        <f>O199*H199</f>
        <v>0</v>
      </c>
      <c r="Q199" s="141">
        <v>0</v>
      </c>
      <c r="R199" s="141">
        <f>Q199*H199</f>
        <v>0</v>
      </c>
      <c r="S199" s="141">
        <v>0.059</v>
      </c>
      <c r="T199" s="142">
        <f>S199*H199</f>
        <v>3.703725</v>
      </c>
      <c r="AR199" s="143" t="s">
        <v>216</v>
      </c>
      <c r="AT199" s="143" t="s">
        <v>211</v>
      </c>
      <c r="AU199" s="143" t="s">
        <v>86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84</v>
      </c>
      <c r="BK199" s="144">
        <f>ROUND(I199*H199,2)</f>
        <v>0</v>
      </c>
      <c r="BL199" s="18" t="s">
        <v>216</v>
      </c>
      <c r="BM199" s="143" t="s">
        <v>1670</v>
      </c>
    </row>
    <row r="200" spans="2:47" s="1" customFormat="1" ht="12">
      <c r="B200" s="33"/>
      <c r="D200" s="145" t="s">
        <v>218</v>
      </c>
      <c r="F200" s="146" t="s">
        <v>378</v>
      </c>
      <c r="I200" s="147"/>
      <c r="L200" s="33"/>
      <c r="M200" s="148"/>
      <c r="T200" s="52"/>
      <c r="AT200" s="18" t="s">
        <v>218</v>
      </c>
      <c r="AU200" s="18" t="s">
        <v>86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1671</v>
      </c>
      <c r="H201" s="153">
        <v>58.725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1672</v>
      </c>
      <c r="H202" s="153">
        <v>4.05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3" customFormat="1" ht="12">
      <c r="B203" s="157"/>
      <c r="D203" s="150" t="s">
        <v>220</v>
      </c>
      <c r="E203" s="158" t="s">
        <v>19</v>
      </c>
      <c r="F203" s="159" t="s">
        <v>294</v>
      </c>
      <c r="H203" s="158" t="s">
        <v>19</v>
      </c>
      <c r="I203" s="160"/>
      <c r="L203" s="157"/>
      <c r="M203" s="161"/>
      <c r="T203" s="162"/>
      <c r="AT203" s="158" t="s">
        <v>220</v>
      </c>
      <c r="AU203" s="158" t="s">
        <v>86</v>
      </c>
      <c r="AV203" s="13" t="s">
        <v>84</v>
      </c>
      <c r="AW203" s="13" t="s">
        <v>37</v>
      </c>
      <c r="AX203" s="13" t="s">
        <v>77</v>
      </c>
      <c r="AY203" s="158" t="s">
        <v>208</v>
      </c>
    </row>
    <row r="204" spans="2:51" s="14" customFormat="1" ht="12">
      <c r="B204" s="163"/>
      <c r="D204" s="150" t="s">
        <v>220</v>
      </c>
      <c r="E204" s="164" t="s">
        <v>19</v>
      </c>
      <c r="F204" s="165" t="s">
        <v>223</v>
      </c>
      <c r="H204" s="166">
        <v>62.775</v>
      </c>
      <c r="I204" s="167"/>
      <c r="L204" s="163"/>
      <c r="M204" s="168"/>
      <c r="T204" s="169"/>
      <c r="AT204" s="164" t="s">
        <v>220</v>
      </c>
      <c r="AU204" s="164" t="s">
        <v>86</v>
      </c>
      <c r="AV204" s="14" t="s">
        <v>216</v>
      </c>
      <c r="AW204" s="14" t="s">
        <v>37</v>
      </c>
      <c r="AX204" s="14" t="s">
        <v>84</v>
      </c>
      <c r="AY204" s="164" t="s">
        <v>208</v>
      </c>
    </row>
    <row r="205" spans="2:63" s="11" customFormat="1" ht="22.9" customHeight="1">
      <c r="B205" s="120"/>
      <c r="D205" s="121" t="s">
        <v>76</v>
      </c>
      <c r="E205" s="130" t="s">
        <v>381</v>
      </c>
      <c r="F205" s="130" t="s">
        <v>382</v>
      </c>
      <c r="I205" s="123"/>
      <c r="J205" s="131">
        <f>BK205</f>
        <v>0</v>
      </c>
      <c r="L205" s="120"/>
      <c r="M205" s="125"/>
      <c r="P205" s="126">
        <f>SUM(P206:P216)</f>
        <v>0</v>
      </c>
      <c r="R205" s="126">
        <f>SUM(R206:R216)</f>
        <v>0</v>
      </c>
      <c r="T205" s="127">
        <f>SUM(T206:T216)</f>
        <v>0</v>
      </c>
      <c r="AR205" s="121" t="s">
        <v>84</v>
      </c>
      <c r="AT205" s="128" t="s">
        <v>76</v>
      </c>
      <c r="AU205" s="128" t="s">
        <v>84</v>
      </c>
      <c r="AY205" s="121" t="s">
        <v>208</v>
      </c>
      <c r="BK205" s="129">
        <f>SUM(BK206:BK216)</f>
        <v>0</v>
      </c>
    </row>
    <row r="206" spans="2:65" s="1" customFormat="1" ht="44.25" customHeight="1">
      <c r="B206" s="33"/>
      <c r="C206" s="132" t="s">
        <v>355</v>
      </c>
      <c r="D206" s="132" t="s">
        <v>211</v>
      </c>
      <c r="E206" s="133" t="s">
        <v>680</v>
      </c>
      <c r="F206" s="134" t="s">
        <v>681</v>
      </c>
      <c r="G206" s="135" t="s">
        <v>386</v>
      </c>
      <c r="H206" s="136">
        <v>21.913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1673</v>
      </c>
    </row>
    <row r="207" spans="2:47" s="1" customFormat="1" ht="12">
      <c r="B207" s="33"/>
      <c r="D207" s="145" t="s">
        <v>218</v>
      </c>
      <c r="F207" s="146" t="s">
        <v>683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65" s="1" customFormat="1" ht="33" customHeight="1">
      <c r="B208" s="33"/>
      <c r="C208" s="132" t="s">
        <v>7</v>
      </c>
      <c r="D208" s="132" t="s">
        <v>211</v>
      </c>
      <c r="E208" s="133" t="s">
        <v>390</v>
      </c>
      <c r="F208" s="134" t="s">
        <v>391</v>
      </c>
      <c r="G208" s="135" t="s">
        <v>386</v>
      </c>
      <c r="H208" s="136">
        <v>21.913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216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216</v>
      </c>
      <c r="BM208" s="143" t="s">
        <v>1674</v>
      </c>
    </row>
    <row r="209" spans="2:47" s="1" customFormat="1" ht="12">
      <c r="B209" s="33"/>
      <c r="D209" s="145" t="s">
        <v>218</v>
      </c>
      <c r="F209" s="146" t="s">
        <v>393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65" s="1" customFormat="1" ht="44.25" customHeight="1">
      <c r="B210" s="33"/>
      <c r="C210" s="132" t="s">
        <v>368</v>
      </c>
      <c r="D210" s="132" t="s">
        <v>211</v>
      </c>
      <c r="E210" s="133" t="s">
        <v>395</v>
      </c>
      <c r="F210" s="134" t="s">
        <v>396</v>
      </c>
      <c r="G210" s="135" t="s">
        <v>386</v>
      </c>
      <c r="H210" s="136">
        <v>547.825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216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216</v>
      </c>
      <c r="BM210" s="143" t="s">
        <v>1675</v>
      </c>
    </row>
    <row r="211" spans="2:47" s="1" customFormat="1" ht="12">
      <c r="B211" s="33"/>
      <c r="D211" s="145" t="s">
        <v>218</v>
      </c>
      <c r="F211" s="146" t="s">
        <v>398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F212" s="152" t="s">
        <v>1676</v>
      </c>
      <c r="H212" s="153">
        <v>547.825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4</v>
      </c>
      <c r="AX212" s="12" t="s">
        <v>84</v>
      </c>
      <c r="AY212" s="151" t="s">
        <v>208</v>
      </c>
    </row>
    <row r="213" spans="2:65" s="1" customFormat="1" ht="44.25" customHeight="1">
      <c r="B213" s="33"/>
      <c r="C213" s="132" t="s">
        <v>374</v>
      </c>
      <c r="D213" s="132" t="s">
        <v>211</v>
      </c>
      <c r="E213" s="133" t="s">
        <v>401</v>
      </c>
      <c r="F213" s="134" t="s">
        <v>402</v>
      </c>
      <c r="G213" s="135" t="s">
        <v>386</v>
      </c>
      <c r="H213" s="136">
        <v>17.442</v>
      </c>
      <c r="I213" s="137"/>
      <c r="J213" s="138">
        <f>ROUND(I213*H213,2)</f>
        <v>0</v>
      </c>
      <c r="K213" s="134" t="s">
        <v>215</v>
      </c>
      <c r="L213" s="33"/>
      <c r="M213" s="139" t="s">
        <v>19</v>
      </c>
      <c r="N213" s="140" t="s">
        <v>48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216</v>
      </c>
      <c r="AT213" s="143" t="s">
        <v>211</v>
      </c>
      <c r="AU213" s="143" t="s">
        <v>86</v>
      </c>
      <c r="AY213" s="18" t="s">
        <v>208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8" t="s">
        <v>84</v>
      </c>
      <c r="BK213" s="144">
        <f>ROUND(I213*H213,2)</f>
        <v>0</v>
      </c>
      <c r="BL213" s="18" t="s">
        <v>216</v>
      </c>
      <c r="BM213" s="143" t="s">
        <v>1677</v>
      </c>
    </row>
    <row r="214" spans="2:47" s="1" customFormat="1" ht="12">
      <c r="B214" s="33"/>
      <c r="D214" s="145" t="s">
        <v>218</v>
      </c>
      <c r="F214" s="146" t="s">
        <v>404</v>
      </c>
      <c r="I214" s="147"/>
      <c r="L214" s="33"/>
      <c r="M214" s="148"/>
      <c r="T214" s="52"/>
      <c r="AT214" s="18" t="s">
        <v>218</v>
      </c>
      <c r="AU214" s="18" t="s">
        <v>86</v>
      </c>
    </row>
    <row r="215" spans="2:65" s="1" customFormat="1" ht="49.15" customHeight="1">
      <c r="B215" s="33"/>
      <c r="C215" s="132" t="s">
        <v>383</v>
      </c>
      <c r="D215" s="132" t="s">
        <v>211</v>
      </c>
      <c r="E215" s="133" t="s">
        <v>406</v>
      </c>
      <c r="F215" s="134" t="s">
        <v>407</v>
      </c>
      <c r="G215" s="135" t="s">
        <v>386</v>
      </c>
      <c r="H215" s="136">
        <v>4.471</v>
      </c>
      <c r="I215" s="137"/>
      <c r="J215" s="138">
        <f>ROUND(I215*H215,2)</f>
        <v>0</v>
      </c>
      <c r="K215" s="134" t="s">
        <v>215</v>
      </c>
      <c r="L215" s="33"/>
      <c r="M215" s="139" t="s">
        <v>19</v>
      </c>
      <c r="N215" s="140" t="s">
        <v>48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216</v>
      </c>
      <c r="AT215" s="143" t="s">
        <v>211</v>
      </c>
      <c r="AU215" s="143" t="s">
        <v>86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84</v>
      </c>
      <c r="BK215" s="144">
        <f>ROUND(I215*H215,2)</f>
        <v>0</v>
      </c>
      <c r="BL215" s="18" t="s">
        <v>216</v>
      </c>
      <c r="BM215" s="143" t="s">
        <v>1678</v>
      </c>
    </row>
    <row r="216" spans="2:47" s="1" customFormat="1" ht="12">
      <c r="B216" s="33"/>
      <c r="D216" s="145" t="s">
        <v>218</v>
      </c>
      <c r="F216" s="146" t="s">
        <v>409</v>
      </c>
      <c r="I216" s="147"/>
      <c r="L216" s="33"/>
      <c r="M216" s="148"/>
      <c r="T216" s="52"/>
      <c r="AT216" s="18" t="s">
        <v>218</v>
      </c>
      <c r="AU216" s="18" t="s">
        <v>86</v>
      </c>
    </row>
    <row r="217" spans="2:63" s="11" customFormat="1" ht="22.9" customHeight="1">
      <c r="B217" s="120"/>
      <c r="D217" s="121" t="s">
        <v>76</v>
      </c>
      <c r="E217" s="130" t="s">
        <v>410</v>
      </c>
      <c r="F217" s="130" t="s">
        <v>411</v>
      </c>
      <c r="I217" s="123"/>
      <c r="J217" s="131">
        <f>BK217</f>
        <v>0</v>
      </c>
      <c r="L217" s="120"/>
      <c r="M217" s="125"/>
      <c r="P217" s="126">
        <f>SUM(P218:P219)</f>
        <v>0</v>
      </c>
      <c r="R217" s="126">
        <f>SUM(R218:R219)</f>
        <v>0</v>
      </c>
      <c r="T217" s="127">
        <f>SUM(T218:T219)</f>
        <v>0</v>
      </c>
      <c r="AR217" s="121" t="s">
        <v>84</v>
      </c>
      <c r="AT217" s="128" t="s">
        <v>76</v>
      </c>
      <c r="AU217" s="128" t="s">
        <v>84</v>
      </c>
      <c r="AY217" s="121" t="s">
        <v>208</v>
      </c>
      <c r="BK217" s="129">
        <f>SUM(BK218:BK219)</f>
        <v>0</v>
      </c>
    </row>
    <row r="218" spans="2:65" s="1" customFormat="1" ht="55.5" customHeight="1">
      <c r="B218" s="33"/>
      <c r="C218" s="132" t="s">
        <v>389</v>
      </c>
      <c r="D218" s="132" t="s">
        <v>211</v>
      </c>
      <c r="E218" s="133" t="s">
        <v>634</v>
      </c>
      <c r="F218" s="134" t="s">
        <v>635</v>
      </c>
      <c r="G218" s="135" t="s">
        <v>386</v>
      </c>
      <c r="H218" s="136">
        <v>13.104</v>
      </c>
      <c r="I218" s="137"/>
      <c r="J218" s="138">
        <f>ROUND(I218*H218,2)</f>
        <v>0</v>
      </c>
      <c r="K218" s="134" t="s">
        <v>215</v>
      </c>
      <c r="L218" s="33"/>
      <c r="M218" s="139" t="s">
        <v>19</v>
      </c>
      <c r="N218" s="140" t="s">
        <v>48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216</v>
      </c>
      <c r="AT218" s="143" t="s">
        <v>211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216</v>
      </c>
      <c r="BM218" s="143" t="s">
        <v>1679</v>
      </c>
    </row>
    <row r="219" spans="2:47" s="1" customFormat="1" ht="12">
      <c r="B219" s="33"/>
      <c r="D219" s="145" t="s">
        <v>218</v>
      </c>
      <c r="F219" s="146" t="s">
        <v>637</v>
      </c>
      <c r="I219" s="147"/>
      <c r="L219" s="33"/>
      <c r="M219" s="148"/>
      <c r="T219" s="52"/>
      <c r="AT219" s="18" t="s">
        <v>218</v>
      </c>
      <c r="AU219" s="18" t="s">
        <v>86</v>
      </c>
    </row>
    <row r="220" spans="2:63" s="11" customFormat="1" ht="25.9" customHeight="1">
      <c r="B220" s="120"/>
      <c r="D220" s="121" t="s">
        <v>76</v>
      </c>
      <c r="E220" s="122" t="s">
        <v>417</v>
      </c>
      <c r="F220" s="122" t="s">
        <v>418</v>
      </c>
      <c r="I220" s="123"/>
      <c r="J220" s="124">
        <f>BK220</f>
        <v>0</v>
      </c>
      <c r="L220" s="120"/>
      <c r="M220" s="125"/>
      <c r="P220" s="126">
        <f>P221+P237+P298</f>
        <v>0</v>
      </c>
      <c r="R220" s="126">
        <f>R221+R237+R298</f>
        <v>5.277075167100001</v>
      </c>
      <c r="T220" s="127">
        <f>T221+T237+T298</f>
        <v>0.109552</v>
      </c>
      <c r="AR220" s="121" t="s">
        <v>86</v>
      </c>
      <c r="AT220" s="128" t="s">
        <v>76</v>
      </c>
      <c r="AU220" s="128" t="s">
        <v>77</v>
      </c>
      <c r="AY220" s="121" t="s">
        <v>208</v>
      </c>
      <c r="BK220" s="129">
        <f>BK221+BK237+BK298</f>
        <v>0</v>
      </c>
    </row>
    <row r="221" spans="2:63" s="11" customFormat="1" ht="22.9" customHeight="1">
      <c r="B221" s="120"/>
      <c r="D221" s="121" t="s">
        <v>76</v>
      </c>
      <c r="E221" s="130" t="s">
        <v>419</v>
      </c>
      <c r="F221" s="130" t="s">
        <v>420</v>
      </c>
      <c r="I221" s="123"/>
      <c r="J221" s="131">
        <f>BK221</f>
        <v>0</v>
      </c>
      <c r="L221" s="120"/>
      <c r="M221" s="125"/>
      <c r="P221" s="126">
        <f>SUM(P222:P236)</f>
        <v>0</v>
      </c>
      <c r="R221" s="126">
        <f>SUM(R222:R236)</f>
        <v>0.026</v>
      </c>
      <c r="T221" s="127">
        <f>SUM(T222:T236)</f>
        <v>0.109552</v>
      </c>
      <c r="AR221" s="121" t="s">
        <v>86</v>
      </c>
      <c r="AT221" s="128" t="s">
        <v>76</v>
      </c>
      <c r="AU221" s="128" t="s">
        <v>84</v>
      </c>
      <c r="AY221" s="121" t="s">
        <v>208</v>
      </c>
      <c r="BK221" s="129">
        <f>SUM(BK222:BK236)</f>
        <v>0</v>
      </c>
    </row>
    <row r="222" spans="2:65" s="1" customFormat="1" ht="24.2" customHeight="1">
      <c r="B222" s="33"/>
      <c r="C222" s="132" t="s">
        <v>394</v>
      </c>
      <c r="D222" s="132" t="s">
        <v>211</v>
      </c>
      <c r="E222" s="133" t="s">
        <v>564</v>
      </c>
      <c r="F222" s="134" t="s">
        <v>565</v>
      </c>
      <c r="G222" s="135" t="s">
        <v>274</v>
      </c>
      <c r="H222" s="136">
        <v>65.6</v>
      </c>
      <c r="I222" s="137"/>
      <c r="J222" s="138">
        <f>ROUND(I222*H222,2)</f>
        <v>0</v>
      </c>
      <c r="K222" s="134" t="s">
        <v>215</v>
      </c>
      <c r="L222" s="33"/>
      <c r="M222" s="139" t="s">
        <v>19</v>
      </c>
      <c r="N222" s="140" t="s">
        <v>48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331</v>
      </c>
      <c r="AT222" s="143" t="s">
        <v>211</v>
      </c>
      <c r="AU222" s="143" t="s">
        <v>86</v>
      </c>
      <c r="AY222" s="18" t="s">
        <v>208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8" t="s">
        <v>84</v>
      </c>
      <c r="BK222" s="144">
        <f>ROUND(I222*H222,2)</f>
        <v>0</v>
      </c>
      <c r="BL222" s="18" t="s">
        <v>331</v>
      </c>
      <c r="BM222" s="143" t="s">
        <v>1680</v>
      </c>
    </row>
    <row r="223" spans="2:47" s="1" customFormat="1" ht="12">
      <c r="B223" s="33"/>
      <c r="D223" s="145" t="s">
        <v>218</v>
      </c>
      <c r="F223" s="146" t="s">
        <v>567</v>
      </c>
      <c r="I223" s="147"/>
      <c r="L223" s="33"/>
      <c r="M223" s="148"/>
      <c r="T223" s="52"/>
      <c r="AT223" s="18" t="s">
        <v>218</v>
      </c>
      <c r="AU223" s="18" t="s">
        <v>86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1681</v>
      </c>
      <c r="H224" s="153">
        <v>63.55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1379</v>
      </c>
      <c r="H225" s="153">
        <v>2.05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4" customFormat="1" ht="12">
      <c r="B226" s="163"/>
      <c r="D226" s="150" t="s">
        <v>220</v>
      </c>
      <c r="E226" s="164" t="s">
        <v>19</v>
      </c>
      <c r="F226" s="165" t="s">
        <v>223</v>
      </c>
      <c r="H226" s="166">
        <v>65.6</v>
      </c>
      <c r="I226" s="167"/>
      <c r="L226" s="163"/>
      <c r="M226" s="168"/>
      <c r="T226" s="169"/>
      <c r="AT226" s="164" t="s">
        <v>220</v>
      </c>
      <c r="AU226" s="164" t="s">
        <v>86</v>
      </c>
      <c r="AV226" s="14" t="s">
        <v>216</v>
      </c>
      <c r="AW226" s="14" t="s">
        <v>37</v>
      </c>
      <c r="AX226" s="14" t="s">
        <v>84</v>
      </c>
      <c r="AY226" s="164" t="s">
        <v>208</v>
      </c>
    </row>
    <row r="227" spans="2:65" s="1" customFormat="1" ht="21.75" customHeight="1">
      <c r="B227" s="33"/>
      <c r="C227" s="170" t="s">
        <v>400</v>
      </c>
      <c r="D227" s="170" t="s">
        <v>239</v>
      </c>
      <c r="E227" s="171" t="s">
        <v>570</v>
      </c>
      <c r="F227" s="172" t="s">
        <v>571</v>
      </c>
      <c r="G227" s="173" t="s">
        <v>386</v>
      </c>
      <c r="H227" s="174">
        <v>0.026</v>
      </c>
      <c r="I227" s="175"/>
      <c r="J227" s="176">
        <f>ROUND(I227*H227,2)</f>
        <v>0</v>
      </c>
      <c r="K227" s="172" t="s">
        <v>215</v>
      </c>
      <c r="L227" s="177"/>
      <c r="M227" s="178" t="s">
        <v>19</v>
      </c>
      <c r="N227" s="179" t="s">
        <v>48</v>
      </c>
      <c r="P227" s="141">
        <f>O227*H227</f>
        <v>0</v>
      </c>
      <c r="Q227" s="141">
        <v>1</v>
      </c>
      <c r="R227" s="141">
        <f>Q227*H227</f>
        <v>0.026</v>
      </c>
      <c r="S227" s="141">
        <v>0</v>
      </c>
      <c r="T227" s="142">
        <f>S227*H227</f>
        <v>0</v>
      </c>
      <c r="AR227" s="143" t="s">
        <v>432</v>
      </c>
      <c r="AT227" s="143" t="s">
        <v>239</v>
      </c>
      <c r="AU227" s="143" t="s">
        <v>86</v>
      </c>
      <c r="AY227" s="18" t="s">
        <v>208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84</v>
      </c>
      <c r="BK227" s="144">
        <f>ROUND(I227*H227,2)</f>
        <v>0</v>
      </c>
      <c r="BL227" s="18" t="s">
        <v>331</v>
      </c>
      <c r="BM227" s="143" t="s">
        <v>1682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1683</v>
      </c>
      <c r="H228" s="153">
        <v>0.026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4" customFormat="1" ht="12">
      <c r="B229" s="163"/>
      <c r="D229" s="150" t="s">
        <v>220</v>
      </c>
      <c r="E229" s="164" t="s">
        <v>19</v>
      </c>
      <c r="F229" s="165" t="s">
        <v>223</v>
      </c>
      <c r="H229" s="166">
        <v>0.026</v>
      </c>
      <c r="I229" s="167"/>
      <c r="L229" s="163"/>
      <c r="M229" s="168"/>
      <c r="T229" s="169"/>
      <c r="AT229" s="164" t="s">
        <v>220</v>
      </c>
      <c r="AU229" s="164" t="s">
        <v>86</v>
      </c>
      <c r="AV229" s="14" t="s">
        <v>216</v>
      </c>
      <c r="AW229" s="14" t="s">
        <v>37</v>
      </c>
      <c r="AX229" s="14" t="s">
        <v>84</v>
      </c>
      <c r="AY229" s="164" t="s">
        <v>208</v>
      </c>
    </row>
    <row r="230" spans="2:65" s="1" customFormat="1" ht="24.2" customHeight="1">
      <c r="B230" s="33"/>
      <c r="C230" s="132" t="s">
        <v>405</v>
      </c>
      <c r="D230" s="132" t="s">
        <v>211</v>
      </c>
      <c r="E230" s="133" t="s">
        <v>422</v>
      </c>
      <c r="F230" s="134" t="s">
        <v>423</v>
      </c>
      <c r="G230" s="135" t="s">
        <v>274</v>
      </c>
      <c r="H230" s="136">
        <v>65.6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</v>
      </c>
      <c r="R230" s="141">
        <f>Q230*H230</f>
        <v>0</v>
      </c>
      <c r="S230" s="141">
        <v>0.00167</v>
      </c>
      <c r="T230" s="142">
        <f>S230*H230</f>
        <v>0.109552</v>
      </c>
      <c r="AR230" s="143" t="s">
        <v>331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331</v>
      </c>
      <c r="BM230" s="143" t="s">
        <v>1684</v>
      </c>
    </row>
    <row r="231" spans="2:47" s="1" customFormat="1" ht="12">
      <c r="B231" s="33"/>
      <c r="D231" s="145" t="s">
        <v>218</v>
      </c>
      <c r="F231" s="146" t="s">
        <v>425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1681</v>
      </c>
      <c r="H232" s="153">
        <v>63.55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1379</v>
      </c>
      <c r="H233" s="153">
        <v>2.05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4" customFormat="1" ht="12">
      <c r="B234" s="163"/>
      <c r="D234" s="150" t="s">
        <v>220</v>
      </c>
      <c r="E234" s="164" t="s">
        <v>19</v>
      </c>
      <c r="F234" s="165" t="s">
        <v>223</v>
      </c>
      <c r="H234" s="166">
        <v>65.6</v>
      </c>
      <c r="I234" s="167"/>
      <c r="L234" s="163"/>
      <c r="M234" s="168"/>
      <c r="T234" s="169"/>
      <c r="AT234" s="164" t="s">
        <v>220</v>
      </c>
      <c r="AU234" s="164" t="s">
        <v>86</v>
      </c>
      <c r="AV234" s="14" t="s">
        <v>216</v>
      </c>
      <c r="AW234" s="14" t="s">
        <v>37</v>
      </c>
      <c r="AX234" s="14" t="s">
        <v>84</v>
      </c>
      <c r="AY234" s="164" t="s">
        <v>208</v>
      </c>
    </row>
    <row r="235" spans="2:65" s="1" customFormat="1" ht="44.25" customHeight="1">
      <c r="B235" s="33"/>
      <c r="C235" s="132" t="s">
        <v>412</v>
      </c>
      <c r="D235" s="132" t="s">
        <v>211</v>
      </c>
      <c r="E235" s="133" t="s">
        <v>1002</v>
      </c>
      <c r="F235" s="134" t="s">
        <v>1003</v>
      </c>
      <c r="G235" s="135" t="s">
        <v>447</v>
      </c>
      <c r="H235" s="187"/>
      <c r="I235" s="137"/>
      <c r="J235" s="138">
        <f>ROUND(I235*H235,2)</f>
        <v>0</v>
      </c>
      <c r="K235" s="134" t="s">
        <v>215</v>
      </c>
      <c r="L235" s="33"/>
      <c r="M235" s="139" t="s">
        <v>19</v>
      </c>
      <c r="N235" s="140" t="s">
        <v>48</v>
      </c>
      <c r="P235" s="141">
        <f>O235*H235</f>
        <v>0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AR235" s="143" t="s">
        <v>331</v>
      </c>
      <c r="AT235" s="143" t="s">
        <v>211</v>
      </c>
      <c r="AU235" s="143" t="s">
        <v>86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84</v>
      </c>
      <c r="BK235" s="144">
        <f>ROUND(I235*H235,2)</f>
        <v>0</v>
      </c>
      <c r="BL235" s="18" t="s">
        <v>331</v>
      </c>
      <c r="BM235" s="143" t="s">
        <v>1685</v>
      </c>
    </row>
    <row r="236" spans="2:47" s="1" customFormat="1" ht="12">
      <c r="B236" s="33"/>
      <c r="D236" s="145" t="s">
        <v>218</v>
      </c>
      <c r="F236" s="146" t="s">
        <v>1005</v>
      </c>
      <c r="I236" s="147"/>
      <c r="L236" s="33"/>
      <c r="M236" s="148"/>
      <c r="T236" s="52"/>
      <c r="AT236" s="18" t="s">
        <v>218</v>
      </c>
      <c r="AU236" s="18" t="s">
        <v>86</v>
      </c>
    </row>
    <row r="237" spans="2:63" s="11" customFormat="1" ht="22.9" customHeight="1">
      <c r="B237" s="120"/>
      <c r="D237" s="121" t="s">
        <v>76</v>
      </c>
      <c r="E237" s="130" t="s">
        <v>450</v>
      </c>
      <c r="F237" s="130" t="s">
        <v>451</v>
      </c>
      <c r="I237" s="123"/>
      <c r="J237" s="131">
        <f>BK237</f>
        <v>0</v>
      </c>
      <c r="L237" s="120"/>
      <c r="M237" s="125"/>
      <c r="P237" s="126">
        <f>SUM(P238:P297)</f>
        <v>0</v>
      </c>
      <c r="R237" s="126">
        <f>SUM(R238:R297)</f>
        <v>5.114871847100002</v>
      </c>
      <c r="T237" s="127">
        <f>SUM(T238:T297)</f>
        <v>0</v>
      </c>
      <c r="AR237" s="121" t="s">
        <v>86</v>
      </c>
      <c r="AT237" s="128" t="s">
        <v>76</v>
      </c>
      <c r="AU237" s="128" t="s">
        <v>84</v>
      </c>
      <c r="AY237" s="121" t="s">
        <v>208</v>
      </c>
      <c r="BK237" s="129">
        <f>SUM(BK238:BK297)</f>
        <v>0</v>
      </c>
    </row>
    <row r="238" spans="2:65" s="1" customFormat="1" ht="33" customHeight="1">
      <c r="B238" s="33"/>
      <c r="C238" s="132" t="s">
        <v>421</v>
      </c>
      <c r="D238" s="132" t="s">
        <v>211</v>
      </c>
      <c r="E238" s="133" t="s">
        <v>1207</v>
      </c>
      <c r="F238" s="134" t="s">
        <v>1208</v>
      </c>
      <c r="G238" s="135" t="s">
        <v>226</v>
      </c>
      <c r="H238" s="136">
        <v>7.226</v>
      </c>
      <c r="I238" s="137"/>
      <c r="J238" s="138">
        <f>ROUND(I238*H238,2)</f>
        <v>0</v>
      </c>
      <c r="K238" s="134" t="s">
        <v>215</v>
      </c>
      <c r="L238" s="33"/>
      <c r="M238" s="139" t="s">
        <v>19</v>
      </c>
      <c r="N238" s="140" t="s">
        <v>48</v>
      </c>
      <c r="P238" s="141">
        <f>O238*H238</f>
        <v>0</v>
      </c>
      <c r="Q238" s="141">
        <v>0.0002684875</v>
      </c>
      <c r="R238" s="141">
        <f>Q238*H238</f>
        <v>0.001940090675</v>
      </c>
      <c r="S238" s="141">
        <v>0</v>
      </c>
      <c r="T238" s="142">
        <f>S238*H238</f>
        <v>0</v>
      </c>
      <c r="AR238" s="143" t="s">
        <v>331</v>
      </c>
      <c r="AT238" s="143" t="s">
        <v>211</v>
      </c>
      <c r="AU238" s="143" t="s">
        <v>86</v>
      </c>
      <c r="AY238" s="18" t="s">
        <v>208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84</v>
      </c>
      <c r="BK238" s="144">
        <f>ROUND(I238*H238,2)</f>
        <v>0</v>
      </c>
      <c r="BL238" s="18" t="s">
        <v>331</v>
      </c>
      <c r="BM238" s="143" t="s">
        <v>1686</v>
      </c>
    </row>
    <row r="239" spans="2:47" s="1" customFormat="1" ht="12">
      <c r="B239" s="33"/>
      <c r="D239" s="145" t="s">
        <v>218</v>
      </c>
      <c r="F239" s="146" t="s">
        <v>1210</v>
      </c>
      <c r="I239" s="147"/>
      <c r="L239" s="33"/>
      <c r="M239" s="148"/>
      <c r="T239" s="52"/>
      <c r="AT239" s="18" t="s">
        <v>218</v>
      </c>
      <c r="AU239" s="18" t="s">
        <v>86</v>
      </c>
    </row>
    <row r="240" spans="2:51" s="12" customFormat="1" ht="12">
      <c r="B240" s="149"/>
      <c r="D240" s="150" t="s">
        <v>220</v>
      </c>
      <c r="E240" s="151" t="s">
        <v>19</v>
      </c>
      <c r="F240" s="152" t="s">
        <v>1687</v>
      </c>
      <c r="H240" s="153">
        <v>2.409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37</v>
      </c>
      <c r="AX240" s="12" t="s">
        <v>77</v>
      </c>
      <c r="AY240" s="151" t="s">
        <v>208</v>
      </c>
    </row>
    <row r="241" spans="2:51" s="13" customFormat="1" ht="12">
      <c r="B241" s="157"/>
      <c r="D241" s="150" t="s">
        <v>220</v>
      </c>
      <c r="E241" s="158" t="s">
        <v>19</v>
      </c>
      <c r="F241" s="159" t="s">
        <v>1688</v>
      </c>
      <c r="H241" s="158" t="s">
        <v>19</v>
      </c>
      <c r="I241" s="160"/>
      <c r="L241" s="157"/>
      <c r="M241" s="161"/>
      <c r="T241" s="162"/>
      <c r="AT241" s="158" t="s">
        <v>220</v>
      </c>
      <c r="AU241" s="158" t="s">
        <v>86</v>
      </c>
      <c r="AV241" s="13" t="s">
        <v>84</v>
      </c>
      <c r="AW241" s="13" t="s">
        <v>37</v>
      </c>
      <c r="AX241" s="13" t="s">
        <v>77</v>
      </c>
      <c r="AY241" s="158" t="s">
        <v>208</v>
      </c>
    </row>
    <row r="242" spans="2:51" s="12" customFormat="1" ht="12">
      <c r="B242" s="149"/>
      <c r="D242" s="150" t="s">
        <v>220</v>
      </c>
      <c r="E242" s="151" t="s">
        <v>19</v>
      </c>
      <c r="F242" s="152" t="s">
        <v>1687</v>
      </c>
      <c r="H242" s="153">
        <v>2.409</v>
      </c>
      <c r="I242" s="154"/>
      <c r="L242" s="149"/>
      <c r="M242" s="155"/>
      <c r="T242" s="156"/>
      <c r="AT242" s="151" t="s">
        <v>220</v>
      </c>
      <c r="AU242" s="151" t="s">
        <v>86</v>
      </c>
      <c r="AV242" s="12" t="s">
        <v>86</v>
      </c>
      <c r="AW242" s="12" t="s">
        <v>37</v>
      </c>
      <c r="AX242" s="12" t="s">
        <v>77</v>
      </c>
      <c r="AY242" s="151" t="s">
        <v>208</v>
      </c>
    </row>
    <row r="243" spans="2:51" s="13" customFormat="1" ht="12">
      <c r="B243" s="157"/>
      <c r="D243" s="150" t="s">
        <v>220</v>
      </c>
      <c r="E243" s="158" t="s">
        <v>19</v>
      </c>
      <c r="F243" s="159" t="s">
        <v>1689</v>
      </c>
      <c r="H243" s="158" t="s">
        <v>19</v>
      </c>
      <c r="I243" s="160"/>
      <c r="L243" s="157"/>
      <c r="M243" s="161"/>
      <c r="T243" s="162"/>
      <c r="AT243" s="158" t="s">
        <v>220</v>
      </c>
      <c r="AU243" s="158" t="s">
        <v>86</v>
      </c>
      <c r="AV243" s="13" t="s">
        <v>84</v>
      </c>
      <c r="AW243" s="13" t="s">
        <v>37</v>
      </c>
      <c r="AX243" s="13" t="s">
        <v>77</v>
      </c>
      <c r="AY243" s="158" t="s">
        <v>208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1690</v>
      </c>
      <c r="H244" s="153">
        <v>1.204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3" customFormat="1" ht="12">
      <c r="B245" s="157"/>
      <c r="D245" s="150" t="s">
        <v>220</v>
      </c>
      <c r="E245" s="158" t="s">
        <v>19</v>
      </c>
      <c r="F245" s="159" t="s">
        <v>1688</v>
      </c>
      <c r="H245" s="158" t="s">
        <v>19</v>
      </c>
      <c r="I245" s="160"/>
      <c r="L245" s="157"/>
      <c r="M245" s="161"/>
      <c r="T245" s="162"/>
      <c r="AT245" s="158" t="s">
        <v>220</v>
      </c>
      <c r="AU245" s="158" t="s">
        <v>86</v>
      </c>
      <c r="AV245" s="13" t="s">
        <v>84</v>
      </c>
      <c r="AW245" s="13" t="s">
        <v>37</v>
      </c>
      <c r="AX245" s="13" t="s">
        <v>77</v>
      </c>
      <c r="AY245" s="158" t="s">
        <v>208</v>
      </c>
    </row>
    <row r="246" spans="2:51" s="12" customFormat="1" ht="12">
      <c r="B246" s="149"/>
      <c r="D246" s="150" t="s">
        <v>220</v>
      </c>
      <c r="E246" s="151" t="s">
        <v>19</v>
      </c>
      <c r="F246" s="152" t="s">
        <v>1690</v>
      </c>
      <c r="H246" s="153">
        <v>1.204</v>
      </c>
      <c r="I246" s="154"/>
      <c r="L246" s="149"/>
      <c r="M246" s="155"/>
      <c r="T246" s="156"/>
      <c r="AT246" s="151" t="s">
        <v>220</v>
      </c>
      <c r="AU246" s="151" t="s">
        <v>86</v>
      </c>
      <c r="AV246" s="12" t="s">
        <v>86</v>
      </c>
      <c r="AW246" s="12" t="s">
        <v>37</v>
      </c>
      <c r="AX246" s="12" t="s">
        <v>77</v>
      </c>
      <c r="AY246" s="151" t="s">
        <v>208</v>
      </c>
    </row>
    <row r="247" spans="2:51" s="13" customFormat="1" ht="12">
      <c r="B247" s="157"/>
      <c r="D247" s="150" t="s">
        <v>220</v>
      </c>
      <c r="E247" s="158" t="s">
        <v>19</v>
      </c>
      <c r="F247" s="159" t="s">
        <v>1689</v>
      </c>
      <c r="H247" s="158" t="s">
        <v>19</v>
      </c>
      <c r="I247" s="160"/>
      <c r="L247" s="157"/>
      <c r="M247" s="161"/>
      <c r="T247" s="162"/>
      <c r="AT247" s="158" t="s">
        <v>220</v>
      </c>
      <c r="AU247" s="158" t="s">
        <v>86</v>
      </c>
      <c r="AV247" s="13" t="s">
        <v>84</v>
      </c>
      <c r="AW247" s="13" t="s">
        <v>37</v>
      </c>
      <c r="AX247" s="13" t="s">
        <v>77</v>
      </c>
      <c r="AY247" s="158" t="s">
        <v>208</v>
      </c>
    </row>
    <row r="248" spans="2:51" s="14" customFormat="1" ht="12">
      <c r="B248" s="163"/>
      <c r="D248" s="150" t="s">
        <v>220</v>
      </c>
      <c r="E248" s="164" t="s">
        <v>19</v>
      </c>
      <c r="F248" s="165" t="s">
        <v>223</v>
      </c>
      <c r="H248" s="166">
        <v>7.225999999999999</v>
      </c>
      <c r="I248" s="167"/>
      <c r="L248" s="163"/>
      <c r="M248" s="168"/>
      <c r="T248" s="169"/>
      <c r="AT248" s="164" t="s">
        <v>220</v>
      </c>
      <c r="AU248" s="164" t="s">
        <v>86</v>
      </c>
      <c r="AV248" s="14" t="s">
        <v>216</v>
      </c>
      <c r="AW248" s="14" t="s">
        <v>37</v>
      </c>
      <c r="AX248" s="14" t="s">
        <v>84</v>
      </c>
      <c r="AY248" s="164" t="s">
        <v>208</v>
      </c>
    </row>
    <row r="249" spans="2:65" s="1" customFormat="1" ht="33" customHeight="1">
      <c r="B249" s="33"/>
      <c r="C249" s="170" t="s">
        <v>426</v>
      </c>
      <c r="D249" s="170" t="s">
        <v>239</v>
      </c>
      <c r="E249" s="171" t="s">
        <v>1215</v>
      </c>
      <c r="F249" s="172" t="s">
        <v>1216</v>
      </c>
      <c r="G249" s="173" t="s">
        <v>226</v>
      </c>
      <c r="H249" s="174">
        <v>7.226</v>
      </c>
      <c r="I249" s="175"/>
      <c r="J249" s="176">
        <f>ROUND(I249*H249,2)</f>
        <v>0</v>
      </c>
      <c r="K249" s="172" t="s">
        <v>215</v>
      </c>
      <c r="L249" s="177"/>
      <c r="M249" s="178" t="s">
        <v>19</v>
      </c>
      <c r="N249" s="179" t="s">
        <v>48</v>
      </c>
      <c r="P249" s="141">
        <f>O249*H249</f>
        <v>0</v>
      </c>
      <c r="Q249" s="141">
        <v>0.03681</v>
      </c>
      <c r="R249" s="141">
        <f>Q249*H249</f>
        <v>0.26598906</v>
      </c>
      <c r="S249" s="141">
        <v>0</v>
      </c>
      <c r="T249" s="142">
        <f>S249*H249</f>
        <v>0</v>
      </c>
      <c r="AR249" s="143" t="s">
        <v>432</v>
      </c>
      <c r="AT249" s="143" t="s">
        <v>239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331</v>
      </c>
      <c r="BM249" s="143" t="s">
        <v>1691</v>
      </c>
    </row>
    <row r="250" spans="2:65" s="1" customFormat="1" ht="78" customHeight="1">
      <c r="B250" s="33"/>
      <c r="C250" s="170" t="s">
        <v>432</v>
      </c>
      <c r="D250" s="170" t="s">
        <v>239</v>
      </c>
      <c r="E250" s="171" t="s">
        <v>814</v>
      </c>
      <c r="F250" s="172" t="s">
        <v>815</v>
      </c>
      <c r="G250" s="173" t="s">
        <v>226</v>
      </c>
      <c r="H250" s="174">
        <v>7.226</v>
      </c>
      <c r="I250" s="175"/>
      <c r="J250" s="176">
        <f>ROUND(I250*H250,2)</f>
        <v>0</v>
      </c>
      <c r="K250" s="172" t="s">
        <v>19</v>
      </c>
      <c r="L250" s="177"/>
      <c r="M250" s="178" t="s">
        <v>19</v>
      </c>
      <c r="N250" s="179" t="s">
        <v>48</v>
      </c>
      <c r="P250" s="141">
        <f>O250*H250</f>
        <v>0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432</v>
      </c>
      <c r="AT250" s="143" t="s">
        <v>239</v>
      </c>
      <c r="AU250" s="143" t="s">
        <v>86</v>
      </c>
      <c r="AY250" s="18" t="s">
        <v>208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8" t="s">
        <v>84</v>
      </c>
      <c r="BK250" s="144">
        <f>ROUND(I250*H250,2)</f>
        <v>0</v>
      </c>
      <c r="BL250" s="18" t="s">
        <v>331</v>
      </c>
      <c r="BM250" s="143" t="s">
        <v>1692</v>
      </c>
    </row>
    <row r="251" spans="2:65" s="1" customFormat="1" ht="33" customHeight="1">
      <c r="B251" s="33"/>
      <c r="C251" s="132" t="s">
        <v>438</v>
      </c>
      <c r="D251" s="132" t="s">
        <v>211</v>
      </c>
      <c r="E251" s="133" t="s">
        <v>695</v>
      </c>
      <c r="F251" s="134" t="s">
        <v>696</v>
      </c>
      <c r="G251" s="135" t="s">
        <v>226</v>
      </c>
      <c r="H251" s="136">
        <v>119.921</v>
      </c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0.000260425</v>
      </c>
      <c r="R251" s="141">
        <f>Q251*H251</f>
        <v>0.031230426425000003</v>
      </c>
      <c r="S251" s="141">
        <v>0</v>
      </c>
      <c r="T251" s="142">
        <f>S251*H251</f>
        <v>0</v>
      </c>
      <c r="AR251" s="143" t="s">
        <v>331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331</v>
      </c>
      <c r="BM251" s="143" t="s">
        <v>1693</v>
      </c>
    </row>
    <row r="252" spans="2:47" s="1" customFormat="1" ht="12">
      <c r="B252" s="33"/>
      <c r="D252" s="145" t="s">
        <v>218</v>
      </c>
      <c r="F252" s="146" t="s">
        <v>698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51" s="12" customFormat="1" ht="12">
      <c r="B253" s="149"/>
      <c r="D253" s="150" t="s">
        <v>220</v>
      </c>
      <c r="E253" s="151" t="s">
        <v>19</v>
      </c>
      <c r="F253" s="152" t="s">
        <v>1694</v>
      </c>
      <c r="H253" s="153">
        <v>67.445</v>
      </c>
      <c r="I253" s="154"/>
      <c r="L253" s="149"/>
      <c r="M253" s="155"/>
      <c r="T253" s="156"/>
      <c r="AT253" s="151" t="s">
        <v>220</v>
      </c>
      <c r="AU253" s="151" t="s">
        <v>86</v>
      </c>
      <c r="AV253" s="12" t="s">
        <v>86</v>
      </c>
      <c r="AW253" s="12" t="s">
        <v>37</v>
      </c>
      <c r="AX253" s="12" t="s">
        <v>77</v>
      </c>
      <c r="AY253" s="151" t="s">
        <v>208</v>
      </c>
    </row>
    <row r="254" spans="2:51" s="13" customFormat="1" ht="12">
      <c r="B254" s="157"/>
      <c r="D254" s="150" t="s">
        <v>220</v>
      </c>
      <c r="E254" s="158" t="s">
        <v>19</v>
      </c>
      <c r="F254" s="159" t="s">
        <v>1695</v>
      </c>
      <c r="H254" s="158" t="s">
        <v>19</v>
      </c>
      <c r="I254" s="160"/>
      <c r="L254" s="157"/>
      <c r="M254" s="161"/>
      <c r="T254" s="162"/>
      <c r="AT254" s="158" t="s">
        <v>220</v>
      </c>
      <c r="AU254" s="158" t="s">
        <v>86</v>
      </c>
      <c r="AV254" s="13" t="s">
        <v>84</v>
      </c>
      <c r="AW254" s="13" t="s">
        <v>37</v>
      </c>
      <c r="AX254" s="13" t="s">
        <v>77</v>
      </c>
      <c r="AY254" s="158" t="s">
        <v>208</v>
      </c>
    </row>
    <row r="255" spans="2:51" s="12" customFormat="1" ht="12">
      <c r="B255" s="149"/>
      <c r="D255" s="150" t="s">
        <v>220</v>
      </c>
      <c r="E255" s="151" t="s">
        <v>19</v>
      </c>
      <c r="F255" s="152" t="s">
        <v>1696</v>
      </c>
      <c r="H255" s="153">
        <v>52.476</v>
      </c>
      <c r="I255" s="154"/>
      <c r="L255" s="149"/>
      <c r="M255" s="155"/>
      <c r="T255" s="156"/>
      <c r="AT255" s="151" t="s">
        <v>220</v>
      </c>
      <c r="AU255" s="151" t="s">
        <v>86</v>
      </c>
      <c r="AV255" s="12" t="s">
        <v>86</v>
      </c>
      <c r="AW255" s="12" t="s">
        <v>37</v>
      </c>
      <c r="AX255" s="12" t="s">
        <v>77</v>
      </c>
      <c r="AY255" s="151" t="s">
        <v>208</v>
      </c>
    </row>
    <row r="256" spans="2:51" s="13" customFormat="1" ht="12">
      <c r="B256" s="157"/>
      <c r="D256" s="150" t="s">
        <v>220</v>
      </c>
      <c r="E256" s="158" t="s">
        <v>19</v>
      </c>
      <c r="F256" s="159" t="s">
        <v>1697</v>
      </c>
      <c r="H256" s="158" t="s">
        <v>19</v>
      </c>
      <c r="I256" s="160"/>
      <c r="L256" s="157"/>
      <c r="M256" s="161"/>
      <c r="T256" s="162"/>
      <c r="AT256" s="158" t="s">
        <v>220</v>
      </c>
      <c r="AU256" s="158" t="s">
        <v>86</v>
      </c>
      <c r="AV256" s="13" t="s">
        <v>84</v>
      </c>
      <c r="AW256" s="13" t="s">
        <v>37</v>
      </c>
      <c r="AX256" s="13" t="s">
        <v>77</v>
      </c>
      <c r="AY256" s="158" t="s">
        <v>208</v>
      </c>
    </row>
    <row r="257" spans="2:51" s="14" customFormat="1" ht="12">
      <c r="B257" s="163"/>
      <c r="D257" s="150" t="s">
        <v>220</v>
      </c>
      <c r="E257" s="164" t="s">
        <v>19</v>
      </c>
      <c r="F257" s="165" t="s">
        <v>223</v>
      </c>
      <c r="H257" s="166">
        <v>119.92099999999999</v>
      </c>
      <c r="I257" s="167"/>
      <c r="L257" s="163"/>
      <c r="M257" s="168"/>
      <c r="T257" s="169"/>
      <c r="AT257" s="164" t="s">
        <v>220</v>
      </c>
      <c r="AU257" s="164" t="s">
        <v>86</v>
      </c>
      <c r="AV257" s="14" t="s">
        <v>216</v>
      </c>
      <c r="AW257" s="14" t="s">
        <v>37</v>
      </c>
      <c r="AX257" s="14" t="s">
        <v>84</v>
      </c>
      <c r="AY257" s="164" t="s">
        <v>208</v>
      </c>
    </row>
    <row r="258" spans="2:65" s="1" customFormat="1" ht="33" customHeight="1">
      <c r="B258" s="33"/>
      <c r="C258" s="170" t="s">
        <v>444</v>
      </c>
      <c r="D258" s="170" t="s">
        <v>239</v>
      </c>
      <c r="E258" s="171" t="s">
        <v>701</v>
      </c>
      <c r="F258" s="172" t="s">
        <v>702</v>
      </c>
      <c r="G258" s="173" t="s">
        <v>226</v>
      </c>
      <c r="H258" s="174">
        <v>119.921</v>
      </c>
      <c r="I258" s="175"/>
      <c r="J258" s="176">
        <f>ROUND(I258*H258,2)</f>
        <v>0</v>
      </c>
      <c r="K258" s="172" t="s">
        <v>215</v>
      </c>
      <c r="L258" s="177"/>
      <c r="M258" s="178" t="s">
        <v>19</v>
      </c>
      <c r="N258" s="179" t="s">
        <v>48</v>
      </c>
      <c r="P258" s="141">
        <f>O258*H258</f>
        <v>0</v>
      </c>
      <c r="Q258" s="141">
        <v>0.03611</v>
      </c>
      <c r="R258" s="141">
        <f>Q258*H258</f>
        <v>4.3303473100000005</v>
      </c>
      <c r="S258" s="141">
        <v>0</v>
      </c>
      <c r="T258" s="142">
        <f>S258*H258</f>
        <v>0</v>
      </c>
      <c r="AR258" s="143" t="s">
        <v>432</v>
      </c>
      <c r="AT258" s="143" t="s">
        <v>239</v>
      </c>
      <c r="AU258" s="143" t="s">
        <v>86</v>
      </c>
      <c r="AY258" s="18" t="s">
        <v>208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8" t="s">
        <v>84</v>
      </c>
      <c r="BK258" s="144">
        <f>ROUND(I258*H258,2)</f>
        <v>0</v>
      </c>
      <c r="BL258" s="18" t="s">
        <v>331</v>
      </c>
      <c r="BM258" s="143" t="s">
        <v>1698</v>
      </c>
    </row>
    <row r="259" spans="2:65" s="1" customFormat="1" ht="78" customHeight="1">
      <c r="B259" s="33"/>
      <c r="C259" s="170" t="s">
        <v>452</v>
      </c>
      <c r="D259" s="170" t="s">
        <v>239</v>
      </c>
      <c r="E259" s="171" t="s">
        <v>814</v>
      </c>
      <c r="F259" s="172" t="s">
        <v>815</v>
      </c>
      <c r="G259" s="173" t="s">
        <v>226</v>
      </c>
      <c r="H259" s="174">
        <v>119.921</v>
      </c>
      <c r="I259" s="175"/>
      <c r="J259" s="176">
        <f>ROUND(I259*H259,2)</f>
        <v>0</v>
      </c>
      <c r="K259" s="172" t="s">
        <v>19</v>
      </c>
      <c r="L259" s="177"/>
      <c r="M259" s="178" t="s">
        <v>19</v>
      </c>
      <c r="N259" s="179" t="s">
        <v>48</v>
      </c>
      <c r="P259" s="141">
        <f>O259*H259</f>
        <v>0</v>
      </c>
      <c r="Q259" s="141">
        <v>0</v>
      </c>
      <c r="R259" s="141">
        <f>Q259*H259</f>
        <v>0</v>
      </c>
      <c r="S259" s="141">
        <v>0</v>
      </c>
      <c r="T259" s="142">
        <f>S259*H259</f>
        <v>0</v>
      </c>
      <c r="AR259" s="143" t="s">
        <v>432</v>
      </c>
      <c r="AT259" s="143" t="s">
        <v>239</v>
      </c>
      <c r="AU259" s="143" t="s">
        <v>86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84</v>
      </c>
      <c r="BK259" s="144">
        <f>ROUND(I259*H259,2)</f>
        <v>0</v>
      </c>
      <c r="BL259" s="18" t="s">
        <v>331</v>
      </c>
      <c r="BM259" s="143" t="s">
        <v>1699</v>
      </c>
    </row>
    <row r="260" spans="2:65" s="1" customFormat="1" ht="37.9" customHeight="1">
      <c r="B260" s="33"/>
      <c r="C260" s="132" t="s">
        <v>459</v>
      </c>
      <c r="D260" s="132" t="s">
        <v>211</v>
      </c>
      <c r="E260" s="133" t="s">
        <v>1231</v>
      </c>
      <c r="F260" s="134" t="s">
        <v>1232</v>
      </c>
      <c r="G260" s="135" t="s">
        <v>235</v>
      </c>
      <c r="H260" s="136">
        <v>2</v>
      </c>
      <c r="I260" s="137"/>
      <c r="J260" s="138">
        <f>ROUND(I260*H260,2)</f>
        <v>0</v>
      </c>
      <c r="K260" s="134" t="s">
        <v>215</v>
      </c>
      <c r="L260" s="33"/>
      <c r="M260" s="139" t="s">
        <v>19</v>
      </c>
      <c r="N260" s="140" t="s">
        <v>48</v>
      </c>
      <c r="P260" s="141">
        <f>O260*H260</f>
        <v>0</v>
      </c>
      <c r="Q260" s="141">
        <v>0.0009179</v>
      </c>
      <c r="R260" s="141">
        <f>Q260*H260</f>
        <v>0.0018358</v>
      </c>
      <c r="S260" s="141">
        <v>0</v>
      </c>
      <c r="T260" s="142">
        <f>S260*H260</f>
        <v>0</v>
      </c>
      <c r="AR260" s="143" t="s">
        <v>331</v>
      </c>
      <c r="AT260" s="143" t="s">
        <v>211</v>
      </c>
      <c r="AU260" s="143" t="s">
        <v>86</v>
      </c>
      <c r="AY260" s="18" t="s">
        <v>208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8" t="s">
        <v>84</v>
      </c>
      <c r="BK260" s="144">
        <f>ROUND(I260*H260,2)</f>
        <v>0</v>
      </c>
      <c r="BL260" s="18" t="s">
        <v>331</v>
      </c>
      <c r="BM260" s="143" t="s">
        <v>1700</v>
      </c>
    </row>
    <row r="261" spans="2:47" s="1" customFormat="1" ht="12">
      <c r="B261" s="33"/>
      <c r="D261" s="145" t="s">
        <v>218</v>
      </c>
      <c r="F261" s="146" t="s">
        <v>1234</v>
      </c>
      <c r="I261" s="147"/>
      <c r="L261" s="33"/>
      <c r="M261" s="148"/>
      <c r="T261" s="52"/>
      <c r="AT261" s="18" t="s">
        <v>218</v>
      </c>
      <c r="AU261" s="18" t="s">
        <v>86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84</v>
      </c>
      <c r="H262" s="153">
        <v>1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3" customFormat="1" ht="12">
      <c r="B263" s="157"/>
      <c r="D263" s="150" t="s">
        <v>220</v>
      </c>
      <c r="E263" s="158" t="s">
        <v>19</v>
      </c>
      <c r="F263" s="159" t="s">
        <v>1701</v>
      </c>
      <c r="H263" s="158" t="s">
        <v>19</v>
      </c>
      <c r="I263" s="160"/>
      <c r="L263" s="157"/>
      <c r="M263" s="161"/>
      <c r="T263" s="162"/>
      <c r="AT263" s="158" t="s">
        <v>220</v>
      </c>
      <c r="AU263" s="158" t="s">
        <v>86</v>
      </c>
      <c r="AV263" s="13" t="s">
        <v>84</v>
      </c>
      <c r="AW263" s="13" t="s">
        <v>37</v>
      </c>
      <c r="AX263" s="13" t="s">
        <v>77</v>
      </c>
      <c r="AY263" s="158" t="s">
        <v>208</v>
      </c>
    </row>
    <row r="264" spans="2:51" s="12" customFormat="1" ht="12">
      <c r="B264" s="149"/>
      <c r="D264" s="150" t="s">
        <v>220</v>
      </c>
      <c r="E264" s="151" t="s">
        <v>19</v>
      </c>
      <c r="F264" s="152" t="s">
        <v>84</v>
      </c>
      <c r="H264" s="153">
        <v>1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37</v>
      </c>
      <c r="AX264" s="12" t="s">
        <v>77</v>
      </c>
      <c r="AY264" s="151" t="s">
        <v>208</v>
      </c>
    </row>
    <row r="265" spans="2:51" s="13" customFormat="1" ht="12">
      <c r="B265" s="157"/>
      <c r="D265" s="150" t="s">
        <v>220</v>
      </c>
      <c r="E265" s="158" t="s">
        <v>19</v>
      </c>
      <c r="F265" s="159" t="s">
        <v>1702</v>
      </c>
      <c r="H265" s="158" t="s">
        <v>19</v>
      </c>
      <c r="I265" s="160"/>
      <c r="L265" s="157"/>
      <c r="M265" s="161"/>
      <c r="T265" s="162"/>
      <c r="AT265" s="158" t="s">
        <v>220</v>
      </c>
      <c r="AU265" s="158" t="s">
        <v>86</v>
      </c>
      <c r="AV265" s="13" t="s">
        <v>84</v>
      </c>
      <c r="AW265" s="13" t="s">
        <v>37</v>
      </c>
      <c r="AX265" s="13" t="s">
        <v>77</v>
      </c>
      <c r="AY265" s="158" t="s">
        <v>208</v>
      </c>
    </row>
    <row r="266" spans="2:51" s="14" customFormat="1" ht="12">
      <c r="B266" s="163"/>
      <c r="D266" s="150" t="s">
        <v>220</v>
      </c>
      <c r="E266" s="164" t="s">
        <v>19</v>
      </c>
      <c r="F266" s="165" t="s">
        <v>223</v>
      </c>
      <c r="H266" s="166">
        <v>2</v>
      </c>
      <c r="I266" s="167"/>
      <c r="L266" s="163"/>
      <c r="M266" s="168"/>
      <c r="T266" s="169"/>
      <c r="AT266" s="164" t="s">
        <v>220</v>
      </c>
      <c r="AU266" s="164" t="s">
        <v>86</v>
      </c>
      <c r="AV266" s="14" t="s">
        <v>216</v>
      </c>
      <c r="AW266" s="14" t="s">
        <v>37</v>
      </c>
      <c r="AX266" s="14" t="s">
        <v>84</v>
      </c>
      <c r="AY266" s="164" t="s">
        <v>208</v>
      </c>
    </row>
    <row r="267" spans="2:65" s="1" customFormat="1" ht="33" customHeight="1">
      <c r="B267" s="33"/>
      <c r="C267" s="170" t="s">
        <v>463</v>
      </c>
      <c r="D267" s="170" t="s">
        <v>239</v>
      </c>
      <c r="E267" s="171" t="s">
        <v>1237</v>
      </c>
      <c r="F267" s="172" t="s">
        <v>1238</v>
      </c>
      <c r="G267" s="173" t="s">
        <v>226</v>
      </c>
      <c r="H267" s="174">
        <v>4.474</v>
      </c>
      <c r="I267" s="175"/>
      <c r="J267" s="176">
        <f>ROUND(I267*H267,2)</f>
        <v>0</v>
      </c>
      <c r="K267" s="172" t="s">
        <v>215</v>
      </c>
      <c r="L267" s="177"/>
      <c r="M267" s="178" t="s">
        <v>19</v>
      </c>
      <c r="N267" s="179" t="s">
        <v>48</v>
      </c>
      <c r="P267" s="141">
        <f>O267*H267</f>
        <v>0</v>
      </c>
      <c r="Q267" s="141">
        <v>0.04021</v>
      </c>
      <c r="R267" s="141">
        <f>Q267*H267</f>
        <v>0.17989954000000002</v>
      </c>
      <c r="S267" s="141">
        <v>0</v>
      </c>
      <c r="T267" s="142">
        <f>S267*H267</f>
        <v>0</v>
      </c>
      <c r="AR267" s="143" t="s">
        <v>432</v>
      </c>
      <c r="AT267" s="143" t="s">
        <v>239</v>
      </c>
      <c r="AU267" s="143" t="s">
        <v>86</v>
      </c>
      <c r="AY267" s="18" t="s">
        <v>208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8" t="s">
        <v>84</v>
      </c>
      <c r="BK267" s="144">
        <f>ROUND(I267*H267,2)</f>
        <v>0</v>
      </c>
      <c r="BL267" s="18" t="s">
        <v>331</v>
      </c>
      <c r="BM267" s="143" t="s">
        <v>1703</v>
      </c>
    </row>
    <row r="268" spans="2:51" s="12" customFormat="1" ht="12">
      <c r="B268" s="149"/>
      <c r="D268" s="150" t="s">
        <v>220</v>
      </c>
      <c r="E268" s="151" t="s">
        <v>19</v>
      </c>
      <c r="F268" s="152" t="s">
        <v>1704</v>
      </c>
      <c r="H268" s="153">
        <v>2.237</v>
      </c>
      <c r="I268" s="154"/>
      <c r="L268" s="149"/>
      <c r="M268" s="155"/>
      <c r="T268" s="156"/>
      <c r="AT268" s="151" t="s">
        <v>220</v>
      </c>
      <c r="AU268" s="151" t="s">
        <v>86</v>
      </c>
      <c r="AV268" s="12" t="s">
        <v>86</v>
      </c>
      <c r="AW268" s="12" t="s">
        <v>37</v>
      </c>
      <c r="AX268" s="12" t="s">
        <v>77</v>
      </c>
      <c r="AY268" s="151" t="s">
        <v>208</v>
      </c>
    </row>
    <row r="269" spans="2:51" s="13" customFormat="1" ht="12">
      <c r="B269" s="157"/>
      <c r="D269" s="150" t="s">
        <v>220</v>
      </c>
      <c r="E269" s="158" t="s">
        <v>19</v>
      </c>
      <c r="F269" s="159" t="s">
        <v>1701</v>
      </c>
      <c r="H269" s="158" t="s">
        <v>19</v>
      </c>
      <c r="I269" s="160"/>
      <c r="L269" s="157"/>
      <c r="M269" s="161"/>
      <c r="T269" s="162"/>
      <c r="AT269" s="158" t="s">
        <v>220</v>
      </c>
      <c r="AU269" s="158" t="s">
        <v>86</v>
      </c>
      <c r="AV269" s="13" t="s">
        <v>84</v>
      </c>
      <c r="AW269" s="13" t="s">
        <v>37</v>
      </c>
      <c r="AX269" s="13" t="s">
        <v>77</v>
      </c>
      <c r="AY269" s="158" t="s">
        <v>208</v>
      </c>
    </row>
    <row r="270" spans="2:51" s="12" customFormat="1" ht="12">
      <c r="B270" s="149"/>
      <c r="D270" s="150" t="s">
        <v>220</v>
      </c>
      <c r="E270" s="151" t="s">
        <v>19</v>
      </c>
      <c r="F270" s="152" t="s">
        <v>1704</v>
      </c>
      <c r="H270" s="153">
        <v>2.237</v>
      </c>
      <c r="I270" s="154"/>
      <c r="L270" s="149"/>
      <c r="M270" s="155"/>
      <c r="T270" s="156"/>
      <c r="AT270" s="151" t="s">
        <v>220</v>
      </c>
      <c r="AU270" s="151" t="s">
        <v>86</v>
      </c>
      <c r="AV270" s="12" t="s">
        <v>86</v>
      </c>
      <c r="AW270" s="12" t="s">
        <v>37</v>
      </c>
      <c r="AX270" s="12" t="s">
        <v>77</v>
      </c>
      <c r="AY270" s="151" t="s">
        <v>208</v>
      </c>
    </row>
    <row r="271" spans="2:51" s="13" customFormat="1" ht="12">
      <c r="B271" s="157"/>
      <c r="D271" s="150" t="s">
        <v>220</v>
      </c>
      <c r="E271" s="158" t="s">
        <v>19</v>
      </c>
      <c r="F271" s="159" t="s">
        <v>1702</v>
      </c>
      <c r="H271" s="158" t="s">
        <v>19</v>
      </c>
      <c r="I271" s="160"/>
      <c r="L271" s="157"/>
      <c r="M271" s="161"/>
      <c r="T271" s="162"/>
      <c r="AT271" s="158" t="s">
        <v>220</v>
      </c>
      <c r="AU271" s="158" t="s">
        <v>86</v>
      </c>
      <c r="AV271" s="13" t="s">
        <v>84</v>
      </c>
      <c r="AW271" s="13" t="s">
        <v>37</v>
      </c>
      <c r="AX271" s="13" t="s">
        <v>77</v>
      </c>
      <c r="AY271" s="158" t="s">
        <v>208</v>
      </c>
    </row>
    <row r="272" spans="2:51" s="14" customFormat="1" ht="12">
      <c r="B272" s="163"/>
      <c r="D272" s="150" t="s">
        <v>220</v>
      </c>
      <c r="E272" s="164" t="s">
        <v>19</v>
      </c>
      <c r="F272" s="165" t="s">
        <v>223</v>
      </c>
      <c r="H272" s="166">
        <v>4.474</v>
      </c>
      <c r="I272" s="167"/>
      <c r="L272" s="163"/>
      <c r="M272" s="168"/>
      <c r="T272" s="169"/>
      <c r="AT272" s="164" t="s">
        <v>220</v>
      </c>
      <c r="AU272" s="164" t="s">
        <v>86</v>
      </c>
      <c r="AV272" s="14" t="s">
        <v>216</v>
      </c>
      <c r="AW272" s="14" t="s">
        <v>37</v>
      </c>
      <c r="AX272" s="14" t="s">
        <v>84</v>
      </c>
      <c r="AY272" s="164" t="s">
        <v>208</v>
      </c>
    </row>
    <row r="273" spans="2:65" s="1" customFormat="1" ht="78" customHeight="1">
      <c r="B273" s="33"/>
      <c r="C273" s="170" t="s">
        <v>469</v>
      </c>
      <c r="D273" s="170" t="s">
        <v>239</v>
      </c>
      <c r="E273" s="171" t="s">
        <v>814</v>
      </c>
      <c r="F273" s="172" t="s">
        <v>815</v>
      </c>
      <c r="G273" s="173" t="s">
        <v>226</v>
      </c>
      <c r="H273" s="174">
        <v>4.474</v>
      </c>
      <c r="I273" s="175"/>
      <c r="J273" s="176">
        <f>ROUND(I273*H273,2)</f>
        <v>0</v>
      </c>
      <c r="K273" s="172" t="s">
        <v>19</v>
      </c>
      <c r="L273" s="177"/>
      <c r="M273" s="178" t="s">
        <v>19</v>
      </c>
      <c r="N273" s="179" t="s">
        <v>48</v>
      </c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AR273" s="143" t="s">
        <v>432</v>
      </c>
      <c r="AT273" s="143" t="s">
        <v>239</v>
      </c>
      <c r="AU273" s="143" t="s">
        <v>86</v>
      </c>
      <c r="AY273" s="18" t="s">
        <v>208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8" t="s">
        <v>84</v>
      </c>
      <c r="BK273" s="144">
        <f>ROUND(I273*H273,2)</f>
        <v>0</v>
      </c>
      <c r="BL273" s="18" t="s">
        <v>331</v>
      </c>
      <c r="BM273" s="143" t="s">
        <v>1705</v>
      </c>
    </row>
    <row r="274" spans="2:65" s="1" customFormat="1" ht="44.25" customHeight="1">
      <c r="B274" s="33"/>
      <c r="C274" s="132" t="s">
        <v>475</v>
      </c>
      <c r="D274" s="132" t="s">
        <v>211</v>
      </c>
      <c r="E274" s="133" t="s">
        <v>464</v>
      </c>
      <c r="F274" s="134" t="s">
        <v>465</v>
      </c>
      <c r="G274" s="135" t="s">
        <v>274</v>
      </c>
      <c r="H274" s="136">
        <v>239.578</v>
      </c>
      <c r="I274" s="137"/>
      <c r="J274" s="138">
        <f>ROUND(I274*H274,2)</f>
        <v>0</v>
      </c>
      <c r="K274" s="134" t="s">
        <v>215</v>
      </c>
      <c r="L274" s="33"/>
      <c r="M274" s="139" t="s">
        <v>19</v>
      </c>
      <c r="N274" s="140" t="s">
        <v>48</v>
      </c>
      <c r="P274" s="141">
        <f>O274*H274</f>
        <v>0</v>
      </c>
      <c r="Q274" s="141">
        <v>0.00029</v>
      </c>
      <c r="R274" s="141">
        <f>Q274*H274</f>
        <v>0.06947762</v>
      </c>
      <c r="S274" s="141">
        <v>0</v>
      </c>
      <c r="T274" s="142">
        <f>S274*H274</f>
        <v>0</v>
      </c>
      <c r="AR274" s="143" t="s">
        <v>331</v>
      </c>
      <c r="AT274" s="143" t="s">
        <v>211</v>
      </c>
      <c r="AU274" s="143" t="s">
        <v>86</v>
      </c>
      <c r="AY274" s="18" t="s">
        <v>208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8" t="s">
        <v>84</v>
      </c>
      <c r="BK274" s="144">
        <f>ROUND(I274*H274,2)</f>
        <v>0</v>
      </c>
      <c r="BL274" s="18" t="s">
        <v>331</v>
      </c>
      <c r="BM274" s="143" t="s">
        <v>1706</v>
      </c>
    </row>
    <row r="275" spans="2:47" s="1" customFormat="1" ht="12">
      <c r="B275" s="33"/>
      <c r="D275" s="145" t="s">
        <v>218</v>
      </c>
      <c r="F275" s="146" t="s">
        <v>467</v>
      </c>
      <c r="I275" s="147"/>
      <c r="L275" s="33"/>
      <c r="M275" s="148"/>
      <c r="T275" s="52"/>
      <c r="AT275" s="18" t="s">
        <v>218</v>
      </c>
      <c r="AU275" s="18" t="s">
        <v>86</v>
      </c>
    </row>
    <row r="276" spans="2:51" s="12" customFormat="1" ht="12">
      <c r="B276" s="149"/>
      <c r="D276" s="150" t="s">
        <v>220</v>
      </c>
      <c r="E276" s="151" t="s">
        <v>19</v>
      </c>
      <c r="F276" s="152" t="s">
        <v>1707</v>
      </c>
      <c r="H276" s="153">
        <v>123.2</v>
      </c>
      <c r="I276" s="154"/>
      <c r="L276" s="149"/>
      <c r="M276" s="155"/>
      <c r="T276" s="156"/>
      <c r="AT276" s="151" t="s">
        <v>220</v>
      </c>
      <c r="AU276" s="151" t="s">
        <v>86</v>
      </c>
      <c r="AV276" s="12" t="s">
        <v>86</v>
      </c>
      <c r="AW276" s="12" t="s">
        <v>37</v>
      </c>
      <c r="AX276" s="12" t="s">
        <v>77</v>
      </c>
      <c r="AY276" s="151" t="s">
        <v>208</v>
      </c>
    </row>
    <row r="277" spans="2:51" s="13" customFormat="1" ht="12">
      <c r="B277" s="157"/>
      <c r="D277" s="150" t="s">
        <v>220</v>
      </c>
      <c r="E277" s="158" t="s">
        <v>19</v>
      </c>
      <c r="F277" s="159" t="s">
        <v>1695</v>
      </c>
      <c r="H277" s="158" t="s">
        <v>19</v>
      </c>
      <c r="I277" s="160"/>
      <c r="L277" s="157"/>
      <c r="M277" s="161"/>
      <c r="T277" s="162"/>
      <c r="AT277" s="158" t="s">
        <v>220</v>
      </c>
      <c r="AU277" s="158" t="s">
        <v>86</v>
      </c>
      <c r="AV277" s="13" t="s">
        <v>84</v>
      </c>
      <c r="AW277" s="13" t="s">
        <v>37</v>
      </c>
      <c r="AX277" s="13" t="s">
        <v>77</v>
      </c>
      <c r="AY277" s="158" t="s">
        <v>208</v>
      </c>
    </row>
    <row r="278" spans="2:51" s="12" customFormat="1" ht="12">
      <c r="B278" s="149"/>
      <c r="D278" s="150" t="s">
        <v>220</v>
      </c>
      <c r="E278" s="151" t="s">
        <v>19</v>
      </c>
      <c r="F278" s="152" t="s">
        <v>1708</v>
      </c>
      <c r="H278" s="153">
        <v>9.789</v>
      </c>
      <c r="I278" s="154"/>
      <c r="L278" s="149"/>
      <c r="M278" s="155"/>
      <c r="T278" s="156"/>
      <c r="AT278" s="151" t="s">
        <v>220</v>
      </c>
      <c r="AU278" s="151" t="s">
        <v>86</v>
      </c>
      <c r="AV278" s="12" t="s">
        <v>86</v>
      </c>
      <c r="AW278" s="12" t="s">
        <v>37</v>
      </c>
      <c r="AX278" s="12" t="s">
        <v>77</v>
      </c>
      <c r="AY278" s="151" t="s">
        <v>208</v>
      </c>
    </row>
    <row r="279" spans="2:51" s="13" customFormat="1" ht="12">
      <c r="B279" s="157"/>
      <c r="D279" s="150" t="s">
        <v>220</v>
      </c>
      <c r="E279" s="158" t="s">
        <v>19</v>
      </c>
      <c r="F279" s="159" t="s">
        <v>1688</v>
      </c>
      <c r="H279" s="158" t="s">
        <v>19</v>
      </c>
      <c r="I279" s="160"/>
      <c r="L279" s="157"/>
      <c r="M279" s="161"/>
      <c r="T279" s="162"/>
      <c r="AT279" s="158" t="s">
        <v>220</v>
      </c>
      <c r="AU279" s="158" t="s">
        <v>86</v>
      </c>
      <c r="AV279" s="13" t="s">
        <v>84</v>
      </c>
      <c r="AW279" s="13" t="s">
        <v>37</v>
      </c>
      <c r="AX279" s="13" t="s">
        <v>77</v>
      </c>
      <c r="AY279" s="158" t="s">
        <v>208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1709</v>
      </c>
      <c r="H280" s="153">
        <v>96.8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3" customFormat="1" ht="12">
      <c r="B281" s="157"/>
      <c r="D281" s="150" t="s">
        <v>220</v>
      </c>
      <c r="E281" s="158" t="s">
        <v>19</v>
      </c>
      <c r="F281" s="159" t="s">
        <v>1697</v>
      </c>
      <c r="H281" s="158" t="s">
        <v>19</v>
      </c>
      <c r="I281" s="160"/>
      <c r="L281" s="157"/>
      <c r="M281" s="161"/>
      <c r="T281" s="162"/>
      <c r="AT281" s="158" t="s">
        <v>220</v>
      </c>
      <c r="AU281" s="158" t="s">
        <v>86</v>
      </c>
      <c r="AV281" s="13" t="s">
        <v>84</v>
      </c>
      <c r="AW281" s="13" t="s">
        <v>37</v>
      </c>
      <c r="AX281" s="13" t="s">
        <v>77</v>
      </c>
      <c r="AY281" s="158" t="s">
        <v>208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1708</v>
      </c>
      <c r="H282" s="153">
        <v>9.789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3" customFormat="1" ht="12">
      <c r="B283" s="157"/>
      <c r="D283" s="150" t="s">
        <v>220</v>
      </c>
      <c r="E283" s="158" t="s">
        <v>19</v>
      </c>
      <c r="F283" s="159" t="s">
        <v>1689</v>
      </c>
      <c r="H283" s="158" t="s">
        <v>19</v>
      </c>
      <c r="I283" s="160"/>
      <c r="L283" s="157"/>
      <c r="M283" s="161"/>
      <c r="T283" s="162"/>
      <c r="AT283" s="158" t="s">
        <v>220</v>
      </c>
      <c r="AU283" s="158" t="s">
        <v>86</v>
      </c>
      <c r="AV283" s="13" t="s">
        <v>84</v>
      </c>
      <c r="AW283" s="13" t="s">
        <v>37</v>
      </c>
      <c r="AX283" s="13" t="s">
        <v>77</v>
      </c>
      <c r="AY283" s="158" t="s">
        <v>208</v>
      </c>
    </row>
    <row r="284" spans="2:51" s="14" customFormat="1" ht="12">
      <c r="B284" s="163"/>
      <c r="D284" s="150" t="s">
        <v>220</v>
      </c>
      <c r="E284" s="164" t="s">
        <v>19</v>
      </c>
      <c r="F284" s="165" t="s">
        <v>223</v>
      </c>
      <c r="H284" s="166">
        <v>239.57799999999997</v>
      </c>
      <c r="I284" s="167"/>
      <c r="L284" s="163"/>
      <c r="M284" s="168"/>
      <c r="T284" s="169"/>
      <c r="AT284" s="164" t="s">
        <v>220</v>
      </c>
      <c r="AU284" s="164" t="s">
        <v>86</v>
      </c>
      <c r="AV284" s="14" t="s">
        <v>216</v>
      </c>
      <c r="AW284" s="14" t="s">
        <v>37</v>
      </c>
      <c r="AX284" s="14" t="s">
        <v>84</v>
      </c>
      <c r="AY284" s="164" t="s">
        <v>208</v>
      </c>
    </row>
    <row r="285" spans="2:65" s="1" customFormat="1" ht="33" customHeight="1">
      <c r="B285" s="33"/>
      <c r="C285" s="132" t="s">
        <v>480</v>
      </c>
      <c r="D285" s="132" t="s">
        <v>211</v>
      </c>
      <c r="E285" s="133" t="s">
        <v>470</v>
      </c>
      <c r="F285" s="134" t="s">
        <v>471</v>
      </c>
      <c r="G285" s="135" t="s">
        <v>274</v>
      </c>
      <c r="H285" s="136">
        <v>55.35</v>
      </c>
      <c r="I285" s="137"/>
      <c r="J285" s="138">
        <f>ROUND(I285*H285,2)</f>
        <v>0</v>
      </c>
      <c r="K285" s="134" t="s">
        <v>215</v>
      </c>
      <c r="L285" s="33"/>
      <c r="M285" s="139" t="s">
        <v>19</v>
      </c>
      <c r="N285" s="140" t="s">
        <v>48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331</v>
      </c>
      <c r="AT285" s="143" t="s">
        <v>211</v>
      </c>
      <c r="AU285" s="143" t="s">
        <v>86</v>
      </c>
      <c r="AY285" s="18" t="s">
        <v>208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84</v>
      </c>
      <c r="BK285" s="144">
        <f>ROUND(I285*H285,2)</f>
        <v>0</v>
      </c>
      <c r="BL285" s="18" t="s">
        <v>331</v>
      </c>
      <c r="BM285" s="143" t="s">
        <v>1710</v>
      </c>
    </row>
    <row r="286" spans="2:47" s="1" customFormat="1" ht="12">
      <c r="B286" s="33"/>
      <c r="D286" s="145" t="s">
        <v>218</v>
      </c>
      <c r="F286" s="146" t="s">
        <v>473</v>
      </c>
      <c r="I286" s="147"/>
      <c r="L286" s="33"/>
      <c r="M286" s="148"/>
      <c r="T286" s="52"/>
      <c r="AT286" s="18" t="s">
        <v>218</v>
      </c>
      <c r="AU286" s="18" t="s">
        <v>86</v>
      </c>
    </row>
    <row r="287" spans="2:51" s="12" customFormat="1" ht="12">
      <c r="B287" s="149"/>
      <c r="D287" s="150" t="s">
        <v>220</v>
      </c>
      <c r="E287" s="151" t="s">
        <v>19</v>
      </c>
      <c r="F287" s="152" t="s">
        <v>1379</v>
      </c>
      <c r="H287" s="153">
        <v>2.05</v>
      </c>
      <c r="I287" s="154"/>
      <c r="L287" s="149"/>
      <c r="M287" s="155"/>
      <c r="T287" s="156"/>
      <c r="AT287" s="151" t="s">
        <v>220</v>
      </c>
      <c r="AU287" s="151" t="s">
        <v>86</v>
      </c>
      <c r="AV287" s="12" t="s">
        <v>86</v>
      </c>
      <c r="AW287" s="12" t="s">
        <v>37</v>
      </c>
      <c r="AX287" s="12" t="s">
        <v>77</v>
      </c>
      <c r="AY287" s="151" t="s">
        <v>208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1711</v>
      </c>
      <c r="H288" s="153">
        <v>53.3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4" customFormat="1" ht="12">
      <c r="B289" s="163"/>
      <c r="D289" s="150" t="s">
        <v>220</v>
      </c>
      <c r="E289" s="164" t="s">
        <v>19</v>
      </c>
      <c r="F289" s="165" t="s">
        <v>223</v>
      </c>
      <c r="H289" s="166">
        <v>55.349999999999994</v>
      </c>
      <c r="I289" s="167"/>
      <c r="L289" s="163"/>
      <c r="M289" s="168"/>
      <c r="T289" s="169"/>
      <c r="AT289" s="164" t="s">
        <v>220</v>
      </c>
      <c r="AU289" s="164" t="s">
        <v>86</v>
      </c>
      <c r="AV289" s="14" t="s">
        <v>216</v>
      </c>
      <c r="AW289" s="14" t="s">
        <v>37</v>
      </c>
      <c r="AX289" s="14" t="s">
        <v>84</v>
      </c>
      <c r="AY289" s="164" t="s">
        <v>208</v>
      </c>
    </row>
    <row r="290" spans="2:65" s="1" customFormat="1" ht="24.2" customHeight="1">
      <c r="B290" s="33"/>
      <c r="C290" s="170" t="s">
        <v>485</v>
      </c>
      <c r="D290" s="170" t="s">
        <v>239</v>
      </c>
      <c r="E290" s="171" t="s">
        <v>824</v>
      </c>
      <c r="F290" s="172" t="s">
        <v>825</v>
      </c>
      <c r="G290" s="173" t="s">
        <v>274</v>
      </c>
      <c r="H290" s="174">
        <v>58.118</v>
      </c>
      <c r="I290" s="175"/>
      <c r="J290" s="176">
        <f>ROUND(I290*H290,2)</f>
        <v>0</v>
      </c>
      <c r="K290" s="172" t="s">
        <v>215</v>
      </c>
      <c r="L290" s="177"/>
      <c r="M290" s="178" t="s">
        <v>19</v>
      </c>
      <c r="N290" s="179" t="s">
        <v>48</v>
      </c>
      <c r="P290" s="141">
        <f>O290*H290</f>
        <v>0</v>
      </c>
      <c r="Q290" s="141">
        <v>0.004</v>
      </c>
      <c r="R290" s="141">
        <f>Q290*H290</f>
        <v>0.232472</v>
      </c>
      <c r="S290" s="141">
        <v>0</v>
      </c>
      <c r="T290" s="142">
        <f>S290*H290</f>
        <v>0</v>
      </c>
      <c r="AR290" s="143" t="s">
        <v>432</v>
      </c>
      <c r="AT290" s="143" t="s">
        <v>239</v>
      </c>
      <c r="AU290" s="143" t="s">
        <v>86</v>
      </c>
      <c r="AY290" s="18" t="s">
        <v>208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8" t="s">
        <v>84</v>
      </c>
      <c r="BK290" s="144">
        <f>ROUND(I290*H290,2)</f>
        <v>0</v>
      </c>
      <c r="BL290" s="18" t="s">
        <v>331</v>
      </c>
      <c r="BM290" s="143" t="s">
        <v>1712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1379</v>
      </c>
      <c r="H291" s="153">
        <v>2.05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2" customFormat="1" ht="12">
      <c r="B292" s="149"/>
      <c r="D292" s="150" t="s">
        <v>220</v>
      </c>
      <c r="E292" s="151" t="s">
        <v>19</v>
      </c>
      <c r="F292" s="152" t="s">
        <v>1711</v>
      </c>
      <c r="H292" s="153">
        <v>53.3</v>
      </c>
      <c r="I292" s="154"/>
      <c r="L292" s="149"/>
      <c r="M292" s="155"/>
      <c r="T292" s="156"/>
      <c r="AT292" s="151" t="s">
        <v>220</v>
      </c>
      <c r="AU292" s="151" t="s">
        <v>86</v>
      </c>
      <c r="AV292" s="12" t="s">
        <v>86</v>
      </c>
      <c r="AW292" s="12" t="s">
        <v>37</v>
      </c>
      <c r="AX292" s="12" t="s">
        <v>77</v>
      </c>
      <c r="AY292" s="151" t="s">
        <v>208</v>
      </c>
    </row>
    <row r="293" spans="2:51" s="14" customFormat="1" ht="12">
      <c r="B293" s="163"/>
      <c r="D293" s="150" t="s">
        <v>220</v>
      </c>
      <c r="E293" s="164" t="s">
        <v>19</v>
      </c>
      <c r="F293" s="165" t="s">
        <v>223</v>
      </c>
      <c r="H293" s="166">
        <v>55.349999999999994</v>
      </c>
      <c r="I293" s="167"/>
      <c r="L293" s="163"/>
      <c r="M293" s="168"/>
      <c r="T293" s="169"/>
      <c r="AT293" s="164" t="s">
        <v>220</v>
      </c>
      <c r="AU293" s="164" t="s">
        <v>86</v>
      </c>
      <c r="AV293" s="14" t="s">
        <v>216</v>
      </c>
      <c r="AW293" s="14" t="s">
        <v>37</v>
      </c>
      <c r="AX293" s="14" t="s">
        <v>84</v>
      </c>
      <c r="AY293" s="164" t="s">
        <v>208</v>
      </c>
    </row>
    <row r="294" spans="2:51" s="12" customFormat="1" ht="12">
      <c r="B294" s="149"/>
      <c r="D294" s="150" t="s">
        <v>220</v>
      </c>
      <c r="F294" s="152" t="s">
        <v>1713</v>
      </c>
      <c r="H294" s="153">
        <v>58.118</v>
      </c>
      <c r="I294" s="154"/>
      <c r="L294" s="149"/>
      <c r="M294" s="155"/>
      <c r="T294" s="156"/>
      <c r="AT294" s="151" t="s">
        <v>220</v>
      </c>
      <c r="AU294" s="151" t="s">
        <v>86</v>
      </c>
      <c r="AV294" s="12" t="s">
        <v>86</v>
      </c>
      <c r="AW294" s="12" t="s">
        <v>4</v>
      </c>
      <c r="AX294" s="12" t="s">
        <v>84</v>
      </c>
      <c r="AY294" s="151" t="s">
        <v>208</v>
      </c>
    </row>
    <row r="295" spans="2:65" s="1" customFormat="1" ht="24.2" customHeight="1">
      <c r="B295" s="33"/>
      <c r="C295" s="170" t="s">
        <v>491</v>
      </c>
      <c r="D295" s="170" t="s">
        <v>239</v>
      </c>
      <c r="E295" s="171" t="s">
        <v>481</v>
      </c>
      <c r="F295" s="172" t="s">
        <v>482</v>
      </c>
      <c r="G295" s="173" t="s">
        <v>483</v>
      </c>
      <c r="H295" s="174">
        <v>28</v>
      </c>
      <c r="I295" s="175"/>
      <c r="J295" s="176">
        <f>ROUND(I295*H295,2)</f>
        <v>0</v>
      </c>
      <c r="K295" s="172" t="s">
        <v>215</v>
      </c>
      <c r="L295" s="177"/>
      <c r="M295" s="178" t="s">
        <v>19</v>
      </c>
      <c r="N295" s="179" t="s">
        <v>48</v>
      </c>
      <c r="P295" s="141">
        <f>O295*H295</f>
        <v>0</v>
      </c>
      <c r="Q295" s="141">
        <v>6E-05</v>
      </c>
      <c r="R295" s="141">
        <f>Q295*H295</f>
        <v>0.00168</v>
      </c>
      <c r="S295" s="141">
        <v>0</v>
      </c>
      <c r="T295" s="142">
        <f>S295*H295</f>
        <v>0</v>
      </c>
      <c r="AR295" s="143" t="s">
        <v>432</v>
      </c>
      <c r="AT295" s="143" t="s">
        <v>239</v>
      </c>
      <c r="AU295" s="143" t="s">
        <v>86</v>
      </c>
      <c r="AY295" s="18" t="s">
        <v>208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8" t="s">
        <v>84</v>
      </c>
      <c r="BK295" s="144">
        <f>ROUND(I295*H295,2)</f>
        <v>0</v>
      </c>
      <c r="BL295" s="18" t="s">
        <v>331</v>
      </c>
      <c r="BM295" s="143" t="s">
        <v>1714</v>
      </c>
    </row>
    <row r="296" spans="2:65" s="1" customFormat="1" ht="44.25" customHeight="1">
      <c r="B296" s="33"/>
      <c r="C296" s="132" t="s">
        <v>496</v>
      </c>
      <c r="D296" s="132" t="s">
        <v>211</v>
      </c>
      <c r="E296" s="133" t="s">
        <v>651</v>
      </c>
      <c r="F296" s="134" t="s">
        <v>652</v>
      </c>
      <c r="G296" s="135" t="s">
        <v>447</v>
      </c>
      <c r="H296" s="187"/>
      <c r="I296" s="137"/>
      <c r="J296" s="138">
        <f>ROUND(I296*H296,2)</f>
        <v>0</v>
      </c>
      <c r="K296" s="134" t="s">
        <v>215</v>
      </c>
      <c r="L296" s="33"/>
      <c r="M296" s="139" t="s">
        <v>19</v>
      </c>
      <c r="N296" s="140" t="s">
        <v>48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331</v>
      </c>
      <c r="AT296" s="143" t="s">
        <v>211</v>
      </c>
      <c r="AU296" s="143" t="s">
        <v>86</v>
      </c>
      <c r="AY296" s="18" t="s">
        <v>208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8" t="s">
        <v>84</v>
      </c>
      <c r="BK296" s="144">
        <f>ROUND(I296*H296,2)</f>
        <v>0</v>
      </c>
      <c r="BL296" s="18" t="s">
        <v>331</v>
      </c>
      <c r="BM296" s="143" t="s">
        <v>1715</v>
      </c>
    </row>
    <row r="297" spans="2:47" s="1" customFormat="1" ht="12">
      <c r="B297" s="33"/>
      <c r="D297" s="145" t="s">
        <v>218</v>
      </c>
      <c r="F297" s="146" t="s">
        <v>654</v>
      </c>
      <c r="I297" s="147"/>
      <c r="L297" s="33"/>
      <c r="M297" s="148"/>
      <c r="T297" s="52"/>
      <c r="AT297" s="18" t="s">
        <v>218</v>
      </c>
      <c r="AU297" s="18" t="s">
        <v>86</v>
      </c>
    </row>
    <row r="298" spans="2:63" s="11" customFormat="1" ht="22.9" customHeight="1">
      <c r="B298" s="120"/>
      <c r="D298" s="121" t="s">
        <v>76</v>
      </c>
      <c r="E298" s="130" t="s">
        <v>1266</v>
      </c>
      <c r="F298" s="130" t="s">
        <v>1267</v>
      </c>
      <c r="I298" s="123"/>
      <c r="J298" s="131">
        <f>BK298</f>
        <v>0</v>
      </c>
      <c r="L298" s="120"/>
      <c r="M298" s="125"/>
      <c r="P298" s="126">
        <f>SUM(P299:P312)</f>
        <v>0</v>
      </c>
      <c r="R298" s="126">
        <f>SUM(R299:R312)</f>
        <v>0.13620332</v>
      </c>
      <c r="T298" s="127">
        <f>SUM(T299:T312)</f>
        <v>0</v>
      </c>
      <c r="AR298" s="121" t="s">
        <v>86</v>
      </c>
      <c r="AT298" s="128" t="s">
        <v>76</v>
      </c>
      <c r="AU298" s="128" t="s">
        <v>84</v>
      </c>
      <c r="AY298" s="121" t="s">
        <v>208</v>
      </c>
      <c r="BK298" s="129">
        <f>SUM(BK299:BK312)</f>
        <v>0</v>
      </c>
    </row>
    <row r="299" spans="2:65" s="1" customFormat="1" ht="44.25" customHeight="1">
      <c r="B299" s="33"/>
      <c r="C299" s="132" t="s">
        <v>501</v>
      </c>
      <c r="D299" s="132" t="s">
        <v>211</v>
      </c>
      <c r="E299" s="133" t="s">
        <v>1716</v>
      </c>
      <c r="F299" s="134" t="s">
        <v>1717</v>
      </c>
      <c r="G299" s="135" t="s">
        <v>226</v>
      </c>
      <c r="H299" s="136">
        <v>4.818</v>
      </c>
      <c r="I299" s="137"/>
      <c r="J299" s="138">
        <f>ROUND(I299*H299,2)</f>
        <v>0</v>
      </c>
      <c r="K299" s="134" t="s">
        <v>514</v>
      </c>
      <c r="L299" s="33"/>
      <c r="M299" s="139" t="s">
        <v>19</v>
      </c>
      <c r="N299" s="140" t="s">
        <v>48</v>
      </c>
      <c r="P299" s="141">
        <f>O299*H299</f>
        <v>0</v>
      </c>
      <c r="Q299" s="141">
        <v>0.00033</v>
      </c>
      <c r="R299" s="141">
        <f>Q299*H299</f>
        <v>0.0015899399999999998</v>
      </c>
      <c r="S299" s="141">
        <v>0</v>
      </c>
      <c r="T299" s="142">
        <f>S299*H299</f>
        <v>0</v>
      </c>
      <c r="AR299" s="143" t="s">
        <v>331</v>
      </c>
      <c r="AT299" s="143" t="s">
        <v>211</v>
      </c>
      <c r="AU299" s="143" t="s">
        <v>86</v>
      </c>
      <c r="AY299" s="18" t="s">
        <v>208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8" t="s">
        <v>84</v>
      </c>
      <c r="BK299" s="144">
        <f>ROUND(I299*H299,2)</f>
        <v>0</v>
      </c>
      <c r="BL299" s="18" t="s">
        <v>331</v>
      </c>
      <c r="BM299" s="143" t="s">
        <v>1718</v>
      </c>
    </row>
    <row r="300" spans="2:47" s="1" customFormat="1" ht="12">
      <c r="B300" s="33"/>
      <c r="D300" s="145" t="s">
        <v>218</v>
      </c>
      <c r="F300" s="146" t="s">
        <v>1719</v>
      </c>
      <c r="I300" s="147"/>
      <c r="L300" s="33"/>
      <c r="M300" s="148"/>
      <c r="T300" s="52"/>
      <c r="AT300" s="18" t="s">
        <v>218</v>
      </c>
      <c r="AU300" s="18" t="s">
        <v>86</v>
      </c>
    </row>
    <row r="301" spans="2:51" s="12" customFormat="1" ht="12">
      <c r="B301" s="149"/>
      <c r="D301" s="150" t="s">
        <v>220</v>
      </c>
      <c r="E301" s="151" t="s">
        <v>19</v>
      </c>
      <c r="F301" s="152" t="s">
        <v>1720</v>
      </c>
      <c r="H301" s="153">
        <v>4.818</v>
      </c>
      <c r="I301" s="154"/>
      <c r="L301" s="149"/>
      <c r="M301" s="155"/>
      <c r="T301" s="156"/>
      <c r="AT301" s="151" t="s">
        <v>220</v>
      </c>
      <c r="AU301" s="151" t="s">
        <v>86</v>
      </c>
      <c r="AV301" s="12" t="s">
        <v>86</v>
      </c>
      <c r="AW301" s="12" t="s">
        <v>37</v>
      </c>
      <c r="AX301" s="12" t="s">
        <v>77</v>
      </c>
      <c r="AY301" s="151" t="s">
        <v>208</v>
      </c>
    </row>
    <row r="302" spans="2:51" s="13" customFormat="1" ht="12">
      <c r="B302" s="157"/>
      <c r="D302" s="150" t="s">
        <v>220</v>
      </c>
      <c r="E302" s="158" t="s">
        <v>19</v>
      </c>
      <c r="F302" s="159" t="s">
        <v>1721</v>
      </c>
      <c r="H302" s="158" t="s">
        <v>19</v>
      </c>
      <c r="I302" s="160"/>
      <c r="L302" s="157"/>
      <c r="M302" s="161"/>
      <c r="T302" s="162"/>
      <c r="AT302" s="158" t="s">
        <v>220</v>
      </c>
      <c r="AU302" s="158" t="s">
        <v>86</v>
      </c>
      <c r="AV302" s="13" t="s">
        <v>84</v>
      </c>
      <c r="AW302" s="13" t="s">
        <v>37</v>
      </c>
      <c r="AX302" s="13" t="s">
        <v>77</v>
      </c>
      <c r="AY302" s="158" t="s">
        <v>208</v>
      </c>
    </row>
    <row r="303" spans="2:51" s="14" customFormat="1" ht="12">
      <c r="B303" s="163"/>
      <c r="D303" s="150" t="s">
        <v>220</v>
      </c>
      <c r="E303" s="164" t="s">
        <v>19</v>
      </c>
      <c r="F303" s="165" t="s">
        <v>223</v>
      </c>
      <c r="H303" s="166">
        <v>4.818</v>
      </c>
      <c r="I303" s="167"/>
      <c r="L303" s="163"/>
      <c r="M303" s="168"/>
      <c r="T303" s="169"/>
      <c r="AT303" s="164" t="s">
        <v>220</v>
      </c>
      <c r="AU303" s="164" t="s">
        <v>86</v>
      </c>
      <c r="AV303" s="14" t="s">
        <v>216</v>
      </c>
      <c r="AW303" s="14" t="s">
        <v>37</v>
      </c>
      <c r="AX303" s="14" t="s">
        <v>84</v>
      </c>
      <c r="AY303" s="164" t="s">
        <v>208</v>
      </c>
    </row>
    <row r="304" spans="2:65" s="1" customFormat="1" ht="33" customHeight="1">
      <c r="B304" s="33"/>
      <c r="C304" s="170" t="s">
        <v>503</v>
      </c>
      <c r="D304" s="170" t="s">
        <v>239</v>
      </c>
      <c r="E304" s="171" t="s">
        <v>1722</v>
      </c>
      <c r="F304" s="172" t="s">
        <v>1723</v>
      </c>
      <c r="G304" s="173" t="s">
        <v>226</v>
      </c>
      <c r="H304" s="174">
        <v>4.818</v>
      </c>
      <c r="I304" s="175"/>
      <c r="J304" s="176">
        <f>ROUND(I304*H304,2)</f>
        <v>0</v>
      </c>
      <c r="K304" s="172" t="s">
        <v>215</v>
      </c>
      <c r="L304" s="177"/>
      <c r="M304" s="178" t="s">
        <v>19</v>
      </c>
      <c r="N304" s="179" t="s">
        <v>48</v>
      </c>
      <c r="P304" s="141">
        <f>O304*H304</f>
        <v>0</v>
      </c>
      <c r="Q304" s="141">
        <v>0.02741</v>
      </c>
      <c r="R304" s="141">
        <f>Q304*H304</f>
        <v>0.13206137999999998</v>
      </c>
      <c r="S304" s="141">
        <v>0</v>
      </c>
      <c r="T304" s="142">
        <f>S304*H304</f>
        <v>0</v>
      </c>
      <c r="AR304" s="143" t="s">
        <v>432</v>
      </c>
      <c r="AT304" s="143" t="s">
        <v>239</v>
      </c>
      <c r="AU304" s="143" t="s">
        <v>86</v>
      </c>
      <c r="AY304" s="18" t="s">
        <v>208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8" t="s">
        <v>84</v>
      </c>
      <c r="BK304" s="144">
        <f>ROUND(I304*H304,2)</f>
        <v>0</v>
      </c>
      <c r="BL304" s="18" t="s">
        <v>331</v>
      </c>
      <c r="BM304" s="143" t="s">
        <v>1724</v>
      </c>
    </row>
    <row r="305" spans="2:65" s="1" customFormat="1" ht="78" customHeight="1">
      <c r="B305" s="33"/>
      <c r="C305" s="170" t="s">
        <v>512</v>
      </c>
      <c r="D305" s="170" t="s">
        <v>239</v>
      </c>
      <c r="E305" s="171" t="s">
        <v>814</v>
      </c>
      <c r="F305" s="172" t="s">
        <v>815</v>
      </c>
      <c r="G305" s="173" t="s">
        <v>226</v>
      </c>
      <c r="H305" s="174">
        <v>4.818</v>
      </c>
      <c r="I305" s="175"/>
      <c r="J305" s="176">
        <f>ROUND(I305*H305,2)</f>
        <v>0</v>
      </c>
      <c r="K305" s="172" t="s">
        <v>19</v>
      </c>
      <c r="L305" s="177"/>
      <c r="M305" s="178" t="s">
        <v>19</v>
      </c>
      <c r="N305" s="179" t="s">
        <v>48</v>
      </c>
      <c r="P305" s="141">
        <f>O305*H305</f>
        <v>0</v>
      </c>
      <c r="Q305" s="141">
        <v>0</v>
      </c>
      <c r="R305" s="141">
        <f>Q305*H305</f>
        <v>0</v>
      </c>
      <c r="S305" s="141">
        <v>0</v>
      </c>
      <c r="T305" s="142">
        <f>S305*H305</f>
        <v>0</v>
      </c>
      <c r="AR305" s="143" t="s">
        <v>432</v>
      </c>
      <c r="AT305" s="143" t="s">
        <v>239</v>
      </c>
      <c r="AU305" s="143" t="s">
        <v>86</v>
      </c>
      <c r="AY305" s="18" t="s">
        <v>208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8" t="s">
        <v>84</v>
      </c>
      <c r="BK305" s="144">
        <f>ROUND(I305*H305,2)</f>
        <v>0</v>
      </c>
      <c r="BL305" s="18" t="s">
        <v>331</v>
      </c>
      <c r="BM305" s="143" t="s">
        <v>1725</v>
      </c>
    </row>
    <row r="306" spans="2:65" s="1" customFormat="1" ht="44.25" customHeight="1">
      <c r="B306" s="33"/>
      <c r="C306" s="132" t="s">
        <v>1243</v>
      </c>
      <c r="D306" s="132" t="s">
        <v>211</v>
      </c>
      <c r="E306" s="133" t="s">
        <v>464</v>
      </c>
      <c r="F306" s="134" t="s">
        <v>465</v>
      </c>
      <c r="G306" s="135" t="s">
        <v>274</v>
      </c>
      <c r="H306" s="136">
        <v>8.8</v>
      </c>
      <c r="I306" s="137"/>
      <c r="J306" s="138">
        <f>ROUND(I306*H306,2)</f>
        <v>0</v>
      </c>
      <c r="K306" s="134" t="s">
        <v>215</v>
      </c>
      <c r="L306" s="33"/>
      <c r="M306" s="139" t="s">
        <v>19</v>
      </c>
      <c r="N306" s="140" t="s">
        <v>48</v>
      </c>
      <c r="P306" s="141">
        <f>O306*H306</f>
        <v>0</v>
      </c>
      <c r="Q306" s="141">
        <v>0.00029</v>
      </c>
      <c r="R306" s="141">
        <f>Q306*H306</f>
        <v>0.002552</v>
      </c>
      <c r="S306" s="141">
        <v>0</v>
      </c>
      <c r="T306" s="142">
        <f>S306*H306</f>
        <v>0</v>
      </c>
      <c r="AR306" s="143" t="s">
        <v>331</v>
      </c>
      <c r="AT306" s="143" t="s">
        <v>211</v>
      </c>
      <c r="AU306" s="143" t="s">
        <v>86</v>
      </c>
      <c r="AY306" s="18" t="s">
        <v>208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8" t="s">
        <v>84</v>
      </c>
      <c r="BK306" s="144">
        <f>ROUND(I306*H306,2)</f>
        <v>0</v>
      </c>
      <c r="BL306" s="18" t="s">
        <v>331</v>
      </c>
      <c r="BM306" s="143" t="s">
        <v>1726</v>
      </c>
    </row>
    <row r="307" spans="2:47" s="1" customFormat="1" ht="12">
      <c r="B307" s="33"/>
      <c r="D307" s="145" t="s">
        <v>218</v>
      </c>
      <c r="F307" s="146" t="s">
        <v>467</v>
      </c>
      <c r="I307" s="147"/>
      <c r="L307" s="33"/>
      <c r="M307" s="148"/>
      <c r="T307" s="52"/>
      <c r="AT307" s="18" t="s">
        <v>218</v>
      </c>
      <c r="AU307" s="18" t="s">
        <v>86</v>
      </c>
    </row>
    <row r="308" spans="2:51" s="12" customFormat="1" ht="12">
      <c r="B308" s="149"/>
      <c r="D308" s="150" t="s">
        <v>220</v>
      </c>
      <c r="E308" s="151" t="s">
        <v>19</v>
      </c>
      <c r="F308" s="152" t="s">
        <v>1727</v>
      </c>
      <c r="H308" s="153">
        <v>8.8</v>
      </c>
      <c r="I308" s="154"/>
      <c r="L308" s="149"/>
      <c r="M308" s="155"/>
      <c r="T308" s="156"/>
      <c r="AT308" s="151" t="s">
        <v>220</v>
      </c>
      <c r="AU308" s="151" t="s">
        <v>86</v>
      </c>
      <c r="AV308" s="12" t="s">
        <v>86</v>
      </c>
      <c r="AW308" s="12" t="s">
        <v>37</v>
      </c>
      <c r="AX308" s="12" t="s">
        <v>77</v>
      </c>
      <c r="AY308" s="151" t="s">
        <v>208</v>
      </c>
    </row>
    <row r="309" spans="2:51" s="13" customFormat="1" ht="12">
      <c r="B309" s="157"/>
      <c r="D309" s="150" t="s">
        <v>220</v>
      </c>
      <c r="E309" s="158" t="s">
        <v>19</v>
      </c>
      <c r="F309" s="159" t="s">
        <v>1721</v>
      </c>
      <c r="H309" s="158" t="s">
        <v>19</v>
      </c>
      <c r="I309" s="160"/>
      <c r="L309" s="157"/>
      <c r="M309" s="161"/>
      <c r="T309" s="162"/>
      <c r="AT309" s="158" t="s">
        <v>220</v>
      </c>
      <c r="AU309" s="158" t="s">
        <v>86</v>
      </c>
      <c r="AV309" s="13" t="s">
        <v>84</v>
      </c>
      <c r="AW309" s="13" t="s">
        <v>37</v>
      </c>
      <c r="AX309" s="13" t="s">
        <v>77</v>
      </c>
      <c r="AY309" s="158" t="s">
        <v>208</v>
      </c>
    </row>
    <row r="310" spans="2:51" s="14" customFormat="1" ht="12">
      <c r="B310" s="163"/>
      <c r="D310" s="150" t="s">
        <v>220</v>
      </c>
      <c r="E310" s="164" t="s">
        <v>19</v>
      </c>
      <c r="F310" s="165" t="s">
        <v>223</v>
      </c>
      <c r="H310" s="166">
        <v>8.8</v>
      </c>
      <c r="I310" s="167"/>
      <c r="L310" s="163"/>
      <c r="M310" s="168"/>
      <c r="T310" s="169"/>
      <c r="AT310" s="164" t="s">
        <v>220</v>
      </c>
      <c r="AU310" s="164" t="s">
        <v>86</v>
      </c>
      <c r="AV310" s="14" t="s">
        <v>216</v>
      </c>
      <c r="AW310" s="14" t="s">
        <v>37</v>
      </c>
      <c r="AX310" s="14" t="s">
        <v>84</v>
      </c>
      <c r="AY310" s="164" t="s">
        <v>208</v>
      </c>
    </row>
    <row r="311" spans="2:65" s="1" customFormat="1" ht="44.25" customHeight="1">
      <c r="B311" s="33"/>
      <c r="C311" s="132" t="s">
        <v>1245</v>
      </c>
      <c r="D311" s="132" t="s">
        <v>211</v>
      </c>
      <c r="E311" s="133" t="s">
        <v>1728</v>
      </c>
      <c r="F311" s="134" t="s">
        <v>1729</v>
      </c>
      <c r="G311" s="135" t="s">
        <v>447</v>
      </c>
      <c r="H311" s="187"/>
      <c r="I311" s="137"/>
      <c r="J311" s="138">
        <f>ROUND(I311*H311,2)</f>
        <v>0</v>
      </c>
      <c r="K311" s="134" t="s">
        <v>215</v>
      </c>
      <c r="L311" s="33"/>
      <c r="M311" s="139" t="s">
        <v>19</v>
      </c>
      <c r="N311" s="140" t="s">
        <v>48</v>
      </c>
      <c r="P311" s="141">
        <f>O311*H311</f>
        <v>0</v>
      </c>
      <c r="Q311" s="141">
        <v>0</v>
      </c>
      <c r="R311" s="141">
        <f>Q311*H311</f>
        <v>0</v>
      </c>
      <c r="S311" s="141">
        <v>0</v>
      </c>
      <c r="T311" s="142">
        <f>S311*H311</f>
        <v>0</v>
      </c>
      <c r="AR311" s="143" t="s">
        <v>331</v>
      </c>
      <c r="AT311" s="143" t="s">
        <v>211</v>
      </c>
      <c r="AU311" s="143" t="s">
        <v>86</v>
      </c>
      <c r="AY311" s="18" t="s">
        <v>208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8" t="s">
        <v>84</v>
      </c>
      <c r="BK311" s="144">
        <f>ROUND(I311*H311,2)</f>
        <v>0</v>
      </c>
      <c r="BL311" s="18" t="s">
        <v>331</v>
      </c>
      <c r="BM311" s="143" t="s">
        <v>1730</v>
      </c>
    </row>
    <row r="312" spans="2:47" s="1" customFormat="1" ht="12">
      <c r="B312" s="33"/>
      <c r="D312" s="145" t="s">
        <v>218</v>
      </c>
      <c r="F312" s="146" t="s">
        <v>1731</v>
      </c>
      <c r="I312" s="147"/>
      <c r="L312" s="33"/>
      <c r="M312" s="148"/>
      <c r="T312" s="52"/>
      <c r="AT312" s="18" t="s">
        <v>218</v>
      </c>
      <c r="AU312" s="18" t="s">
        <v>86</v>
      </c>
    </row>
    <row r="313" spans="2:63" s="11" customFormat="1" ht="25.9" customHeight="1">
      <c r="B313" s="120"/>
      <c r="D313" s="121" t="s">
        <v>76</v>
      </c>
      <c r="E313" s="122" t="s">
        <v>508</v>
      </c>
      <c r="F313" s="122" t="s">
        <v>509</v>
      </c>
      <c r="I313" s="123"/>
      <c r="J313" s="124">
        <f>BK313</f>
        <v>0</v>
      </c>
      <c r="L313" s="120"/>
      <c r="M313" s="125"/>
      <c r="P313" s="126">
        <f>P314</f>
        <v>0</v>
      </c>
      <c r="R313" s="126">
        <f>R314</f>
        <v>0</v>
      </c>
      <c r="T313" s="127">
        <f>T314</f>
        <v>0</v>
      </c>
      <c r="AR313" s="121" t="s">
        <v>244</v>
      </c>
      <c r="AT313" s="128" t="s">
        <v>76</v>
      </c>
      <c r="AU313" s="128" t="s">
        <v>77</v>
      </c>
      <c r="AY313" s="121" t="s">
        <v>208</v>
      </c>
      <c r="BK313" s="129">
        <f>BK314</f>
        <v>0</v>
      </c>
    </row>
    <row r="314" spans="2:63" s="11" customFormat="1" ht="22.9" customHeight="1">
      <c r="B314" s="120"/>
      <c r="D314" s="121" t="s">
        <v>76</v>
      </c>
      <c r="E314" s="130" t="s">
        <v>510</v>
      </c>
      <c r="F314" s="130" t="s">
        <v>511</v>
      </c>
      <c r="I314" s="123"/>
      <c r="J314" s="131">
        <f>BK314</f>
        <v>0</v>
      </c>
      <c r="L314" s="120"/>
      <c r="M314" s="125"/>
      <c r="P314" s="126">
        <f>SUM(P315:P316)</f>
        <v>0</v>
      </c>
      <c r="R314" s="126">
        <f>SUM(R315:R316)</f>
        <v>0</v>
      </c>
      <c r="T314" s="127">
        <f>SUM(T315:T316)</f>
        <v>0</v>
      </c>
      <c r="AR314" s="121" t="s">
        <v>244</v>
      </c>
      <c r="AT314" s="128" t="s">
        <v>76</v>
      </c>
      <c r="AU314" s="128" t="s">
        <v>84</v>
      </c>
      <c r="AY314" s="121" t="s">
        <v>208</v>
      </c>
      <c r="BK314" s="129">
        <f>SUM(BK315:BK316)</f>
        <v>0</v>
      </c>
    </row>
    <row r="315" spans="2:65" s="1" customFormat="1" ht="16.5" customHeight="1">
      <c r="B315" s="33"/>
      <c r="C315" s="132" t="s">
        <v>1251</v>
      </c>
      <c r="D315" s="132" t="s">
        <v>211</v>
      </c>
      <c r="E315" s="133" t="s">
        <v>513</v>
      </c>
      <c r="F315" s="134" t="s">
        <v>511</v>
      </c>
      <c r="G315" s="135" t="s">
        <v>447</v>
      </c>
      <c r="H315" s="187"/>
      <c r="I315" s="137"/>
      <c r="J315" s="138">
        <f>ROUND(I315*H315,2)</f>
        <v>0</v>
      </c>
      <c r="K315" s="134" t="s">
        <v>514</v>
      </c>
      <c r="L315" s="33"/>
      <c r="M315" s="139" t="s">
        <v>19</v>
      </c>
      <c r="N315" s="140" t="s">
        <v>48</v>
      </c>
      <c r="P315" s="141">
        <f>O315*H315</f>
        <v>0</v>
      </c>
      <c r="Q315" s="141">
        <v>0</v>
      </c>
      <c r="R315" s="141">
        <f>Q315*H315</f>
        <v>0</v>
      </c>
      <c r="S315" s="141">
        <v>0</v>
      </c>
      <c r="T315" s="142">
        <f>S315*H315</f>
        <v>0</v>
      </c>
      <c r="AR315" s="143" t="s">
        <v>515</v>
      </c>
      <c r="AT315" s="143" t="s">
        <v>211</v>
      </c>
      <c r="AU315" s="143" t="s">
        <v>86</v>
      </c>
      <c r="AY315" s="18" t="s">
        <v>208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8" t="s">
        <v>84</v>
      </c>
      <c r="BK315" s="144">
        <f>ROUND(I315*H315,2)</f>
        <v>0</v>
      </c>
      <c r="BL315" s="18" t="s">
        <v>515</v>
      </c>
      <c r="BM315" s="143" t="s">
        <v>1732</v>
      </c>
    </row>
    <row r="316" spans="2:47" s="1" customFormat="1" ht="12">
      <c r="B316" s="33"/>
      <c r="D316" s="145" t="s">
        <v>218</v>
      </c>
      <c r="F316" s="146" t="s">
        <v>517</v>
      </c>
      <c r="I316" s="147"/>
      <c r="L316" s="33"/>
      <c r="M316" s="188"/>
      <c r="N316" s="189"/>
      <c r="O316" s="189"/>
      <c r="P316" s="189"/>
      <c r="Q316" s="189"/>
      <c r="R316" s="189"/>
      <c r="S316" s="189"/>
      <c r="T316" s="190"/>
      <c r="AT316" s="18" t="s">
        <v>218</v>
      </c>
      <c r="AU316" s="18" t="s">
        <v>86</v>
      </c>
    </row>
    <row r="317" spans="2:12" s="1" customFormat="1" ht="6.95" customHeight="1">
      <c r="B317" s="41"/>
      <c r="C317" s="42"/>
      <c r="D317" s="42"/>
      <c r="E317" s="42"/>
      <c r="F317" s="42"/>
      <c r="G317" s="42"/>
      <c r="H317" s="42"/>
      <c r="I317" s="42"/>
      <c r="J317" s="42"/>
      <c r="K317" s="42"/>
      <c r="L317" s="33"/>
    </row>
  </sheetData>
  <sheetProtection algorithmName="SHA-512" hashValue="wu/PuEq17brqRVLdETeG3fJ3V+Xhhu4uvVMoCkovlJJA0dfxq9QS9l7qDNP/79hfYr4822J+cgc+MJJw6dJTAA==" saltValue="BT8ZTGB/K3PuJhx3vJ1RTwMQYDgGx1CTkvkbdxnVLUbtz7Ocb1p4zRKF8tBN1iWJsgqhEG8utKHH2DDjXvkMnw==" spinCount="100000" sheet="1" objects="1" scenarios="1" formatColumns="0" formatRows="0" autoFilter="0"/>
  <autoFilter ref="C96:K316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1272031"/>
    <hyperlink ref="F105" r:id="rId2" display="https://podminky.urs.cz/item/CS_URS_2023_01/311273121"/>
    <hyperlink ref="F109" r:id="rId3" display="https://podminky.urs.cz/item/CS_URS_2023_01/319201321"/>
    <hyperlink ref="F121" r:id="rId4" display="https://podminky.urs.cz/item/CS_URS_2023_01/612321141"/>
    <hyperlink ref="F125" r:id="rId5" display="https://podminky.urs.cz/item/CS_URS_2023_01/612321191"/>
    <hyperlink ref="F127" r:id="rId6" display="https://podminky.urs.cz/item/CS_URS_2023_01/612325302"/>
    <hyperlink ref="F137" r:id="rId7" display="https://podminky.urs.cz/item/CS_URS_2023_01/622321141"/>
    <hyperlink ref="F141" r:id="rId8" display="https://podminky.urs.cz/item/CS_URS_2023_01/622321191"/>
    <hyperlink ref="F143" r:id="rId9" display="https://podminky.urs.cz/item/CS_URS_2023_01/623324111"/>
    <hyperlink ref="F147" r:id="rId10" display="https://podminky.urs.cz/item/CS_URS_2023_01/629991011"/>
    <hyperlink ref="F160" r:id="rId11" display="https://podminky.urs.cz/item/CS_URS_2023_01/949101111"/>
    <hyperlink ref="F164" r:id="rId12" display="https://podminky.urs.cz/item/CS_URS_2023_01/962032230"/>
    <hyperlink ref="F172" r:id="rId13" display="https://podminky.urs.cz/item/CS_URS_2023_01/962032231"/>
    <hyperlink ref="F176" r:id="rId14" display="https://podminky.urs.cz/item/CS_URS_2023_01/962081131"/>
    <hyperlink ref="F182" r:id="rId15" display="https://podminky.urs.cz/item/CS_URS_2023_01/966031314"/>
    <hyperlink ref="F186" r:id="rId16" display="https://podminky.urs.cz/item/CS_URS_2023_01/968062377"/>
    <hyperlink ref="F191" r:id="rId17" display="https://podminky.urs.cz/item/CS_URS_2023_01/973028151"/>
    <hyperlink ref="F195" r:id="rId18" display="https://podminky.urs.cz/item/CS_URS_2023_01/978013191"/>
    <hyperlink ref="F200" r:id="rId19" display="https://podminky.urs.cz/item/CS_URS_2023_01/978015391"/>
    <hyperlink ref="F207" r:id="rId20" display="https://podminky.urs.cz/item/CS_URS_2023_01/997013115"/>
    <hyperlink ref="F209" r:id="rId21" display="https://podminky.urs.cz/item/CS_URS_2023_01/997013501"/>
    <hyperlink ref="F211" r:id="rId22" display="https://podminky.urs.cz/item/CS_URS_2023_01/997013509"/>
    <hyperlink ref="F214" r:id="rId23" display="https://podminky.urs.cz/item/CS_URS_2023_01/997013863"/>
    <hyperlink ref="F216" r:id="rId24" display="https://podminky.urs.cz/item/CS_URS_2023_01/997013871"/>
    <hyperlink ref="F219" r:id="rId25" display="https://podminky.urs.cz/item/CS_URS_2023_01/998011003"/>
    <hyperlink ref="F223" r:id="rId26" display="https://podminky.urs.cz/item/CS_URS_2023_01/764001911"/>
    <hyperlink ref="F231" r:id="rId27" display="https://podminky.urs.cz/item/CS_URS_2023_01/764002851"/>
    <hyperlink ref="F236" r:id="rId28" display="https://podminky.urs.cz/item/CS_URS_2023_01/998764203"/>
    <hyperlink ref="F239" r:id="rId29" display="https://podminky.urs.cz/item/CS_URS_2023_01/766622131"/>
    <hyperlink ref="F252" r:id="rId30" display="https://podminky.urs.cz/item/CS_URS_2023_01/766622132"/>
    <hyperlink ref="F261" r:id="rId31" display="https://podminky.urs.cz/item/CS_URS_2023_01/766660411"/>
    <hyperlink ref="F275" r:id="rId32" display="https://podminky.urs.cz/item/CS_URS_2023_01/767627310"/>
    <hyperlink ref="F286" r:id="rId33" display="https://podminky.urs.cz/item/CS_URS_2023_01/766694116"/>
    <hyperlink ref="F297" r:id="rId34" display="https://podminky.urs.cz/item/CS_URS_2023_01/998766203"/>
    <hyperlink ref="F300" r:id="rId35" display="https://podminky.urs.cz/item/CS_URS_2021_01/767620127"/>
    <hyperlink ref="F307" r:id="rId36" display="https://podminky.urs.cz/item/CS_URS_2023_01/767627310"/>
    <hyperlink ref="F312" r:id="rId37" display="https://podminky.urs.cz/item/CS_URS_2023_01/998767203"/>
    <hyperlink ref="F316" r:id="rId38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129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1066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1733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ROUND(J89,2)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ROUND((SUM(BE89:BE107)),2)</f>
        <v>0</v>
      </c>
      <c r="I35" s="94">
        <v>0.21</v>
      </c>
      <c r="J35" s="82">
        <f>ROUND(((SUM(BE89:BE107))*I35),2)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ROUND((SUM(BF89:BF107)),2)</f>
        <v>0</v>
      </c>
      <c r="I36" s="94">
        <v>0.15</v>
      </c>
      <c r="J36" s="82">
        <f>ROUND(((SUM(BF89:BF107))*I36),2)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ROUND((SUM(BG89:BG107)),2)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ROUND((SUM(BH89:BH107)),2)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ROUND((SUM(BI89:BI107)),2)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1066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Z5 -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J89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191</v>
      </c>
      <c r="E66" s="106"/>
      <c r="F66" s="106"/>
      <c r="G66" s="106"/>
      <c r="H66" s="106"/>
      <c r="I66" s="106"/>
      <c r="J66" s="107">
        <f>J104</f>
        <v>0</v>
      </c>
      <c r="L66" s="104"/>
    </row>
    <row r="67" spans="2:12" s="9" customFormat="1" ht="19.9" customHeight="1">
      <c r="B67" s="108"/>
      <c r="D67" s="109" t="s">
        <v>192</v>
      </c>
      <c r="E67" s="110"/>
      <c r="F67" s="110"/>
      <c r="G67" s="110"/>
      <c r="H67" s="110"/>
      <c r="I67" s="110"/>
      <c r="J67" s="111">
        <f>J105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2" t="str">
        <f>E7</f>
        <v>Revitalizace přádelny, Broumov</v>
      </c>
      <c r="F77" s="313"/>
      <c r="G77" s="313"/>
      <c r="H77" s="313"/>
      <c r="L77" s="33"/>
    </row>
    <row r="78" spans="2:12" ht="12" customHeight="1">
      <c r="B78" s="21"/>
      <c r="C78" s="28" t="s">
        <v>173</v>
      </c>
      <c r="L78" s="21"/>
    </row>
    <row r="79" spans="2:12" s="1" customFormat="1" ht="16.5" customHeight="1">
      <c r="B79" s="33"/>
      <c r="E79" s="312" t="s">
        <v>1066</v>
      </c>
      <c r="F79" s="311"/>
      <c r="G79" s="311"/>
      <c r="H79" s="311"/>
      <c r="L79" s="33"/>
    </row>
    <row r="80" spans="2:12" s="1" customFormat="1" ht="12" customHeight="1">
      <c r="B80" s="33"/>
      <c r="C80" s="28" t="s">
        <v>175</v>
      </c>
      <c r="L80" s="33"/>
    </row>
    <row r="81" spans="2:12" s="1" customFormat="1" ht="16.5" customHeight="1">
      <c r="B81" s="33"/>
      <c r="E81" s="294" t="str">
        <f>E11</f>
        <v>Z5 - Lešení</v>
      </c>
      <c r="F81" s="311"/>
      <c r="G81" s="311"/>
      <c r="H81" s="311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st.p.č. 115/3, čp. 158, k.ú. Velká Ves u Broumova</v>
      </c>
      <c r="I83" s="28" t="s">
        <v>23</v>
      </c>
      <c r="J83" s="49" t="str">
        <f>IF(J14="","",J14)</f>
        <v>10. 3. 2023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Z-Trade</v>
      </c>
      <c r="I85" s="28" t="s">
        <v>33</v>
      </c>
      <c r="J85" s="31" t="str">
        <f>E23</f>
        <v>JOSTA s.r.o.</v>
      </c>
      <c r="L85" s="33"/>
    </row>
    <row r="86" spans="2:12" s="1" customFormat="1" ht="15.2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>Tomáš Valenta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194</v>
      </c>
      <c r="D88" s="114" t="s">
        <v>62</v>
      </c>
      <c r="E88" s="114" t="s">
        <v>58</v>
      </c>
      <c r="F88" s="114" t="s">
        <v>59</v>
      </c>
      <c r="G88" s="114" t="s">
        <v>195</v>
      </c>
      <c r="H88" s="114" t="s">
        <v>196</v>
      </c>
      <c r="I88" s="114" t="s">
        <v>197</v>
      </c>
      <c r="J88" s="114" t="s">
        <v>180</v>
      </c>
      <c r="K88" s="115" t="s">
        <v>198</v>
      </c>
      <c r="L88" s="112"/>
      <c r="M88" s="55" t="s">
        <v>19</v>
      </c>
      <c r="N88" s="56" t="s">
        <v>47</v>
      </c>
      <c r="O88" s="56" t="s">
        <v>199</v>
      </c>
      <c r="P88" s="56" t="s">
        <v>200</v>
      </c>
      <c r="Q88" s="56" t="s">
        <v>201</v>
      </c>
      <c r="R88" s="56" t="s">
        <v>202</v>
      </c>
      <c r="S88" s="56" t="s">
        <v>203</v>
      </c>
      <c r="T88" s="57" t="s">
        <v>204</v>
      </c>
    </row>
    <row r="89" spans="2:63" s="1" customFormat="1" ht="22.9" customHeight="1">
      <c r="B89" s="33"/>
      <c r="C89" s="60" t="s">
        <v>205</v>
      </c>
      <c r="J89" s="116">
        <f>BK89</f>
        <v>0</v>
      </c>
      <c r="L89" s="33"/>
      <c r="M89" s="58"/>
      <c r="N89" s="50"/>
      <c r="O89" s="50"/>
      <c r="P89" s="117">
        <f>P90+P104</f>
        <v>0</v>
      </c>
      <c r="Q89" s="50"/>
      <c r="R89" s="117">
        <f>R90+R104</f>
        <v>0</v>
      </c>
      <c r="S89" s="50"/>
      <c r="T89" s="118">
        <f>T90+T104</f>
        <v>0</v>
      </c>
      <c r="AT89" s="18" t="s">
        <v>76</v>
      </c>
      <c r="AU89" s="18" t="s">
        <v>181</v>
      </c>
      <c r="BK89" s="119">
        <f>BK90+BK104</f>
        <v>0</v>
      </c>
    </row>
    <row r="90" spans="2:63" s="11" customFormat="1" ht="25.9" customHeight="1">
      <c r="B90" s="120"/>
      <c r="D90" s="121" t="s">
        <v>76</v>
      </c>
      <c r="E90" s="122" t="s">
        <v>206</v>
      </c>
      <c r="F90" s="122" t="s">
        <v>207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0</v>
      </c>
      <c r="T90" s="127">
        <f>T91</f>
        <v>0</v>
      </c>
      <c r="AR90" s="121" t="s">
        <v>84</v>
      </c>
      <c r="AT90" s="128" t="s">
        <v>76</v>
      </c>
      <c r="AU90" s="128" t="s">
        <v>77</v>
      </c>
      <c r="AY90" s="121" t="s">
        <v>208</v>
      </c>
      <c r="BK90" s="129">
        <f>BK91</f>
        <v>0</v>
      </c>
    </row>
    <row r="91" spans="2:63" s="11" customFormat="1" ht="22.9" customHeight="1">
      <c r="B91" s="120"/>
      <c r="D91" s="121" t="s">
        <v>76</v>
      </c>
      <c r="E91" s="130" t="s">
        <v>271</v>
      </c>
      <c r="F91" s="130" t="s">
        <v>324</v>
      </c>
      <c r="I91" s="123"/>
      <c r="J91" s="131">
        <f>BK91</f>
        <v>0</v>
      </c>
      <c r="L91" s="120"/>
      <c r="M91" s="125"/>
      <c r="P91" s="126">
        <f>SUM(P92:P103)</f>
        <v>0</v>
      </c>
      <c r="R91" s="126">
        <f>SUM(R92:R103)</f>
        <v>0</v>
      </c>
      <c r="T91" s="127">
        <f>SUM(T92:T103)</f>
        <v>0</v>
      </c>
      <c r="AR91" s="121" t="s">
        <v>84</v>
      </c>
      <c r="AT91" s="128" t="s">
        <v>76</v>
      </c>
      <c r="AU91" s="128" t="s">
        <v>84</v>
      </c>
      <c r="AY91" s="121" t="s">
        <v>208</v>
      </c>
      <c r="BK91" s="129">
        <f>SUM(BK92:BK103)</f>
        <v>0</v>
      </c>
    </row>
    <row r="92" spans="2:65" s="1" customFormat="1" ht="44.25" customHeight="1">
      <c r="B92" s="33"/>
      <c r="C92" s="132" t="s">
        <v>84</v>
      </c>
      <c r="D92" s="132" t="s">
        <v>211</v>
      </c>
      <c r="E92" s="133" t="s">
        <v>714</v>
      </c>
      <c r="F92" s="134" t="s">
        <v>715</v>
      </c>
      <c r="G92" s="135" t="s">
        <v>226</v>
      </c>
      <c r="H92" s="136">
        <v>1754.6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48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216</v>
      </c>
      <c r="AT92" s="143" t="s">
        <v>211</v>
      </c>
      <c r="AU92" s="143" t="s">
        <v>86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84</v>
      </c>
      <c r="BK92" s="144">
        <f>ROUND(I92*H92,2)</f>
        <v>0</v>
      </c>
      <c r="BL92" s="18" t="s">
        <v>216</v>
      </c>
      <c r="BM92" s="143" t="s">
        <v>1734</v>
      </c>
    </row>
    <row r="93" spans="2:47" s="1" customFormat="1" ht="12">
      <c r="B93" s="33"/>
      <c r="D93" s="145" t="s">
        <v>218</v>
      </c>
      <c r="F93" s="146" t="s">
        <v>717</v>
      </c>
      <c r="I93" s="147"/>
      <c r="L93" s="33"/>
      <c r="M93" s="148"/>
      <c r="T93" s="52"/>
      <c r="AT93" s="18" t="s">
        <v>218</v>
      </c>
      <c r="AU93" s="18" t="s">
        <v>86</v>
      </c>
    </row>
    <row r="94" spans="2:51" s="12" customFormat="1" ht="12">
      <c r="B94" s="149"/>
      <c r="D94" s="150" t="s">
        <v>220</v>
      </c>
      <c r="E94" s="151" t="s">
        <v>19</v>
      </c>
      <c r="F94" s="152" t="s">
        <v>1735</v>
      </c>
      <c r="H94" s="153">
        <v>740.95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37</v>
      </c>
      <c r="AX94" s="12" t="s">
        <v>77</v>
      </c>
      <c r="AY94" s="151" t="s">
        <v>208</v>
      </c>
    </row>
    <row r="95" spans="2:51" s="12" customFormat="1" ht="12">
      <c r="B95" s="149"/>
      <c r="D95" s="150" t="s">
        <v>220</v>
      </c>
      <c r="E95" s="151" t="s">
        <v>19</v>
      </c>
      <c r="F95" s="152" t="s">
        <v>1736</v>
      </c>
      <c r="H95" s="153">
        <v>218.7</v>
      </c>
      <c r="I95" s="154"/>
      <c r="L95" s="149"/>
      <c r="M95" s="155"/>
      <c r="T95" s="156"/>
      <c r="AT95" s="151" t="s">
        <v>220</v>
      </c>
      <c r="AU95" s="151" t="s">
        <v>86</v>
      </c>
      <c r="AV95" s="12" t="s">
        <v>86</v>
      </c>
      <c r="AW95" s="12" t="s">
        <v>37</v>
      </c>
      <c r="AX95" s="12" t="s">
        <v>77</v>
      </c>
      <c r="AY95" s="151" t="s">
        <v>208</v>
      </c>
    </row>
    <row r="96" spans="2:51" s="12" customFormat="1" ht="12">
      <c r="B96" s="149"/>
      <c r="D96" s="150" t="s">
        <v>220</v>
      </c>
      <c r="E96" s="151" t="s">
        <v>19</v>
      </c>
      <c r="F96" s="152" t="s">
        <v>1735</v>
      </c>
      <c r="H96" s="153">
        <v>740.95</v>
      </c>
      <c r="I96" s="154"/>
      <c r="L96" s="149"/>
      <c r="M96" s="155"/>
      <c r="T96" s="156"/>
      <c r="AT96" s="151" t="s">
        <v>220</v>
      </c>
      <c r="AU96" s="151" t="s">
        <v>86</v>
      </c>
      <c r="AV96" s="12" t="s">
        <v>86</v>
      </c>
      <c r="AW96" s="12" t="s">
        <v>37</v>
      </c>
      <c r="AX96" s="12" t="s">
        <v>77</v>
      </c>
      <c r="AY96" s="151" t="s">
        <v>208</v>
      </c>
    </row>
    <row r="97" spans="2:51" s="12" customFormat="1" ht="12">
      <c r="B97" s="149"/>
      <c r="D97" s="150" t="s">
        <v>220</v>
      </c>
      <c r="E97" s="151" t="s">
        <v>19</v>
      </c>
      <c r="F97" s="152" t="s">
        <v>1737</v>
      </c>
      <c r="H97" s="153">
        <v>54</v>
      </c>
      <c r="I97" s="154"/>
      <c r="L97" s="149"/>
      <c r="M97" s="155"/>
      <c r="T97" s="156"/>
      <c r="AT97" s="151" t="s">
        <v>220</v>
      </c>
      <c r="AU97" s="151" t="s">
        <v>86</v>
      </c>
      <c r="AV97" s="12" t="s">
        <v>86</v>
      </c>
      <c r="AW97" s="12" t="s">
        <v>37</v>
      </c>
      <c r="AX97" s="12" t="s">
        <v>77</v>
      </c>
      <c r="AY97" s="151" t="s">
        <v>208</v>
      </c>
    </row>
    <row r="98" spans="2:51" s="14" customFormat="1" ht="12">
      <c r="B98" s="163"/>
      <c r="D98" s="150" t="s">
        <v>220</v>
      </c>
      <c r="E98" s="164" t="s">
        <v>19</v>
      </c>
      <c r="F98" s="165" t="s">
        <v>223</v>
      </c>
      <c r="H98" s="166">
        <v>1754.6000000000001</v>
      </c>
      <c r="I98" s="167"/>
      <c r="L98" s="163"/>
      <c r="M98" s="168"/>
      <c r="T98" s="169"/>
      <c r="AT98" s="164" t="s">
        <v>220</v>
      </c>
      <c r="AU98" s="164" t="s">
        <v>86</v>
      </c>
      <c r="AV98" s="14" t="s">
        <v>216</v>
      </c>
      <c r="AW98" s="14" t="s">
        <v>37</v>
      </c>
      <c r="AX98" s="14" t="s">
        <v>84</v>
      </c>
      <c r="AY98" s="164" t="s">
        <v>208</v>
      </c>
    </row>
    <row r="99" spans="2:65" s="1" customFormat="1" ht="55.5" customHeight="1">
      <c r="B99" s="33"/>
      <c r="C99" s="132" t="s">
        <v>86</v>
      </c>
      <c r="D99" s="132" t="s">
        <v>211</v>
      </c>
      <c r="E99" s="133" t="s">
        <v>719</v>
      </c>
      <c r="F99" s="134" t="s">
        <v>720</v>
      </c>
      <c r="G99" s="135" t="s">
        <v>226</v>
      </c>
      <c r="H99" s="136">
        <v>54392.6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1738</v>
      </c>
    </row>
    <row r="100" spans="2:47" s="1" customFormat="1" ht="12">
      <c r="B100" s="33"/>
      <c r="D100" s="145" t="s">
        <v>218</v>
      </c>
      <c r="F100" s="146" t="s">
        <v>722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F101" s="152" t="s">
        <v>1739</v>
      </c>
      <c r="H101" s="153">
        <v>54392.6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4</v>
      </c>
      <c r="AX101" s="12" t="s">
        <v>84</v>
      </c>
      <c r="AY101" s="151" t="s">
        <v>208</v>
      </c>
    </row>
    <row r="102" spans="2:65" s="1" customFormat="1" ht="44.25" customHeight="1">
      <c r="B102" s="33"/>
      <c r="C102" s="132" t="s">
        <v>209</v>
      </c>
      <c r="D102" s="132" t="s">
        <v>211</v>
      </c>
      <c r="E102" s="133" t="s">
        <v>724</v>
      </c>
      <c r="F102" s="134" t="s">
        <v>725</v>
      </c>
      <c r="G102" s="135" t="s">
        <v>226</v>
      </c>
      <c r="H102" s="136">
        <v>1754.6</v>
      </c>
      <c r="I102" s="137"/>
      <c r="J102" s="138">
        <f>ROUND(I102*H102,2)</f>
        <v>0</v>
      </c>
      <c r="K102" s="134" t="s">
        <v>215</v>
      </c>
      <c r="L102" s="33"/>
      <c r="M102" s="139" t="s">
        <v>19</v>
      </c>
      <c r="N102" s="140" t="s">
        <v>48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216</v>
      </c>
      <c r="AT102" s="143" t="s">
        <v>211</v>
      </c>
      <c r="AU102" s="143" t="s">
        <v>86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84</v>
      </c>
      <c r="BK102" s="144">
        <f>ROUND(I102*H102,2)</f>
        <v>0</v>
      </c>
      <c r="BL102" s="18" t="s">
        <v>216</v>
      </c>
      <c r="BM102" s="143" t="s">
        <v>1740</v>
      </c>
    </row>
    <row r="103" spans="2:47" s="1" customFormat="1" ht="12">
      <c r="B103" s="33"/>
      <c r="D103" s="145" t="s">
        <v>218</v>
      </c>
      <c r="F103" s="146" t="s">
        <v>727</v>
      </c>
      <c r="I103" s="147"/>
      <c r="L103" s="33"/>
      <c r="M103" s="148"/>
      <c r="T103" s="52"/>
      <c r="AT103" s="18" t="s">
        <v>218</v>
      </c>
      <c r="AU103" s="18" t="s">
        <v>86</v>
      </c>
    </row>
    <row r="104" spans="2:63" s="11" customFormat="1" ht="25.9" customHeight="1">
      <c r="B104" s="120"/>
      <c r="D104" s="121" t="s">
        <v>76</v>
      </c>
      <c r="E104" s="122" t="s">
        <v>508</v>
      </c>
      <c r="F104" s="122" t="s">
        <v>509</v>
      </c>
      <c r="I104" s="123"/>
      <c r="J104" s="124">
        <f>BK104</f>
        <v>0</v>
      </c>
      <c r="L104" s="120"/>
      <c r="M104" s="125"/>
      <c r="P104" s="126">
        <f>P105</f>
        <v>0</v>
      </c>
      <c r="R104" s="126">
        <f>R105</f>
        <v>0</v>
      </c>
      <c r="T104" s="127">
        <f>T105</f>
        <v>0</v>
      </c>
      <c r="AR104" s="121" t="s">
        <v>244</v>
      </c>
      <c r="AT104" s="128" t="s">
        <v>76</v>
      </c>
      <c r="AU104" s="128" t="s">
        <v>77</v>
      </c>
      <c r="AY104" s="121" t="s">
        <v>208</v>
      </c>
      <c r="BK104" s="129">
        <f>BK105</f>
        <v>0</v>
      </c>
    </row>
    <row r="105" spans="2:63" s="11" customFormat="1" ht="22.9" customHeight="1">
      <c r="B105" s="120"/>
      <c r="D105" s="121" t="s">
        <v>76</v>
      </c>
      <c r="E105" s="130" t="s">
        <v>510</v>
      </c>
      <c r="F105" s="130" t="s">
        <v>511</v>
      </c>
      <c r="I105" s="123"/>
      <c r="J105" s="131">
        <f>BK105</f>
        <v>0</v>
      </c>
      <c r="L105" s="120"/>
      <c r="M105" s="125"/>
      <c r="P105" s="126">
        <f>SUM(P106:P107)</f>
        <v>0</v>
      </c>
      <c r="R105" s="126">
        <f>SUM(R106:R107)</f>
        <v>0</v>
      </c>
      <c r="T105" s="127">
        <f>SUM(T106:T107)</f>
        <v>0</v>
      </c>
      <c r="AR105" s="121" t="s">
        <v>244</v>
      </c>
      <c r="AT105" s="128" t="s">
        <v>76</v>
      </c>
      <c r="AU105" s="128" t="s">
        <v>84</v>
      </c>
      <c r="AY105" s="121" t="s">
        <v>208</v>
      </c>
      <c r="BK105" s="129">
        <f>SUM(BK106:BK107)</f>
        <v>0</v>
      </c>
    </row>
    <row r="106" spans="2:65" s="1" customFormat="1" ht="16.5" customHeight="1">
      <c r="B106" s="33"/>
      <c r="C106" s="132" t="s">
        <v>216</v>
      </c>
      <c r="D106" s="132" t="s">
        <v>211</v>
      </c>
      <c r="E106" s="133" t="s">
        <v>513</v>
      </c>
      <c r="F106" s="134" t="s">
        <v>511</v>
      </c>
      <c r="G106" s="135" t="s">
        <v>447</v>
      </c>
      <c r="H106" s="187"/>
      <c r="I106" s="137"/>
      <c r="J106" s="138">
        <f>ROUND(I106*H106,2)</f>
        <v>0</v>
      </c>
      <c r="K106" s="134" t="s">
        <v>514</v>
      </c>
      <c r="L106" s="33"/>
      <c r="M106" s="139" t="s">
        <v>19</v>
      </c>
      <c r="N106" s="140" t="s">
        <v>48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515</v>
      </c>
      <c r="AT106" s="143" t="s">
        <v>211</v>
      </c>
      <c r="AU106" s="143" t="s">
        <v>86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84</v>
      </c>
      <c r="BK106" s="144">
        <f>ROUND(I106*H106,2)</f>
        <v>0</v>
      </c>
      <c r="BL106" s="18" t="s">
        <v>515</v>
      </c>
      <c r="BM106" s="143" t="s">
        <v>1741</v>
      </c>
    </row>
    <row r="107" spans="2:47" s="1" customFormat="1" ht="12">
      <c r="B107" s="33"/>
      <c r="D107" s="145" t="s">
        <v>218</v>
      </c>
      <c r="F107" s="146" t="s">
        <v>517</v>
      </c>
      <c r="I107" s="147"/>
      <c r="L107" s="33"/>
      <c r="M107" s="188"/>
      <c r="N107" s="189"/>
      <c r="O107" s="189"/>
      <c r="P107" s="189"/>
      <c r="Q107" s="189"/>
      <c r="R107" s="189"/>
      <c r="S107" s="189"/>
      <c r="T107" s="190"/>
      <c r="AT107" s="18" t="s">
        <v>218</v>
      </c>
      <c r="AU107" s="18" t="s">
        <v>86</v>
      </c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3"/>
    </row>
  </sheetData>
  <sheetProtection algorithmName="SHA-512" hashValue="jXv1UFrjRgSMtio+frcpFhLYCwk5Dzz0oSuNZlxZIxieqD/EkrsB60md1T9UuWHVM5yi8Ja7pwUhEs+I/HXUsw==" saltValue="XPpNemzDPkWE+ahAXu3c2h9f+6/u3vQQJwFYbHrH0Lq2jhoYWK2JtKvNmONKpmAW8DIu2wzv2xWH26bzkEIatA==" spinCount="100000" sheet="1" objects="1" scenarios="1" formatColumns="0" formatRows="0" autoFilter="0"/>
  <autoFilter ref="C88:K10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1/941211112"/>
    <hyperlink ref="F100" r:id="rId2" display="https://podminky.urs.cz/item/CS_URS_2023_01/941211211"/>
    <hyperlink ref="F103" r:id="rId3" display="https://podminky.urs.cz/item/CS_URS_2023_01/941211812"/>
    <hyperlink ref="F107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134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1742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1743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ROUND((SUM(BE96:BE267)),2)</f>
        <v>0</v>
      </c>
      <c r="I35" s="94">
        <v>0.21</v>
      </c>
      <c r="J35" s="82">
        <f>ROUND(((SUM(BE96:BE267))*I35),2)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ROUND((SUM(BF96:BF267)),2)</f>
        <v>0</v>
      </c>
      <c r="I36" s="94">
        <v>0.15</v>
      </c>
      <c r="J36" s="82">
        <f>ROUND(((SUM(BF96:BF267))*I36),2)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ROUND((SUM(BG96:BG267)),2)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ROUND((SUM(BH96:BH267)),2)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ROUND((SUM(BI96:BI267)),2)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1742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V1 - 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J162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J193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J205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J208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J209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J229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J264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J265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1742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V1 - 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P97+P208+P264</f>
        <v>0</v>
      </c>
      <c r="Q96" s="50"/>
      <c r="R96" s="117">
        <f>R97+R208+R264</f>
        <v>8.4623192154</v>
      </c>
      <c r="S96" s="50"/>
      <c r="T96" s="118">
        <f>T97+T208+T264</f>
        <v>4.846898</v>
      </c>
      <c r="AT96" s="18" t="s">
        <v>76</v>
      </c>
      <c r="AU96" s="18" t="s">
        <v>181</v>
      </c>
      <c r="BK96" s="119">
        <f>BK97+BK208+BK264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P98+P119+P162+P193+P205</f>
        <v>0</v>
      </c>
      <c r="R97" s="126">
        <f>R98+R119+R162+R193+R205</f>
        <v>6.626257720000001</v>
      </c>
      <c r="T97" s="127">
        <f>T98+T119+T162+T193+T205</f>
        <v>4.776925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BK98+BK119+BK162+BK193+BK205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SUM(P99:P118)</f>
        <v>0</v>
      </c>
      <c r="R98" s="126">
        <f>SUM(R99:R118)</f>
        <v>3.5684051200000004</v>
      </c>
      <c r="T98" s="127">
        <f>SUM(T99:T118)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SUM(BK99:BK118)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0.023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0.0431825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1744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1745</v>
      </c>
      <c r="H101" s="153">
        <v>0.023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222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0.023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1076</v>
      </c>
      <c r="F104" s="134" t="s">
        <v>1077</v>
      </c>
      <c r="G104" s="135" t="s">
        <v>226</v>
      </c>
      <c r="H104" s="136">
        <v>11.675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0.24633</v>
      </c>
      <c r="R104" s="141">
        <f>Q104*H104</f>
        <v>2.8759027500000003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1746</v>
      </c>
    </row>
    <row r="105" spans="2:47" s="1" customFormat="1" ht="12">
      <c r="B105" s="33"/>
      <c r="D105" s="145" t="s">
        <v>218</v>
      </c>
      <c r="F105" s="146" t="s">
        <v>1079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1747</v>
      </c>
      <c r="H106" s="153">
        <v>2.575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1748</v>
      </c>
      <c r="H107" s="153">
        <v>9.1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223</v>
      </c>
      <c r="H108" s="166">
        <v>11.675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37.9" customHeight="1">
      <c r="B109" s="33"/>
      <c r="C109" s="132" t="s">
        <v>209</v>
      </c>
      <c r="D109" s="132" t="s">
        <v>211</v>
      </c>
      <c r="E109" s="133" t="s">
        <v>256</v>
      </c>
      <c r="F109" s="134" t="s">
        <v>257</v>
      </c>
      <c r="G109" s="135" t="s">
        <v>226</v>
      </c>
      <c r="H109" s="136">
        <v>5.891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0.02857</v>
      </c>
      <c r="R109" s="141">
        <f>Q109*H109</f>
        <v>0.16830587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1749</v>
      </c>
    </row>
    <row r="110" spans="2:47" s="1" customFormat="1" ht="12">
      <c r="B110" s="33"/>
      <c r="D110" s="145" t="s">
        <v>218</v>
      </c>
      <c r="F110" s="146" t="s">
        <v>259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1750</v>
      </c>
      <c r="H111" s="153">
        <v>2.583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1751</v>
      </c>
      <c r="H112" s="153">
        <v>3.308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3" customFormat="1" ht="12">
      <c r="B113" s="157"/>
      <c r="D113" s="150" t="s">
        <v>220</v>
      </c>
      <c r="E113" s="158" t="s">
        <v>19</v>
      </c>
      <c r="F113" s="159" t="s">
        <v>1091</v>
      </c>
      <c r="H113" s="158" t="s">
        <v>19</v>
      </c>
      <c r="I113" s="160"/>
      <c r="L113" s="157"/>
      <c r="M113" s="161"/>
      <c r="T113" s="162"/>
      <c r="AT113" s="158" t="s">
        <v>220</v>
      </c>
      <c r="AU113" s="158" t="s">
        <v>86</v>
      </c>
      <c r="AV113" s="13" t="s">
        <v>84</v>
      </c>
      <c r="AW113" s="13" t="s">
        <v>37</v>
      </c>
      <c r="AX113" s="13" t="s">
        <v>77</v>
      </c>
      <c r="AY113" s="158" t="s">
        <v>208</v>
      </c>
    </row>
    <row r="114" spans="2:51" s="14" customFormat="1" ht="12">
      <c r="B114" s="163"/>
      <c r="D114" s="150" t="s">
        <v>220</v>
      </c>
      <c r="E114" s="164" t="s">
        <v>19</v>
      </c>
      <c r="F114" s="165" t="s">
        <v>223</v>
      </c>
      <c r="H114" s="166">
        <v>5.891</v>
      </c>
      <c r="I114" s="167"/>
      <c r="L114" s="163"/>
      <c r="M114" s="168"/>
      <c r="T114" s="169"/>
      <c r="AT114" s="164" t="s">
        <v>220</v>
      </c>
      <c r="AU114" s="164" t="s">
        <v>86</v>
      </c>
      <c r="AV114" s="14" t="s">
        <v>216</v>
      </c>
      <c r="AW114" s="14" t="s">
        <v>37</v>
      </c>
      <c r="AX114" s="14" t="s">
        <v>84</v>
      </c>
      <c r="AY114" s="164" t="s">
        <v>208</v>
      </c>
    </row>
    <row r="115" spans="2:65" s="1" customFormat="1" ht="37.9" customHeight="1">
      <c r="B115" s="33"/>
      <c r="C115" s="132" t="s">
        <v>216</v>
      </c>
      <c r="D115" s="132" t="s">
        <v>211</v>
      </c>
      <c r="E115" s="133" t="s">
        <v>1752</v>
      </c>
      <c r="F115" s="134" t="s">
        <v>1753</v>
      </c>
      <c r="G115" s="135" t="s">
        <v>226</v>
      </c>
      <c r="H115" s="136">
        <v>1.8</v>
      </c>
      <c r="I115" s="137"/>
      <c r="J115" s="138">
        <f>ROUND(I115*H115,2)</f>
        <v>0</v>
      </c>
      <c r="K115" s="134" t="s">
        <v>215</v>
      </c>
      <c r="L115" s="33"/>
      <c r="M115" s="139" t="s">
        <v>19</v>
      </c>
      <c r="N115" s="140" t="s">
        <v>48</v>
      </c>
      <c r="P115" s="141">
        <f>O115*H115</f>
        <v>0</v>
      </c>
      <c r="Q115" s="141">
        <v>0.26723</v>
      </c>
      <c r="R115" s="141">
        <f>Q115*H115</f>
        <v>0.48101400000000005</v>
      </c>
      <c r="S115" s="141">
        <v>0</v>
      </c>
      <c r="T115" s="142">
        <f>S115*H115</f>
        <v>0</v>
      </c>
      <c r="AR115" s="143" t="s">
        <v>216</v>
      </c>
      <c r="AT115" s="143" t="s">
        <v>211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1754</v>
      </c>
    </row>
    <row r="116" spans="2:47" s="1" customFormat="1" ht="12">
      <c r="B116" s="33"/>
      <c r="D116" s="145" t="s">
        <v>218</v>
      </c>
      <c r="F116" s="146" t="s">
        <v>1755</v>
      </c>
      <c r="I116" s="147"/>
      <c r="L116" s="33"/>
      <c r="M116" s="148"/>
      <c r="T116" s="52"/>
      <c r="AT116" s="18" t="s">
        <v>218</v>
      </c>
      <c r="AU116" s="18" t="s">
        <v>86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1756</v>
      </c>
      <c r="H117" s="153">
        <v>1.8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1.8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3" s="11" customFormat="1" ht="22.9" customHeight="1">
      <c r="B119" s="120"/>
      <c r="D119" s="121" t="s">
        <v>76</v>
      </c>
      <c r="E119" s="130" t="s">
        <v>250</v>
      </c>
      <c r="F119" s="130" t="s">
        <v>278</v>
      </c>
      <c r="I119" s="123"/>
      <c r="J119" s="131">
        <f>BK119</f>
        <v>0</v>
      </c>
      <c r="L119" s="120"/>
      <c r="M119" s="125"/>
      <c r="P119" s="126">
        <f>SUM(P120:P161)</f>
        <v>0</v>
      </c>
      <c r="R119" s="126">
        <f>SUM(R120:R161)</f>
        <v>3.0543426</v>
      </c>
      <c r="T119" s="127">
        <f>SUM(T120:T161)</f>
        <v>0</v>
      </c>
      <c r="AR119" s="121" t="s">
        <v>84</v>
      </c>
      <c r="AT119" s="128" t="s">
        <v>76</v>
      </c>
      <c r="AU119" s="128" t="s">
        <v>84</v>
      </c>
      <c r="AY119" s="121" t="s">
        <v>208</v>
      </c>
      <c r="BK119" s="129">
        <f>SUM(BK120:BK161)</f>
        <v>0</v>
      </c>
    </row>
    <row r="120" spans="2:65" s="1" customFormat="1" ht="44.25" customHeight="1">
      <c r="B120" s="33"/>
      <c r="C120" s="132" t="s">
        <v>244</v>
      </c>
      <c r="D120" s="132" t="s">
        <v>211</v>
      </c>
      <c r="E120" s="133" t="s">
        <v>749</v>
      </c>
      <c r="F120" s="134" t="s">
        <v>750</v>
      </c>
      <c r="G120" s="135" t="s">
        <v>226</v>
      </c>
      <c r="H120" s="136">
        <v>23.09</v>
      </c>
      <c r="I120" s="137"/>
      <c r="J120" s="138">
        <f>ROUND(I120*H120,2)</f>
        <v>0</v>
      </c>
      <c r="K120" s="134" t="s">
        <v>215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0.01838</v>
      </c>
      <c r="R120" s="141">
        <f>Q120*H120</f>
        <v>0.4243942</v>
      </c>
      <c r="S120" s="141">
        <v>0</v>
      </c>
      <c r="T120" s="142">
        <f>S120*H120</f>
        <v>0</v>
      </c>
      <c r="AR120" s="143" t="s">
        <v>216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216</v>
      </c>
      <c r="BM120" s="143" t="s">
        <v>1757</v>
      </c>
    </row>
    <row r="121" spans="2:47" s="1" customFormat="1" ht="12">
      <c r="B121" s="33"/>
      <c r="D121" s="145" t="s">
        <v>218</v>
      </c>
      <c r="F121" s="146" t="s">
        <v>752</v>
      </c>
      <c r="I121" s="147"/>
      <c r="L121" s="33"/>
      <c r="M121" s="148"/>
      <c r="T121" s="52"/>
      <c r="AT121" s="18" t="s">
        <v>218</v>
      </c>
      <c r="AU121" s="18" t="s">
        <v>86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1758</v>
      </c>
      <c r="H122" s="153">
        <v>16.44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1759</v>
      </c>
      <c r="H123" s="153">
        <v>6.65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4" customFormat="1" ht="12">
      <c r="B124" s="163"/>
      <c r="D124" s="150" t="s">
        <v>220</v>
      </c>
      <c r="E124" s="164" t="s">
        <v>19</v>
      </c>
      <c r="F124" s="165" t="s">
        <v>223</v>
      </c>
      <c r="H124" s="166">
        <v>23.090000000000003</v>
      </c>
      <c r="I124" s="167"/>
      <c r="L124" s="163"/>
      <c r="M124" s="168"/>
      <c r="T124" s="169"/>
      <c r="AT124" s="164" t="s">
        <v>220</v>
      </c>
      <c r="AU124" s="164" t="s">
        <v>86</v>
      </c>
      <c r="AV124" s="14" t="s">
        <v>216</v>
      </c>
      <c r="AW124" s="14" t="s">
        <v>37</v>
      </c>
      <c r="AX124" s="14" t="s">
        <v>84</v>
      </c>
      <c r="AY124" s="164" t="s">
        <v>208</v>
      </c>
    </row>
    <row r="125" spans="2:65" s="1" customFormat="1" ht="44.25" customHeight="1">
      <c r="B125" s="33"/>
      <c r="C125" s="132" t="s">
        <v>250</v>
      </c>
      <c r="D125" s="132" t="s">
        <v>211</v>
      </c>
      <c r="E125" s="133" t="s">
        <v>756</v>
      </c>
      <c r="F125" s="134" t="s">
        <v>757</v>
      </c>
      <c r="G125" s="135" t="s">
        <v>226</v>
      </c>
      <c r="H125" s="136">
        <v>23.09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0.0079</v>
      </c>
      <c r="R125" s="141">
        <f>Q125*H125</f>
        <v>0.18241100000000002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1760</v>
      </c>
    </row>
    <row r="126" spans="2:47" s="1" customFormat="1" ht="12">
      <c r="B126" s="33"/>
      <c r="D126" s="145" t="s">
        <v>218</v>
      </c>
      <c r="F126" s="146" t="s">
        <v>759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65" s="1" customFormat="1" ht="24.2" customHeight="1">
      <c r="B127" s="33"/>
      <c r="C127" s="132" t="s">
        <v>255</v>
      </c>
      <c r="D127" s="132" t="s">
        <v>211</v>
      </c>
      <c r="E127" s="133" t="s">
        <v>279</v>
      </c>
      <c r="F127" s="134" t="s">
        <v>280</v>
      </c>
      <c r="G127" s="135" t="s">
        <v>226</v>
      </c>
      <c r="H127" s="136">
        <v>38.325</v>
      </c>
      <c r="I127" s="137"/>
      <c r="J127" s="138">
        <f>ROUND(I127*H127,2)</f>
        <v>0</v>
      </c>
      <c r="K127" s="134" t="s">
        <v>215</v>
      </c>
      <c r="L127" s="33"/>
      <c r="M127" s="139" t="s">
        <v>19</v>
      </c>
      <c r="N127" s="140" t="s">
        <v>48</v>
      </c>
      <c r="P127" s="141">
        <f>O127*H127</f>
        <v>0</v>
      </c>
      <c r="Q127" s="141">
        <v>0.03358</v>
      </c>
      <c r="R127" s="141">
        <f>Q127*H127</f>
        <v>1.2869535</v>
      </c>
      <c r="S127" s="141">
        <v>0</v>
      </c>
      <c r="T127" s="142">
        <f>S127*H127</f>
        <v>0</v>
      </c>
      <c r="AR127" s="143" t="s">
        <v>216</v>
      </c>
      <c r="AT127" s="143" t="s">
        <v>211</v>
      </c>
      <c r="AU127" s="143" t="s">
        <v>86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84</v>
      </c>
      <c r="BK127" s="144">
        <f>ROUND(I127*H127,2)</f>
        <v>0</v>
      </c>
      <c r="BL127" s="18" t="s">
        <v>216</v>
      </c>
      <c r="BM127" s="143" t="s">
        <v>1761</v>
      </c>
    </row>
    <row r="128" spans="2:47" s="1" customFormat="1" ht="12">
      <c r="B128" s="33"/>
      <c r="D128" s="145" t="s">
        <v>218</v>
      </c>
      <c r="F128" s="146" t="s">
        <v>282</v>
      </c>
      <c r="I128" s="147"/>
      <c r="L128" s="33"/>
      <c r="M128" s="148"/>
      <c r="T128" s="52"/>
      <c r="AT128" s="18" t="s">
        <v>218</v>
      </c>
      <c r="AU128" s="18" t="s">
        <v>86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1762</v>
      </c>
      <c r="H129" s="153">
        <v>6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1763</v>
      </c>
      <c r="H130" s="153">
        <v>9.3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290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1764</v>
      </c>
      <c r="H132" s="153">
        <v>4.8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1765</v>
      </c>
      <c r="H133" s="153">
        <v>5.4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1766</v>
      </c>
      <c r="H134" s="153">
        <v>6.075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1767</v>
      </c>
      <c r="H135" s="153">
        <v>6.75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3" customFormat="1" ht="12">
      <c r="B136" s="157"/>
      <c r="D136" s="150" t="s">
        <v>220</v>
      </c>
      <c r="E136" s="158" t="s">
        <v>19</v>
      </c>
      <c r="F136" s="159" t="s">
        <v>294</v>
      </c>
      <c r="H136" s="158" t="s">
        <v>19</v>
      </c>
      <c r="I136" s="160"/>
      <c r="L136" s="157"/>
      <c r="M136" s="161"/>
      <c r="T136" s="162"/>
      <c r="AT136" s="158" t="s">
        <v>220</v>
      </c>
      <c r="AU136" s="158" t="s">
        <v>86</v>
      </c>
      <c r="AV136" s="13" t="s">
        <v>84</v>
      </c>
      <c r="AW136" s="13" t="s">
        <v>37</v>
      </c>
      <c r="AX136" s="13" t="s">
        <v>77</v>
      </c>
      <c r="AY136" s="158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38.325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44.25" customHeight="1">
      <c r="B138" s="33"/>
      <c r="C138" s="132" t="s">
        <v>242</v>
      </c>
      <c r="D138" s="132" t="s">
        <v>211</v>
      </c>
      <c r="E138" s="133" t="s">
        <v>769</v>
      </c>
      <c r="F138" s="134" t="s">
        <v>770</v>
      </c>
      <c r="G138" s="135" t="s">
        <v>226</v>
      </c>
      <c r="H138" s="136">
        <v>14.2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0.02636</v>
      </c>
      <c r="R138" s="141">
        <f>Q138*H138</f>
        <v>0.374312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1768</v>
      </c>
    </row>
    <row r="139" spans="2:47" s="1" customFormat="1" ht="12">
      <c r="B139" s="33"/>
      <c r="D139" s="145" t="s">
        <v>218</v>
      </c>
      <c r="F139" s="146" t="s">
        <v>772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1112</v>
      </c>
      <c r="H140" s="153">
        <v>7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1769</v>
      </c>
      <c r="H141" s="153">
        <v>3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1770</v>
      </c>
      <c r="H142" s="153">
        <v>4.2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3" customFormat="1" ht="12">
      <c r="B143" s="157"/>
      <c r="D143" s="150" t="s">
        <v>220</v>
      </c>
      <c r="E143" s="158" t="s">
        <v>19</v>
      </c>
      <c r="F143" s="159" t="s">
        <v>755</v>
      </c>
      <c r="H143" s="158" t="s">
        <v>19</v>
      </c>
      <c r="I143" s="160"/>
      <c r="L143" s="157"/>
      <c r="M143" s="161"/>
      <c r="T143" s="162"/>
      <c r="AT143" s="158" t="s">
        <v>220</v>
      </c>
      <c r="AU143" s="158" t="s">
        <v>86</v>
      </c>
      <c r="AV143" s="13" t="s">
        <v>84</v>
      </c>
      <c r="AW143" s="13" t="s">
        <v>37</v>
      </c>
      <c r="AX143" s="13" t="s">
        <v>77</v>
      </c>
      <c r="AY143" s="158" t="s">
        <v>208</v>
      </c>
    </row>
    <row r="144" spans="2:51" s="14" customFormat="1" ht="12">
      <c r="B144" s="163"/>
      <c r="D144" s="150" t="s">
        <v>220</v>
      </c>
      <c r="E144" s="164" t="s">
        <v>19</v>
      </c>
      <c r="F144" s="165" t="s">
        <v>223</v>
      </c>
      <c r="H144" s="166">
        <v>14.2</v>
      </c>
      <c r="I144" s="167"/>
      <c r="L144" s="163"/>
      <c r="M144" s="168"/>
      <c r="T144" s="169"/>
      <c r="AT144" s="164" t="s">
        <v>220</v>
      </c>
      <c r="AU144" s="164" t="s">
        <v>86</v>
      </c>
      <c r="AV144" s="14" t="s">
        <v>216</v>
      </c>
      <c r="AW144" s="14" t="s">
        <v>37</v>
      </c>
      <c r="AX144" s="14" t="s">
        <v>84</v>
      </c>
      <c r="AY144" s="164" t="s">
        <v>208</v>
      </c>
    </row>
    <row r="145" spans="2:65" s="1" customFormat="1" ht="44.25" customHeight="1">
      <c r="B145" s="33"/>
      <c r="C145" s="132" t="s">
        <v>271</v>
      </c>
      <c r="D145" s="132" t="s">
        <v>211</v>
      </c>
      <c r="E145" s="133" t="s">
        <v>776</v>
      </c>
      <c r="F145" s="134" t="s">
        <v>777</v>
      </c>
      <c r="G145" s="135" t="s">
        <v>226</v>
      </c>
      <c r="H145" s="136">
        <v>14.2</v>
      </c>
      <c r="I145" s="137"/>
      <c r="J145" s="138">
        <f>ROUND(I145*H145,2)</f>
        <v>0</v>
      </c>
      <c r="K145" s="134" t="s">
        <v>215</v>
      </c>
      <c r="L145" s="33"/>
      <c r="M145" s="139" t="s">
        <v>19</v>
      </c>
      <c r="N145" s="140" t="s">
        <v>48</v>
      </c>
      <c r="P145" s="141">
        <f>O145*H145</f>
        <v>0</v>
      </c>
      <c r="Q145" s="141">
        <v>0.0079</v>
      </c>
      <c r="R145" s="141">
        <f>Q145*H145</f>
        <v>0.11218</v>
      </c>
      <c r="S145" s="141">
        <v>0</v>
      </c>
      <c r="T145" s="142">
        <f>S145*H145</f>
        <v>0</v>
      </c>
      <c r="AR145" s="143" t="s">
        <v>216</v>
      </c>
      <c r="AT145" s="143" t="s">
        <v>211</v>
      </c>
      <c r="AU145" s="143" t="s">
        <v>86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84</v>
      </c>
      <c r="BK145" s="144">
        <f>ROUND(I145*H145,2)</f>
        <v>0</v>
      </c>
      <c r="BL145" s="18" t="s">
        <v>216</v>
      </c>
      <c r="BM145" s="143" t="s">
        <v>1771</v>
      </c>
    </row>
    <row r="146" spans="2:47" s="1" customFormat="1" ht="12">
      <c r="B146" s="33"/>
      <c r="D146" s="145" t="s">
        <v>218</v>
      </c>
      <c r="F146" s="146" t="s">
        <v>779</v>
      </c>
      <c r="I146" s="147"/>
      <c r="L146" s="33"/>
      <c r="M146" s="148"/>
      <c r="T146" s="52"/>
      <c r="AT146" s="18" t="s">
        <v>218</v>
      </c>
      <c r="AU146" s="18" t="s">
        <v>86</v>
      </c>
    </row>
    <row r="147" spans="2:65" s="1" customFormat="1" ht="24.2" customHeight="1">
      <c r="B147" s="33"/>
      <c r="C147" s="132" t="s">
        <v>169</v>
      </c>
      <c r="D147" s="132" t="s">
        <v>211</v>
      </c>
      <c r="E147" s="133" t="s">
        <v>307</v>
      </c>
      <c r="F147" s="134" t="s">
        <v>308</v>
      </c>
      <c r="G147" s="135" t="s">
        <v>274</v>
      </c>
      <c r="H147" s="136">
        <v>18.5</v>
      </c>
      <c r="I147" s="137"/>
      <c r="J147" s="138">
        <f>ROUND(I147*H147,2)</f>
        <v>0</v>
      </c>
      <c r="K147" s="134" t="s">
        <v>215</v>
      </c>
      <c r="L147" s="33"/>
      <c r="M147" s="139" t="s">
        <v>19</v>
      </c>
      <c r="N147" s="140" t="s">
        <v>48</v>
      </c>
      <c r="P147" s="141">
        <f>O147*H147</f>
        <v>0</v>
      </c>
      <c r="Q147" s="141">
        <v>0.010323</v>
      </c>
      <c r="R147" s="141">
        <f>Q147*H147</f>
        <v>0.19097550000000002</v>
      </c>
      <c r="S147" s="141">
        <v>0</v>
      </c>
      <c r="T147" s="142">
        <f>S147*H147</f>
        <v>0</v>
      </c>
      <c r="AR147" s="143" t="s">
        <v>216</v>
      </c>
      <c r="AT147" s="143" t="s">
        <v>211</v>
      </c>
      <c r="AU147" s="143" t="s">
        <v>86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84</v>
      </c>
      <c r="BK147" s="144">
        <f>ROUND(I147*H147,2)</f>
        <v>0</v>
      </c>
      <c r="BL147" s="18" t="s">
        <v>216</v>
      </c>
      <c r="BM147" s="143" t="s">
        <v>1772</v>
      </c>
    </row>
    <row r="148" spans="2:47" s="1" customFormat="1" ht="12">
      <c r="B148" s="33"/>
      <c r="D148" s="145" t="s">
        <v>218</v>
      </c>
      <c r="F148" s="146" t="s">
        <v>310</v>
      </c>
      <c r="I148" s="147"/>
      <c r="L148" s="33"/>
      <c r="M148" s="148"/>
      <c r="T148" s="52"/>
      <c r="AT148" s="18" t="s">
        <v>218</v>
      </c>
      <c r="AU148" s="18" t="s">
        <v>86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1773</v>
      </c>
      <c r="H149" s="153">
        <v>8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1774</v>
      </c>
      <c r="H150" s="153">
        <v>10.5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4" customFormat="1" ht="12">
      <c r="B151" s="163"/>
      <c r="D151" s="150" t="s">
        <v>220</v>
      </c>
      <c r="E151" s="164" t="s">
        <v>19</v>
      </c>
      <c r="F151" s="165" t="s">
        <v>223</v>
      </c>
      <c r="H151" s="166">
        <v>18.5</v>
      </c>
      <c r="I151" s="167"/>
      <c r="L151" s="163"/>
      <c r="M151" s="168"/>
      <c r="T151" s="169"/>
      <c r="AT151" s="164" t="s">
        <v>220</v>
      </c>
      <c r="AU151" s="164" t="s">
        <v>86</v>
      </c>
      <c r="AV151" s="14" t="s">
        <v>216</v>
      </c>
      <c r="AW151" s="14" t="s">
        <v>37</v>
      </c>
      <c r="AX151" s="14" t="s">
        <v>84</v>
      </c>
      <c r="AY151" s="164" t="s">
        <v>208</v>
      </c>
    </row>
    <row r="152" spans="2:65" s="1" customFormat="1" ht="24.2" customHeight="1">
      <c r="B152" s="33"/>
      <c r="C152" s="132" t="s">
        <v>295</v>
      </c>
      <c r="D152" s="132" t="s">
        <v>211</v>
      </c>
      <c r="E152" s="133" t="s">
        <v>313</v>
      </c>
      <c r="F152" s="134" t="s">
        <v>314</v>
      </c>
      <c r="G152" s="135" t="s">
        <v>274</v>
      </c>
      <c r="H152" s="136">
        <v>23.4</v>
      </c>
      <c r="I152" s="137"/>
      <c r="J152" s="138">
        <f>ROUND(I152*H152,2)</f>
        <v>0</v>
      </c>
      <c r="K152" s="134" t="s">
        <v>215</v>
      </c>
      <c r="L152" s="33"/>
      <c r="M152" s="139" t="s">
        <v>19</v>
      </c>
      <c r="N152" s="140" t="s">
        <v>48</v>
      </c>
      <c r="P152" s="141">
        <f>O152*H152</f>
        <v>0</v>
      </c>
      <c r="Q152" s="141">
        <v>0.020646</v>
      </c>
      <c r="R152" s="141">
        <f>Q152*H152</f>
        <v>0.4831164</v>
      </c>
      <c r="S152" s="141">
        <v>0</v>
      </c>
      <c r="T152" s="142">
        <f>S152*H152</f>
        <v>0</v>
      </c>
      <c r="AR152" s="143" t="s">
        <v>216</v>
      </c>
      <c r="AT152" s="143" t="s">
        <v>211</v>
      </c>
      <c r="AU152" s="143" t="s">
        <v>86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84</v>
      </c>
      <c r="BK152" s="144">
        <f>ROUND(I152*H152,2)</f>
        <v>0</v>
      </c>
      <c r="BL152" s="18" t="s">
        <v>216</v>
      </c>
      <c r="BM152" s="143" t="s">
        <v>1775</v>
      </c>
    </row>
    <row r="153" spans="2:47" s="1" customFormat="1" ht="12">
      <c r="B153" s="33"/>
      <c r="D153" s="145" t="s">
        <v>218</v>
      </c>
      <c r="F153" s="146" t="s">
        <v>316</v>
      </c>
      <c r="I153" s="147"/>
      <c r="L153" s="33"/>
      <c r="M153" s="148"/>
      <c r="T153" s="52"/>
      <c r="AT153" s="18" t="s">
        <v>218</v>
      </c>
      <c r="AU153" s="18" t="s">
        <v>86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1776</v>
      </c>
      <c r="H154" s="153">
        <v>10.4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1777</v>
      </c>
      <c r="H155" s="153">
        <v>13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4" customFormat="1" ht="12">
      <c r="B156" s="163"/>
      <c r="D156" s="150" t="s">
        <v>220</v>
      </c>
      <c r="E156" s="164" t="s">
        <v>19</v>
      </c>
      <c r="F156" s="165" t="s">
        <v>223</v>
      </c>
      <c r="H156" s="166">
        <v>23.4</v>
      </c>
      <c r="I156" s="167"/>
      <c r="L156" s="163"/>
      <c r="M156" s="168"/>
      <c r="T156" s="169"/>
      <c r="AT156" s="164" t="s">
        <v>220</v>
      </c>
      <c r="AU156" s="164" t="s">
        <v>86</v>
      </c>
      <c r="AV156" s="14" t="s">
        <v>216</v>
      </c>
      <c r="AW156" s="14" t="s">
        <v>37</v>
      </c>
      <c r="AX156" s="14" t="s">
        <v>84</v>
      </c>
      <c r="AY156" s="164" t="s">
        <v>208</v>
      </c>
    </row>
    <row r="157" spans="2:65" s="1" customFormat="1" ht="37.9" customHeight="1">
      <c r="B157" s="33"/>
      <c r="C157" s="132" t="s">
        <v>306</v>
      </c>
      <c r="D157" s="132" t="s">
        <v>211</v>
      </c>
      <c r="E157" s="133" t="s">
        <v>319</v>
      </c>
      <c r="F157" s="134" t="s">
        <v>320</v>
      </c>
      <c r="G157" s="135" t="s">
        <v>226</v>
      </c>
      <c r="H157" s="136">
        <v>86.4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216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216</v>
      </c>
      <c r="BM157" s="143" t="s">
        <v>1778</v>
      </c>
    </row>
    <row r="158" spans="2:47" s="1" customFormat="1" ht="12">
      <c r="B158" s="33"/>
      <c r="D158" s="145" t="s">
        <v>218</v>
      </c>
      <c r="F158" s="146" t="s">
        <v>322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1779</v>
      </c>
      <c r="H159" s="153">
        <v>50.4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1780</v>
      </c>
      <c r="H160" s="153">
        <v>36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4" customFormat="1" ht="12">
      <c r="B161" s="163"/>
      <c r="D161" s="150" t="s">
        <v>220</v>
      </c>
      <c r="E161" s="164" t="s">
        <v>19</v>
      </c>
      <c r="F161" s="165" t="s">
        <v>223</v>
      </c>
      <c r="H161" s="166">
        <v>86.4</v>
      </c>
      <c r="I161" s="167"/>
      <c r="L161" s="163"/>
      <c r="M161" s="168"/>
      <c r="T161" s="169"/>
      <c r="AT161" s="164" t="s">
        <v>220</v>
      </c>
      <c r="AU161" s="164" t="s">
        <v>86</v>
      </c>
      <c r="AV161" s="14" t="s">
        <v>216</v>
      </c>
      <c r="AW161" s="14" t="s">
        <v>37</v>
      </c>
      <c r="AX161" s="14" t="s">
        <v>84</v>
      </c>
      <c r="AY161" s="164" t="s">
        <v>208</v>
      </c>
    </row>
    <row r="162" spans="2:63" s="11" customFormat="1" ht="22.9" customHeight="1">
      <c r="B162" s="120"/>
      <c r="D162" s="121" t="s">
        <v>76</v>
      </c>
      <c r="E162" s="130" t="s">
        <v>271</v>
      </c>
      <c r="F162" s="130" t="s">
        <v>324</v>
      </c>
      <c r="I162" s="123"/>
      <c r="J162" s="131">
        <f>BK162</f>
        <v>0</v>
      </c>
      <c r="L162" s="120"/>
      <c r="M162" s="125"/>
      <c r="P162" s="126">
        <f>SUM(P163:P192)</f>
        <v>0</v>
      </c>
      <c r="R162" s="126">
        <f>SUM(R163:R192)</f>
        <v>0.0035099999999999997</v>
      </c>
      <c r="T162" s="127">
        <f>SUM(T163:T192)</f>
        <v>4.776925</v>
      </c>
      <c r="AR162" s="121" t="s">
        <v>84</v>
      </c>
      <c r="AT162" s="128" t="s">
        <v>76</v>
      </c>
      <c r="AU162" s="128" t="s">
        <v>84</v>
      </c>
      <c r="AY162" s="121" t="s">
        <v>208</v>
      </c>
      <c r="BK162" s="129">
        <f>SUM(BK163:BK192)</f>
        <v>0</v>
      </c>
    </row>
    <row r="163" spans="2:65" s="1" customFormat="1" ht="37.9" customHeight="1">
      <c r="B163" s="33"/>
      <c r="C163" s="132" t="s">
        <v>312</v>
      </c>
      <c r="D163" s="132" t="s">
        <v>211</v>
      </c>
      <c r="E163" s="133" t="s">
        <v>1645</v>
      </c>
      <c r="F163" s="134" t="s">
        <v>1646</v>
      </c>
      <c r="G163" s="135" t="s">
        <v>226</v>
      </c>
      <c r="H163" s="136">
        <v>27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0.00013</v>
      </c>
      <c r="R163" s="141">
        <f>Q163*H163</f>
        <v>0.0035099999999999997</v>
      </c>
      <c r="S163" s="141">
        <v>0</v>
      </c>
      <c r="T163" s="142">
        <f>S163*H163</f>
        <v>0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1781</v>
      </c>
    </row>
    <row r="164" spans="2:47" s="1" customFormat="1" ht="12">
      <c r="B164" s="33"/>
      <c r="D164" s="145" t="s">
        <v>218</v>
      </c>
      <c r="F164" s="146" t="s">
        <v>1648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1782</v>
      </c>
      <c r="H165" s="153">
        <v>12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1783</v>
      </c>
      <c r="H166" s="153">
        <v>15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3" customFormat="1" ht="12">
      <c r="B167" s="157"/>
      <c r="D167" s="150" t="s">
        <v>220</v>
      </c>
      <c r="E167" s="158" t="s">
        <v>19</v>
      </c>
      <c r="F167" s="159" t="s">
        <v>330</v>
      </c>
      <c r="H167" s="158" t="s">
        <v>19</v>
      </c>
      <c r="I167" s="160"/>
      <c r="L167" s="157"/>
      <c r="M167" s="161"/>
      <c r="T167" s="162"/>
      <c r="AT167" s="158" t="s">
        <v>220</v>
      </c>
      <c r="AU167" s="158" t="s">
        <v>86</v>
      </c>
      <c r="AV167" s="13" t="s">
        <v>84</v>
      </c>
      <c r="AW167" s="13" t="s">
        <v>37</v>
      </c>
      <c r="AX167" s="13" t="s">
        <v>77</v>
      </c>
      <c r="AY167" s="158" t="s">
        <v>208</v>
      </c>
    </row>
    <row r="168" spans="2:51" s="14" customFormat="1" ht="12">
      <c r="B168" s="163"/>
      <c r="D168" s="150" t="s">
        <v>220</v>
      </c>
      <c r="E168" s="164" t="s">
        <v>19</v>
      </c>
      <c r="F168" s="165" t="s">
        <v>223</v>
      </c>
      <c r="H168" s="166">
        <v>27</v>
      </c>
      <c r="I168" s="167"/>
      <c r="L168" s="163"/>
      <c r="M168" s="168"/>
      <c r="T168" s="169"/>
      <c r="AT168" s="164" t="s">
        <v>220</v>
      </c>
      <c r="AU168" s="164" t="s">
        <v>86</v>
      </c>
      <c r="AV168" s="14" t="s">
        <v>216</v>
      </c>
      <c r="AW168" s="14" t="s">
        <v>37</v>
      </c>
      <c r="AX168" s="14" t="s">
        <v>84</v>
      </c>
      <c r="AY168" s="164" t="s">
        <v>208</v>
      </c>
    </row>
    <row r="169" spans="2:65" s="1" customFormat="1" ht="44.25" customHeight="1">
      <c r="B169" s="33"/>
      <c r="C169" s="132" t="s">
        <v>318</v>
      </c>
      <c r="D169" s="132" t="s">
        <v>211</v>
      </c>
      <c r="E169" s="133" t="s">
        <v>338</v>
      </c>
      <c r="F169" s="134" t="s">
        <v>339</v>
      </c>
      <c r="G169" s="135" t="s">
        <v>226</v>
      </c>
      <c r="H169" s="136">
        <v>60.7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48</v>
      </c>
      <c r="P169" s="141">
        <f>O169*H169</f>
        <v>0</v>
      </c>
      <c r="Q169" s="141">
        <v>0</v>
      </c>
      <c r="R169" s="141">
        <f>Q169*H169</f>
        <v>0</v>
      </c>
      <c r="S169" s="141">
        <v>0.032</v>
      </c>
      <c r="T169" s="142">
        <f>S169*H169</f>
        <v>1.9424000000000001</v>
      </c>
      <c r="AR169" s="143" t="s">
        <v>216</v>
      </c>
      <c r="AT169" s="143" t="s">
        <v>211</v>
      </c>
      <c r="AU169" s="143" t="s">
        <v>86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84</v>
      </c>
      <c r="BK169" s="144">
        <f>ROUND(I169*H169,2)</f>
        <v>0</v>
      </c>
      <c r="BL169" s="18" t="s">
        <v>216</v>
      </c>
      <c r="BM169" s="143" t="s">
        <v>1784</v>
      </c>
    </row>
    <row r="170" spans="2:47" s="1" customFormat="1" ht="12">
      <c r="B170" s="33"/>
      <c r="D170" s="145" t="s">
        <v>218</v>
      </c>
      <c r="F170" s="146" t="s">
        <v>341</v>
      </c>
      <c r="I170" s="147"/>
      <c r="L170" s="33"/>
      <c r="M170" s="148"/>
      <c r="T170" s="52"/>
      <c r="AT170" s="18" t="s">
        <v>218</v>
      </c>
      <c r="AU170" s="18" t="s">
        <v>86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1785</v>
      </c>
      <c r="H171" s="153">
        <v>35.7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1786</v>
      </c>
      <c r="H172" s="153">
        <v>25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3" customFormat="1" ht="12">
      <c r="B173" s="157"/>
      <c r="D173" s="150" t="s">
        <v>220</v>
      </c>
      <c r="E173" s="158" t="s">
        <v>19</v>
      </c>
      <c r="F173" s="159" t="s">
        <v>89</v>
      </c>
      <c r="H173" s="158" t="s">
        <v>19</v>
      </c>
      <c r="I173" s="160"/>
      <c r="L173" s="157"/>
      <c r="M173" s="161"/>
      <c r="T173" s="162"/>
      <c r="AT173" s="158" t="s">
        <v>220</v>
      </c>
      <c r="AU173" s="158" t="s">
        <v>86</v>
      </c>
      <c r="AV173" s="13" t="s">
        <v>84</v>
      </c>
      <c r="AW173" s="13" t="s">
        <v>37</v>
      </c>
      <c r="AX173" s="13" t="s">
        <v>77</v>
      </c>
      <c r="AY173" s="158" t="s">
        <v>208</v>
      </c>
    </row>
    <row r="174" spans="2:51" s="14" customFormat="1" ht="12">
      <c r="B174" s="163"/>
      <c r="D174" s="150" t="s">
        <v>220</v>
      </c>
      <c r="E174" s="164" t="s">
        <v>19</v>
      </c>
      <c r="F174" s="165" t="s">
        <v>223</v>
      </c>
      <c r="H174" s="166">
        <v>60.7</v>
      </c>
      <c r="I174" s="167"/>
      <c r="L174" s="163"/>
      <c r="M174" s="168"/>
      <c r="T174" s="169"/>
      <c r="AT174" s="164" t="s">
        <v>220</v>
      </c>
      <c r="AU174" s="164" t="s">
        <v>86</v>
      </c>
      <c r="AV174" s="14" t="s">
        <v>216</v>
      </c>
      <c r="AW174" s="14" t="s">
        <v>37</v>
      </c>
      <c r="AX174" s="14" t="s">
        <v>84</v>
      </c>
      <c r="AY174" s="164" t="s">
        <v>208</v>
      </c>
    </row>
    <row r="175" spans="2:65" s="1" customFormat="1" ht="37.9" customHeight="1">
      <c r="B175" s="33"/>
      <c r="C175" s="132" t="s">
        <v>8</v>
      </c>
      <c r="D175" s="132" t="s">
        <v>211</v>
      </c>
      <c r="E175" s="133" t="s">
        <v>1787</v>
      </c>
      <c r="F175" s="134" t="s">
        <v>1788</v>
      </c>
      <c r="G175" s="135" t="s">
        <v>235</v>
      </c>
      <c r="H175" s="136">
        <v>1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</v>
      </c>
      <c r="R175" s="141">
        <f>Q175*H175</f>
        <v>0</v>
      </c>
      <c r="S175" s="141">
        <v>0.031</v>
      </c>
      <c r="T175" s="142">
        <f>S175*H175</f>
        <v>0.031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1789</v>
      </c>
    </row>
    <row r="176" spans="2:47" s="1" customFormat="1" ht="12">
      <c r="B176" s="33"/>
      <c r="D176" s="145" t="s">
        <v>218</v>
      </c>
      <c r="F176" s="146" t="s">
        <v>1790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65" s="1" customFormat="1" ht="37.9" customHeight="1">
      <c r="B177" s="33"/>
      <c r="C177" s="132" t="s">
        <v>331</v>
      </c>
      <c r="D177" s="132" t="s">
        <v>211</v>
      </c>
      <c r="E177" s="133" t="s">
        <v>369</v>
      </c>
      <c r="F177" s="134" t="s">
        <v>370</v>
      </c>
      <c r="G177" s="135" t="s">
        <v>226</v>
      </c>
      <c r="H177" s="136">
        <v>19.55</v>
      </c>
      <c r="I177" s="137"/>
      <c r="J177" s="138">
        <f>ROUND(I177*H177,2)</f>
        <v>0</v>
      </c>
      <c r="K177" s="134" t="s">
        <v>215</v>
      </c>
      <c r="L177" s="33"/>
      <c r="M177" s="139" t="s">
        <v>19</v>
      </c>
      <c r="N177" s="140" t="s">
        <v>48</v>
      </c>
      <c r="P177" s="141">
        <f>O177*H177</f>
        <v>0</v>
      </c>
      <c r="Q177" s="141">
        <v>0</v>
      </c>
      <c r="R177" s="141">
        <f>Q177*H177</f>
        <v>0</v>
      </c>
      <c r="S177" s="141">
        <v>0.046</v>
      </c>
      <c r="T177" s="142">
        <f>S177*H177</f>
        <v>0.8993</v>
      </c>
      <c r="AR177" s="143" t="s">
        <v>216</v>
      </c>
      <c r="AT177" s="143" t="s">
        <v>211</v>
      </c>
      <c r="AU177" s="143" t="s">
        <v>86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84</v>
      </c>
      <c r="BK177" s="144">
        <f>ROUND(I177*H177,2)</f>
        <v>0</v>
      </c>
      <c r="BL177" s="18" t="s">
        <v>216</v>
      </c>
      <c r="BM177" s="143" t="s">
        <v>1791</v>
      </c>
    </row>
    <row r="178" spans="2:47" s="1" customFormat="1" ht="12">
      <c r="B178" s="33"/>
      <c r="D178" s="145" t="s">
        <v>218</v>
      </c>
      <c r="F178" s="146" t="s">
        <v>372</v>
      </c>
      <c r="I178" s="147"/>
      <c r="L178" s="33"/>
      <c r="M178" s="148"/>
      <c r="T178" s="52"/>
      <c r="AT178" s="18" t="s">
        <v>218</v>
      </c>
      <c r="AU178" s="18" t="s">
        <v>86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1792</v>
      </c>
      <c r="H179" s="153">
        <v>8.25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1793</v>
      </c>
      <c r="H180" s="153">
        <v>11.3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3" customFormat="1" ht="12">
      <c r="B181" s="157"/>
      <c r="D181" s="150" t="s">
        <v>220</v>
      </c>
      <c r="E181" s="158" t="s">
        <v>19</v>
      </c>
      <c r="F181" s="159" t="s">
        <v>290</v>
      </c>
      <c r="H181" s="158" t="s">
        <v>19</v>
      </c>
      <c r="I181" s="160"/>
      <c r="L181" s="157"/>
      <c r="M181" s="161"/>
      <c r="T181" s="162"/>
      <c r="AT181" s="158" t="s">
        <v>220</v>
      </c>
      <c r="AU181" s="158" t="s">
        <v>86</v>
      </c>
      <c r="AV181" s="13" t="s">
        <v>84</v>
      </c>
      <c r="AW181" s="13" t="s">
        <v>37</v>
      </c>
      <c r="AX181" s="13" t="s">
        <v>77</v>
      </c>
      <c r="AY181" s="158" t="s">
        <v>208</v>
      </c>
    </row>
    <row r="182" spans="2:51" s="14" customFormat="1" ht="12">
      <c r="B182" s="163"/>
      <c r="D182" s="150" t="s">
        <v>220</v>
      </c>
      <c r="E182" s="164" t="s">
        <v>19</v>
      </c>
      <c r="F182" s="165" t="s">
        <v>223</v>
      </c>
      <c r="H182" s="166">
        <v>19.55</v>
      </c>
      <c r="I182" s="167"/>
      <c r="L182" s="163"/>
      <c r="M182" s="168"/>
      <c r="T182" s="169"/>
      <c r="AT182" s="164" t="s">
        <v>220</v>
      </c>
      <c r="AU182" s="164" t="s">
        <v>86</v>
      </c>
      <c r="AV182" s="14" t="s">
        <v>216</v>
      </c>
      <c r="AW182" s="14" t="s">
        <v>37</v>
      </c>
      <c r="AX182" s="14" t="s">
        <v>84</v>
      </c>
      <c r="AY182" s="164" t="s">
        <v>208</v>
      </c>
    </row>
    <row r="183" spans="2:65" s="1" customFormat="1" ht="44.25" customHeight="1">
      <c r="B183" s="33"/>
      <c r="C183" s="132" t="s">
        <v>337</v>
      </c>
      <c r="D183" s="132" t="s">
        <v>211</v>
      </c>
      <c r="E183" s="133" t="s">
        <v>375</v>
      </c>
      <c r="F183" s="134" t="s">
        <v>376</v>
      </c>
      <c r="G183" s="135" t="s">
        <v>226</v>
      </c>
      <c r="H183" s="136">
        <v>32.275</v>
      </c>
      <c r="I183" s="137"/>
      <c r="J183" s="138">
        <f>ROUND(I183*H183,2)</f>
        <v>0</v>
      </c>
      <c r="K183" s="134" t="s">
        <v>215</v>
      </c>
      <c r="L183" s="33"/>
      <c r="M183" s="139" t="s">
        <v>19</v>
      </c>
      <c r="N183" s="140" t="s">
        <v>48</v>
      </c>
      <c r="P183" s="141">
        <f>O183*H183</f>
        <v>0</v>
      </c>
      <c r="Q183" s="141">
        <v>0</v>
      </c>
      <c r="R183" s="141">
        <f>Q183*H183</f>
        <v>0</v>
      </c>
      <c r="S183" s="141">
        <v>0.059</v>
      </c>
      <c r="T183" s="142">
        <f>S183*H183</f>
        <v>1.9042249999999998</v>
      </c>
      <c r="AR183" s="143" t="s">
        <v>216</v>
      </c>
      <c r="AT183" s="143" t="s">
        <v>211</v>
      </c>
      <c r="AU183" s="143" t="s">
        <v>86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84</v>
      </c>
      <c r="BK183" s="144">
        <f>ROUND(I183*H183,2)</f>
        <v>0</v>
      </c>
      <c r="BL183" s="18" t="s">
        <v>216</v>
      </c>
      <c r="BM183" s="143" t="s">
        <v>1794</v>
      </c>
    </row>
    <row r="184" spans="2:47" s="1" customFormat="1" ht="12">
      <c r="B184" s="33"/>
      <c r="D184" s="145" t="s">
        <v>218</v>
      </c>
      <c r="F184" s="146" t="s">
        <v>378</v>
      </c>
      <c r="I184" s="147"/>
      <c r="L184" s="33"/>
      <c r="M184" s="148"/>
      <c r="T184" s="52"/>
      <c r="AT184" s="18" t="s">
        <v>218</v>
      </c>
      <c r="AU184" s="18" t="s">
        <v>86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1764</v>
      </c>
      <c r="H185" s="153">
        <v>4.8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1765</v>
      </c>
      <c r="H186" s="153">
        <v>5.4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1766</v>
      </c>
      <c r="H187" s="153">
        <v>6.075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1767</v>
      </c>
      <c r="H188" s="153">
        <v>6.75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1795</v>
      </c>
      <c r="H189" s="153">
        <v>4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1796</v>
      </c>
      <c r="H190" s="153">
        <v>5.25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3" customFormat="1" ht="12">
      <c r="B191" s="157"/>
      <c r="D191" s="150" t="s">
        <v>220</v>
      </c>
      <c r="E191" s="158" t="s">
        <v>19</v>
      </c>
      <c r="F191" s="159" t="s">
        <v>294</v>
      </c>
      <c r="H191" s="158" t="s">
        <v>19</v>
      </c>
      <c r="I191" s="160"/>
      <c r="L191" s="157"/>
      <c r="M191" s="161"/>
      <c r="T191" s="162"/>
      <c r="AT191" s="158" t="s">
        <v>220</v>
      </c>
      <c r="AU191" s="158" t="s">
        <v>86</v>
      </c>
      <c r="AV191" s="13" t="s">
        <v>84</v>
      </c>
      <c r="AW191" s="13" t="s">
        <v>37</v>
      </c>
      <c r="AX191" s="13" t="s">
        <v>77</v>
      </c>
      <c r="AY191" s="158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32.275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3" s="11" customFormat="1" ht="22.9" customHeight="1">
      <c r="B193" s="120"/>
      <c r="D193" s="121" t="s">
        <v>76</v>
      </c>
      <c r="E193" s="130" t="s">
        <v>381</v>
      </c>
      <c r="F193" s="130" t="s">
        <v>382</v>
      </c>
      <c r="I193" s="123"/>
      <c r="J193" s="131">
        <f>BK193</f>
        <v>0</v>
      </c>
      <c r="L193" s="120"/>
      <c r="M193" s="125"/>
      <c r="P193" s="126">
        <f>SUM(P194:P204)</f>
        <v>0</v>
      </c>
      <c r="R193" s="126">
        <f>SUM(R194:R204)</f>
        <v>0</v>
      </c>
      <c r="T193" s="127">
        <f>SUM(T194:T204)</f>
        <v>0</v>
      </c>
      <c r="AR193" s="121" t="s">
        <v>84</v>
      </c>
      <c r="AT193" s="128" t="s">
        <v>76</v>
      </c>
      <c r="AU193" s="128" t="s">
        <v>84</v>
      </c>
      <c r="AY193" s="121" t="s">
        <v>208</v>
      </c>
      <c r="BK193" s="129">
        <f>SUM(BK194:BK204)</f>
        <v>0</v>
      </c>
    </row>
    <row r="194" spans="2:65" s="1" customFormat="1" ht="37.9" customHeight="1">
      <c r="B194" s="33"/>
      <c r="C194" s="132" t="s">
        <v>343</v>
      </c>
      <c r="D194" s="132" t="s">
        <v>211</v>
      </c>
      <c r="E194" s="133" t="s">
        <v>384</v>
      </c>
      <c r="F194" s="134" t="s">
        <v>385</v>
      </c>
      <c r="G194" s="135" t="s">
        <v>386</v>
      </c>
      <c r="H194" s="136">
        <v>4.847</v>
      </c>
      <c r="I194" s="137"/>
      <c r="J194" s="138">
        <f>ROUND(I194*H194,2)</f>
        <v>0</v>
      </c>
      <c r="K194" s="134" t="s">
        <v>215</v>
      </c>
      <c r="L194" s="33"/>
      <c r="M194" s="139" t="s">
        <v>19</v>
      </c>
      <c r="N194" s="140" t="s">
        <v>48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216</v>
      </c>
      <c r="AT194" s="143" t="s">
        <v>211</v>
      </c>
      <c r="AU194" s="143" t="s">
        <v>86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84</v>
      </c>
      <c r="BK194" s="144">
        <f>ROUND(I194*H194,2)</f>
        <v>0</v>
      </c>
      <c r="BL194" s="18" t="s">
        <v>216</v>
      </c>
      <c r="BM194" s="143" t="s">
        <v>1797</v>
      </c>
    </row>
    <row r="195" spans="2:47" s="1" customFormat="1" ht="12">
      <c r="B195" s="33"/>
      <c r="D195" s="145" t="s">
        <v>218</v>
      </c>
      <c r="F195" s="146" t="s">
        <v>388</v>
      </c>
      <c r="I195" s="147"/>
      <c r="L195" s="33"/>
      <c r="M195" s="148"/>
      <c r="T195" s="52"/>
      <c r="AT195" s="18" t="s">
        <v>218</v>
      </c>
      <c r="AU195" s="18" t="s">
        <v>86</v>
      </c>
    </row>
    <row r="196" spans="2:65" s="1" customFormat="1" ht="33" customHeight="1">
      <c r="B196" s="33"/>
      <c r="C196" s="132" t="s">
        <v>349</v>
      </c>
      <c r="D196" s="132" t="s">
        <v>211</v>
      </c>
      <c r="E196" s="133" t="s">
        <v>390</v>
      </c>
      <c r="F196" s="134" t="s">
        <v>391</v>
      </c>
      <c r="G196" s="135" t="s">
        <v>386</v>
      </c>
      <c r="H196" s="136">
        <v>4.847</v>
      </c>
      <c r="I196" s="137"/>
      <c r="J196" s="138">
        <f>ROUND(I196*H196,2)</f>
        <v>0</v>
      </c>
      <c r="K196" s="134" t="s">
        <v>215</v>
      </c>
      <c r="L196" s="33"/>
      <c r="M196" s="139" t="s">
        <v>19</v>
      </c>
      <c r="N196" s="140" t="s">
        <v>48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216</v>
      </c>
      <c r="AT196" s="143" t="s">
        <v>211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216</v>
      </c>
      <c r="BM196" s="143" t="s">
        <v>1798</v>
      </c>
    </row>
    <row r="197" spans="2:47" s="1" customFormat="1" ht="12">
      <c r="B197" s="33"/>
      <c r="D197" s="145" t="s">
        <v>218</v>
      </c>
      <c r="F197" s="146" t="s">
        <v>393</v>
      </c>
      <c r="I197" s="147"/>
      <c r="L197" s="33"/>
      <c r="M197" s="148"/>
      <c r="T197" s="52"/>
      <c r="AT197" s="18" t="s">
        <v>218</v>
      </c>
      <c r="AU197" s="18" t="s">
        <v>86</v>
      </c>
    </row>
    <row r="198" spans="2:65" s="1" customFormat="1" ht="44.25" customHeight="1">
      <c r="B198" s="33"/>
      <c r="C198" s="132" t="s">
        <v>355</v>
      </c>
      <c r="D198" s="132" t="s">
        <v>211</v>
      </c>
      <c r="E198" s="133" t="s">
        <v>395</v>
      </c>
      <c r="F198" s="134" t="s">
        <v>396</v>
      </c>
      <c r="G198" s="135" t="s">
        <v>386</v>
      </c>
      <c r="H198" s="136">
        <v>121.175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48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216</v>
      </c>
      <c r="AT198" s="143" t="s">
        <v>211</v>
      </c>
      <c r="AU198" s="143" t="s">
        <v>86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84</v>
      </c>
      <c r="BK198" s="144">
        <f>ROUND(I198*H198,2)</f>
        <v>0</v>
      </c>
      <c r="BL198" s="18" t="s">
        <v>216</v>
      </c>
      <c r="BM198" s="143" t="s">
        <v>1799</v>
      </c>
    </row>
    <row r="199" spans="2:47" s="1" customFormat="1" ht="12">
      <c r="B199" s="33"/>
      <c r="D199" s="145" t="s">
        <v>218</v>
      </c>
      <c r="F199" s="146" t="s">
        <v>398</v>
      </c>
      <c r="I199" s="147"/>
      <c r="L199" s="33"/>
      <c r="M199" s="148"/>
      <c r="T199" s="52"/>
      <c r="AT199" s="18" t="s">
        <v>218</v>
      </c>
      <c r="AU199" s="18" t="s">
        <v>86</v>
      </c>
    </row>
    <row r="200" spans="2:51" s="12" customFormat="1" ht="12">
      <c r="B200" s="149"/>
      <c r="D200" s="150" t="s">
        <v>220</v>
      </c>
      <c r="F200" s="152" t="s">
        <v>1800</v>
      </c>
      <c r="H200" s="153">
        <v>121.175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4</v>
      </c>
      <c r="AX200" s="12" t="s">
        <v>84</v>
      </c>
      <c r="AY200" s="151" t="s">
        <v>208</v>
      </c>
    </row>
    <row r="201" spans="2:65" s="1" customFormat="1" ht="44.25" customHeight="1">
      <c r="B201" s="33"/>
      <c r="C201" s="132" t="s">
        <v>7</v>
      </c>
      <c r="D201" s="132" t="s">
        <v>211</v>
      </c>
      <c r="E201" s="133" t="s">
        <v>401</v>
      </c>
      <c r="F201" s="134" t="s">
        <v>402</v>
      </c>
      <c r="G201" s="135" t="s">
        <v>386</v>
      </c>
      <c r="H201" s="136">
        <v>2.904</v>
      </c>
      <c r="I201" s="137"/>
      <c r="J201" s="138">
        <f>ROUND(I201*H201,2)</f>
        <v>0</v>
      </c>
      <c r="K201" s="134" t="s">
        <v>215</v>
      </c>
      <c r="L201" s="33"/>
      <c r="M201" s="139" t="s">
        <v>19</v>
      </c>
      <c r="N201" s="140" t="s">
        <v>48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216</v>
      </c>
      <c r="AT201" s="143" t="s">
        <v>211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216</v>
      </c>
      <c r="BM201" s="143" t="s">
        <v>1801</v>
      </c>
    </row>
    <row r="202" spans="2:47" s="1" customFormat="1" ht="12">
      <c r="B202" s="33"/>
      <c r="D202" s="145" t="s">
        <v>218</v>
      </c>
      <c r="F202" s="146" t="s">
        <v>404</v>
      </c>
      <c r="I202" s="147"/>
      <c r="L202" s="33"/>
      <c r="M202" s="148"/>
      <c r="T202" s="52"/>
      <c r="AT202" s="18" t="s">
        <v>218</v>
      </c>
      <c r="AU202" s="18" t="s">
        <v>86</v>
      </c>
    </row>
    <row r="203" spans="2:65" s="1" customFormat="1" ht="49.15" customHeight="1">
      <c r="B203" s="33"/>
      <c r="C203" s="132" t="s">
        <v>368</v>
      </c>
      <c r="D203" s="132" t="s">
        <v>211</v>
      </c>
      <c r="E203" s="133" t="s">
        <v>406</v>
      </c>
      <c r="F203" s="134" t="s">
        <v>407</v>
      </c>
      <c r="G203" s="135" t="s">
        <v>386</v>
      </c>
      <c r="H203" s="136">
        <v>1.942</v>
      </c>
      <c r="I203" s="137"/>
      <c r="J203" s="138">
        <f>ROUND(I203*H203,2)</f>
        <v>0</v>
      </c>
      <c r="K203" s="134" t="s">
        <v>215</v>
      </c>
      <c r="L203" s="33"/>
      <c r="M203" s="139" t="s">
        <v>19</v>
      </c>
      <c r="N203" s="140" t="s">
        <v>48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216</v>
      </c>
      <c r="AT203" s="143" t="s">
        <v>211</v>
      </c>
      <c r="AU203" s="143" t="s">
        <v>86</v>
      </c>
      <c r="AY203" s="18" t="s">
        <v>208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84</v>
      </c>
      <c r="BK203" s="144">
        <f>ROUND(I203*H203,2)</f>
        <v>0</v>
      </c>
      <c r="BL203" s="18" t="s">
        <v>216</v>
      </c>
      <c r="BM203" s="143" t="s">
        <v>1802</v>
      </c>
    </row>
    <row r="204" spans="2:47" s="1" customFormat="1" ht="12">
      <c r="B204" s="33"/>
      <c r="D204" s="145" t="s">
        <v>218</v>
      </c>
      <c r="F204" s="146" t="s">
        <v>409</v>
      </c>
      <c r="I204" s="147"/>
      <c r="L204" s="33"/>
      <c r="M204" s="148"/>
      <c r="T204" s="52"/>
      <c r="AT204" s="18" t="s">
        <v>218</v>
      </c>
      <c r="AU204" s="18" t="s">
        <v>86</v>
      </c>
    </row>
    <row r="205" spans="2:63" s="11" customFormat="1" ht="22.9" customHeight="1">
      <c r="B205" s="120"/>
      <c r="D205" s="121" t="s">
        <v>76</v>
      </c>
      <c r="E205" s="130" t="s">
        <v>410</v>
      </c>
      <c r="F205" s="130" t="s">
        <v>411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</v>
      </c>
      <c r="T205" s="127">
        <f>SUM(T206:T207)</f>
        <v>0</v>
      </c>
      <c r="AR205" s="121" t="s">
        <v>84</v>
      </c>
      <c r="AT205" s="128" t="s">
        <v>76</v>
      </c>
      <c r="AU205" s="128" t="s">
        <v>84</v>
      </c>
      <c r="AY205" s="121" t="s">
        <v>208</v>
      </c>
      <c r="BK205" s="129">
        <f>SUM(BK206:BK207)</f>
        <v>0</v>
      </c>
    </row>
    <row r="206" spans="2:65" s="1" customFormat="1" ht="55.5" customHeight="1">
      <c r="B206" s="33"/>
      <c r="C206" s="132" t="s">
        <v>374</v>
      </c>
      <c r="D206" s="132" t="s">
        <v>211</v>
      </c>
      <c r="E206" s="133" t="s">
        <v>413</v>
      </c>
      <c r="F206" s="134" t="s">
        <v>414</v>
      </c>
      <c r="G206" s="135" t="s">
        <v>386</v>
      </c>
      <c r="H206" s="136">
        <v>6.626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1803</v>
      </c>
    </row>
    <row r="207" spans="2:47" s="1" customFormat="1" ht="12">
      <c r="B207" s="33"/>
      <c r="D207" s="145" t="s">
        <v>218</v>
      </c>
      <c r="F207" s="146" t="s">
        <v>416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63" s="11" customFormat="1" ht="25.9" customHeight="1">
      <c r="B208" s="120"/>
      <c r="D208" s="121" t="s">
        <v>76</v>
      </c>
      <c r="E208" s="122" t="s">
        <v>417</v>
      </c>
      <c r="F208" s="122" t="s">
        <v>418</v>
      </c>
      <c r="I208" s="123"/>
      <c r="J208" s="124">
        <f>BK208</f>
        <v>0</v>
      </c>
      <c r="L208" s="120"/>
      <c r="M208" s="125"/>
      <c r="P208" s="126">
        <f>P209+P229</f>
        <v>0</v>
      </c>
      <c r="R208" s="126">
        <f>R209+R229</f>
        <v>1.8360614954</v>
      </c>
      <c r="T208" s="127">
        <f>T209+T229</f>
        <v>0.069973</v>
      </c>
      <c r="AR208" s="121" t="s">
        <v>86</v>
      </c>
      <c r="AT208" s="128" t="s">
        <v>76</v>
      </c>
      <c r="AU208" s="128" t="s">
        <v>77</v>
      </c>
      <c r="AY208" s="121" t="s">
        <v>208</v>
      </c>
      <c r="BK208" s="129">
        <f>BK209+BK229</f>
        <v>0</v>
      </c>
    </row>
    <row r="209" spans="2:63" s="11" customFormat="1" ht="22.9" customHeight="1">
      <c r="B209" s="120"/>
      <c r="D209" s="121" t="s">
        <v>76</v>
      </c>
      <c r="E209" s="130" t="s">
        <v>419</v>
      </c>
      <c r="F209" s="130" t="s">
        <v>420</v>
      </c>
      <c r="I209" s="123"/>
      <c r="J209" s="131">
        <f>BK209</f>
        <v>0</v>
      </c>
      <c r="L209" s="120"/>
      <c r="M209" s="125"/>
      <c r="P209" s="126">
        <f>SUM(P210:P228)</f>
        <v>0</v>
      </c>
      <c r="R209" s="126">
        <f>SUM(R210:R228)</f>
        <v>0.1500661754</v>
      </c>
      <c r="T209" s="127">
        <f>SUM(T210:T228)</f>
        <v>0.069973</v>
      </c>
      <c r="AR209" s="121" t="s">
        <v>86</v>
      </c>
      <c r="AT209" s="128" t="s">
        <v>76</v>
      </c>
      <c r="AU209" s="128" t="s">
        <v>84</v>
      </c>
      <c r="AY209" s="121" t="s">
        <v>208</v>
      </c>
      <c r="BK209" s="129">
        <f>SUM(BK210:BK228)</f>
        <v>0</v>
      </c>
    </row>
    <row r="210" spans="2:65" s="1" customFormat="1" ht="24.2" customHeight="1">
      <c r="B210" s="33"/>
      <c r="C210" s="132" t="s">
        <v>383</v>
      </c>
      <c r="D210" s="132" t="s">
        <v>211</v>
      </c>
      <c r="E210" s="133" t="s">
        <v>422</v>
      </c>
      <c r="F210" s="134" t="s">
        <v>423</v>
      </c>
      <c r="G210" s="135" t="s">
        <v>274</v>
      </c>
      <c r="H210" s="136">
        <v>41.9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</v>
      </c>
      <c r="R210" s="141">
        <f>Q210*H210</f>
        <v>0</v>
      </c>
      <c r="S210" s="141">
        <v>0.00167</v>
      </c>
      <c r="T210" s="142">
        <f>S210*H210</f>
        <v>0.069973</v>
      </c>
      <c r="AR210" s="143" t="s">
        <v>331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331</v>
      </c>
      <c r="BM210" s="143" t="s">
        <v>1804</v>
      </c>
    </row>
    <row r="211" spans="2:47" s="1" customFormat="1" ht="12">
      <c r="B211" s="33"/>
      <c r="D211" s="145" t="s">
        <v>218</v>
      </c>
      <c r="F211" s="146" t="s">
        <v>425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1773</v>
      </c>
      <c r="H212" s="153">
        <v>8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1774</v>
      </c>
      <c r="H213" s="153">
        <v>10.5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1777</v>
      </c>
      <c r="H214" s="153">
        <v>13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1776</v>
      </c>
      <c r="H215" s="153">
        <v>10.4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4" customFormat="1" ht="12">
      <c r="B216" s="163"/>
      <c r="D216" s="150" t="s">
        <v>220</v>
      </c>
      <c r="E216" s="164" t="s">
        <v>19</v>
      </c>
      <c r="F216" s="165" t="s">
        <v>223</v>
      </c>
      <c r="H216" s="166">
        <v>41.9</v>
      </c>
      <c r="I216" s="167"/>
      <c r="L216" s="163"/>
      <c r="M216" s="168"/>
      <c r="T216" s="169"/>
      <c r="AT216" s="164" t="s">
        <v>220</v>
      </c>
      <c r="AU216" s="164" t="s">
        <v>86</v>
      </c>
      <c r="AV216" s="14" t="s">
        <v>216</v>
      </c>
      <c r="AW216" s="14" t="s">
        <v>37</v>
      </c>
      <c r="AX216" s="14" t="s">
        <v>84</v>
      </c>
      <c r="AY216" s="164" t="s">
        <v>208</v>
      </c>
    </row>
    <row r="217" spans="2:65" s="1" customFormat="1" ht="37.9" customHeight="1">
      <c r="B217" s="33"/>
      <c r="C217" s="132" t="s">
        <v>389</v>
      </c>
      <c r="D217" s="132" t="s">
        <v>211</v>
      </c>
      <c r="E217" s="133" t="s">
        <v>427</v>
      </c>
      <c r="F217" s="134" t="s">
        <v>428</v>
      </c>
      <c r="G217" s="135" t="s">
        <v>274</v>
      </c>
      <c r="H217" s="136">
        <v>18.5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48</v>
      </c>
      <c r="P217" s="141">
        <f>O217*H217</f>
        <v>0</v>
      </c>
      <c r="Q217" s="141">
        <v>0.002691466</v>
      </c>
      <c r="R217" s="141">
        <f>Q217*H217</f>
        <v>0.049792121</v>
      </c>
      <c r="S217" s="141">
        <v>0</v>
      </c>
      <c r="T217" s="142">
        <f>S217*H217</f>
        <v>0</v>
      </c>
      <c r="AR217" s="143" t="s">
        <v>331</v>
      </c>
      <c r="AT217" s="143" t="s">
        <v>211</v>
      </c>
      <c r="AU217" s="143" t="s">
        <v>86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84</v>
      </c>
      <c r="BK217" s="144">
        <f>ROUND(I217*H217,2)</f>
        <v>0</v>
      </c>
      <c r="BL217" s="18" t="s">
        <v>331</v>
      </c>
      <c r="BM217" s="143" t="s">
        <v>1805</v>
      </c>
    </row>
    <row r="218" spans="2:47" s="1" customFormat="1" ht="12">
      <c r="B218" s="33"/>
      <c r="D218" s="145" t="s">
        <v>218</v>
      </c>
      <c r="F218" s="146" t="s">
        <v>430</v>
      </c>
      <c r="I218" s="147"/>
      <c r="L218" s="33"/>
      <c r="M218" s="148"/>
      <c r="T218" s="52"/>
      <c r="AT218" s="18" t="s">
        <v>218</v>
      </c>
      <c r="AU218" s="18" t="s">
        <v>86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1773</v>
      </c>
      <c r="H219" s="153">
        <v>8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1774</v>
      </c>
      <c r="H220" s="153">
        <v>10.5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4" customFormat="1" ht="12">
      <c r="B221" s="163"/>
      <c r="D221" s="150" t="s">
        <v>220</v>
      </c>
      <c r="E221" s="164" t="s">
        <v>19</v>
      </c>
      <c r="F221" s="165" t="s">
        <v>223</v>
      </c>
      <c r="H221" s="166">
        <v>18.5</v>
      </c>
      <c r="I221" s="167"/>
      <c r="L221" s="163"/>
      <c r="M221" s="168"/>
      <c r="T221" s="169"/>
      <c r="AT221" s="164" t="s">
        <v>220</v>
      </c>
      <c r="AU221" s="164" t="s">
        <v>86</v>
      </c>
      <c r="AV221" s="14" t="s">
        <v>216</v>
      </c>
      <c r="AW221" s="14" t="s">
        <v>37</v>
      </c>
      <c r="AX221" s="14" t="s">
        <v>84</v>
      </c>
      <c r="AY221" s="164" t="s">
        <v>208</v>
      </c>
    </row>
    <row r="222" spans="2:65" s="1" customFormat="1" ht="37.9" customHeight="1">
      <c r="B222" s="33"/>
      <c r="C222" s="132" t="s">
        <v>394</v>
      </c>
      <c r="D222" s="132" t="s">
        <v>211</v>
      </c>
      <c r="E222" s="133" t="s">
        <v>433</v>
      </c>
      <c r="F222" s="134" t="s">
        <v>434</v>
      </c>
      <c r="G222" s="135" t="s">
        <v>274</v>
      </c>
      <c r="H222" s="136">
        <v>23.4</v>
      </c>
      <c r="I222" s="137"/>
      <c r="J222" s="138">
        <f>ROUND(I222*H222,2)</f>
        <v>0</v>
      </c>
      <c r="K222" s="134" t="s">
        <v>215</v>
      </c>
      <c r="L222" s="33"/>
      <c r="M222" s="139" t="s">
        <v>19</v>
      </c>
      <c r="N222" s="140" t="s">
        <v>48</v>
      </c>
      <c r="P222" s="141">
        <f>O222*H222</f>
        <v>0</v>
      </c>
      <c r="Q222" s="141">
        <v>0.004285216</v>
      </c>
      <c r="R222" s="141">
        <f>Q222*H222</f>
        <v>0.10027405439999999</v>
      </c>
      <c r="S222" s="141">
        <v>0</v>
      </c>
      <c r="T222" s="142">
        <f>S222*H222</f>
        <v>0</v>
      </c>
      <c r="AR222" s="143" t="s">
        <v>331</v>
      </c>
      <c r="AT222" s="143" t="s">
        <v>211</v>
      </c>
      <c r="AU222" s="143" t="s">
        <v>86</v>
      </c>
      <c r="AY222" s="18" t="s">
        <v>208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8" t="s">
        <v>84</v>
      </c>
      <c r="BK222" s="144">
        <f>ROUND(I222*H222,2)</f>
        <v>0</v>
      </c>
      <c r="BL222" s="18" t="s">
        <v>331</v>
      </c>
      <c r="BM222" s="143" t="s">
        <v>1806</v>
      </c>
    </row>
    <row r="223" spans="2:47" s="1" customFormat="1" ht="12">
      <c r="B223" s="33"/>
      <c r="D223" s="145" t="s">
        <v>218</v>
      </c>
      <c r="F223" s="146" t="s">
        <v>436</v>
      </c>
      <c r="I223" s="147"/>
      <c r="L223" s="33"/>
      <c r="M223" s="148"/>
      <c r="T223" s="52"/>
      <c r="AT223" s="18" t="s">
        <v>218</v>
      </c>
      <c r="AU223" s="18" t="s">
        <v>86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1776</v>
      </c>
      <c r="H224" s="153">
        <v>10.4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1777</v>
      </c>
      <c r="H225" s="153">
        <v>13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4" customFormat="1" ht="12">
      <c r="B226" s="163"/>
      <c r="D226" s="150" t="s">
        <v>220</v>
      </c>
      <c r="E226" s="164" t="s">
        <v>19</v>
      </c>
      <c r="F226" s="165" t="s">
        <v>223</v>
      </c>
      <c r="H226" s="166">
        <v>23.4</v>
      </c>
      <c r="I226" s="167"/>
      <c r="L226" s="163"/>
      <c r="M226" s="168"/>
      <c r="T226" s="169"/>
      <c r="AT226" s="164" t="s">
        <v>220</v>
      </c>
      <c r="AU226" s="164" t="s">
        <v>86</v>
      </c>
      <c r="AV226" s="14" t="s">
        <v>216</v>
      </c>
      <c r="AW226" s="14" t="s">
        <v>37</v>
      </c>
      <c r="AX226" s="14" t="s">
        <v>84</v>
      </c>
      <c r="AY226" s="164" t="s">
        <v>208</v>
      </c>
    </row>
    <row r="227" spans="2:65" s="1" customFormat="1" ht="44.25" customHeight="1">
      <c r="B227" s="33"/>
      <c r="C227" s="132" t="s">
        <v>400</v>
      </c>
      <c r="D227" s="132" t="s">
        <v>211</v>
      </c>
      <c r="E227" s="133" t="s">
        <v>1002</v>
      </c>
      <c r="F227" s="134" t="s">
        <v>1003</v>
      </c>
      <c r="G227" s="135" t="s">
        <v>447</v>
      </c>
      <c r="H227" s="187"/>
      <c r="I227" s="137"/>
      <c r="J227" s="138">
        <f>ROUND(I227*H227,2)</f>
        <v>0</v>
      </c>
      <c r="K227" s="134" t="s">
        <v>215</v>
      </c>
      <c r="L227" s="33"/>
      <c r="M227" s="139" t="s">
        <v>19</v>
      </c>
      <c r="N227" s="140" t="s">
        <v>48</v>
      </c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AR227" s="143" t="s">
        <v>331</v>
      </c>
      <c r="AT227" s="143" t="s">
        <v>211</v>
      </c>
      <c r="AU227" s="143" t="s">
        <v>86</v>
      </c>
      <c r="AY227" s="18" t="s">
        <v>208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84</v>
      </c>
      <c r="BK227" s="144">
        <f>ROUND(I227*H227,2)</f>
        <v>0</v>
      </c>
      <c r="BL227" s="18" t="s">
        <v>331</v>
      </c>
      <c r="BM227" s="143" t="s">
        <v>1807</v>
      </c>
    </row>
    <row r="228" spans="2:47" s="1" customFormat="1" ht="12">
      <c r="B228" s="33"/>
      <c r="D228" s="145" t="s">
        <v>218</v>
      </c>
      <c r="F228" s="146" t="s">
        <v>1005</v>
      </c>
      <c r="I228" s="147"/>
      <c r="L228" s="33"/>
      <c r="M228" s="148"/>
      <c r="T228" s="52"/>
      <c r="AT228" s="18" t="s">
        <v>218</v>
      </c>
      <c r="AU228" s="18" t="s">
        <v>86</v>
      </c>
    </row>
    <row r="229" spans="2:63" s="11" customFormat="1" ht="22.9" customHeight="1">
      <c r="B229" s="120"/>
      <c r="D229" s="121" t="s">
        <v>76</v>
      </c>
      <c r="E229" s="130" t="s">
        <v>450</v>
      </c>
      <c r="F229" s="130" t="s">
        <v>451</v>
      </c>
      <c r="I229" s="123"/>
      <c r="J229" s="131">
        <f>BK229</f>
        <v>0</v>
      </c>
      <c r="L229" s="120"/>
      <c r="M229" s="125"/>
      <c r="P229" s="126">
        <f>SUM(P230:P263)</f>
        <v>0</v>
      </c>
      <c r="R229" s="126">
        <f>SUM(R230:R263)</f>
        <v>1.6859953200000002</v>
      </c>
      <c r="T229" s="127">
        <f>SUM(T230:T263)</f>
        <v>0</v>
      </c>
      <c r="AR229" s="121" t="s">
        <v>86</v>
      </c>
      <c r="AT229" s="128" t="s">
        <v>76</v>
      </c>
      <c r="AU229" s="128" t="s">
        <v>84</v>
      </c>
      <c r="AY229" s="121" t="s">
        <v>208</v>
      </c>
      <c r="BK229" s="129">
        <f>SUM(BK230:BK263)</f>
        <v>0</v>
      </c>
    </row>
    <row r="230" spans="2:65" s="1" customFormat="1" ht="33" customHeight="1">
      <c r="B230" s="33"/>
      <c r="C230" s="132" t="s">
        <v>405</v>
      </c>
      <c r="D230" s="132" t="s">
        <v>211</v>
      </c>
      <c r="E230" s="133" t="s">
        <v>453</v>
      </c>
      <c r="F230" s="134" t="s">
        <v>454</v>
      </c>
      <c r="G230" s="135" t="s">
        <v>226</v>
      </c>
      <c r="H230" s="136">
        <v>43.2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0.0002653375</v>
      </c>
      <c r="R230" s="141">
        <f>Q230*H230</f>
        <v>0.01146258</v>
      </c>
      <c r="S230" s="141">
        <v>0</v>
      </c>
      <c r="T230" s="142">
        <f>S230*H230</f>
        <v>0</v>
      </c>
      <c r="AR230" s="143" t="s">
        <v>331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331</v>
      </c>
      <c r="BM230" s="143" t="s">
        <v>1808</v>
      </c>
    </row>
    <row r="231" spans="2:47" s="1" customFormat="1" ht="12">
      <c r="B231" s="33"/>
      <c r="D231" s="145" t="s">
        <v>218</v>
      </c>
      <c r="F231" s="146" t="s">
        <v>456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1154</v>
      </c>
      <c r="H232" s="153">
        <v>25.2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3" customFormat="1" ht="12">
      <c r="B233" s="157"/>
      <c r="D233" s="150" t="s">
        <v>220</v>
      </c>
      <c r="E233" s="158" t="s">
        <v>19</v>
      </c>
      <c r="F233" s="159" t="s">
        <v>1809</v>
      </c>
      <c r="H233" s="158" t="s">
        <v>19</v>
      </c>
      <c r="I233" s="160"/>
      <c r="L233" s="157"/>
      <c r="M233" s="161"/>
      <c r="T233" s="162"/>
      <c r="AT233" s="158" t="s">
        <v>220</v>
      </c>
      <c r="AU233" s="158" t="s">
        <v>86</v>
      </c>
      <c r="AV233" s="13" t="s">
        <v>84</v>
      </c>
      <c r="AW233" s="13" t="s">
        <v>37</v>
      </c>
      <c r="AX233" s="13" t="s">
        <v>77</v>
      </c>
      <c r="AY233" s="158" t="s">
        <v>208</v>
      </c>
    </row>
    <row r="234" spans="2:51" s="12" customFormat="1" ht="12">
      <c r="B234" s="149"/>
      <c r="D234" s="150" t="s">
        <v>220</v>
      </c>
      <c r="E234" s="151" t="s">
        <v>19</v>
      </c>
      <c r="F234" s="152" t="s">
        <v>1810</v>
      </c>
      <c r="H234" s="153">
        <v>18</v>
      </c>
      <c r="I234" s="154"/>
      <c r="L234" s="149"/>
      <c r="M234" s="155"/>
      <c r="T234" s="156"/>
      <c r="AT234" s="151" t="s">
        <v>220</v>
      </c>
      <c r="AU234" s="151" t="s">
        <v>86</v>
      </c>
      <c r="AV234" s="12" t="s">
        <v>86</v>
      </c>
      <c r="AW234" s="12" t="s">
        <v>37</v>
      </c>
      <c r="AX234" s="12" t="s">
        <v>77</v>
      </c>
      <c r="AY234" s="151" t="s">
        <v>208</v>
      </c>
    </row>
    <row r="235" spans="2:51" s="13" customFormat="1" ht="12">
      <c r="B235" s="157"/>
      <c r="D235" s="150" t="s">
        <v>220</v>
      </c>
      <c r="E235" s="158" t="s">
        <v>19</v>
      </c>
      <c r="F235" s="159" t="s">
        <v>1811</v>
      </c>
      <c r="H235" s="158" t="s">
        <v>19</v>
      </c>
      <c r="I235" s="160"/>
      <c r="L235" s="157"/>
      <c r="M235" s="161"/>
      <c r="T235" s="162"/>
      <c r="AT235" s="158" t="s">
        <v>220</v>
      </c>
      <c r="AU235" s="158" t="s">
        <v>86</v>
      </c>
      <c r="AV235" s="13" t="s">
        <v>84</v>
      </c>
      <c r="AW235" s="13" t="s">
        <v>37</v>
      </c>
      <c r="AX235" s="13" t="s">
        <v>77</v>
      </c>
      <c r="AY235" s="158" t="s">
        <v>208</v>
      </c>
    </row>
    <row r="236" spans="2:51" s="14" customFormat="1" ht="12">
      <c r="B236" s="163"/>
      <c r="D236" s="150" t="s">
        <v>220</v>
      </c>
      <c r="E236" s="164" t="s">
        <v>19</v>
      </c>
      <c r="F236" s="165" t="s">
        <v>223</v>
      </c>
      <c r="H236" s="166">
        <v>43.2</v>
      </c>
      <c r="I236" s="167"/>
      <c r="L236" s="163"/>
      <c r="M236" s="168"/>
      <c r="T236" s="169"/>
      <c r="AT236" s="164" t="s">
        <v>220</v>
      </c>
      <c r="AU236" s="164" t="s">
        <v>86</v>
      </c>
      <c r="AV236" s="14" t="s">
        <v>216</v>
      </c>
      <c r="AW236" s="14" t="s">
        <v>37</v>
      </c>
      <c r="AX236" s="14" t="s">
        <v>84</v>
      </c>
      <c r="AY236" s="164" t="s">
        <v>208</v>
      </c>
    </row>
    <row r="237" spans="2:65" s="1" customFormat="1" ht="33" customHeight="1">
      <c r="B237" s="33"/>
      <c r="C237" s="170" t="s">
        <v>412</v>
      </c>
      <c r="D237" s="170" t="s">
        <v>239</v>
      </c>
      <c r="E237" s="171" t="s">
        <v>460</v>
      </c>
      <c r="F237" s="172" t="s">
        <v>461</v>
      </c>
      <c r="G237" s="173" t="s">
        <v>226</v>
      </c>
      <c r="H237" s="174">
        <v>43.2</v>
      </c>
      <c r="I237" s="175"/>
      <c r="J237" s="176">
        <f>ROUND(I237*H237,2)</f>
        <v>0</v>
      </c>
      <c r="K237" s="172" t="s">
        <v>215</v>
      </c>
      <c r="L237" s="177"/>
      <c r="M237" s="178" t="s">
        <v>19</v>
      </c>
      <c r="N237" s="179" t="s">
        <v>48</v>
      </c>
      <c r="P237" s="141">
        <f>O237*H237</f>
        <v>0</v>
      </c>
      <c r="Q237" s="141">
        <v>0.03642</v>
      </c>
      <c r="R237" s="141">
        <f>Q237*H237</f>
        <v>1.573344</v>
      </c>
      <c r="S237" s="141">
        <v>0</v>
      </c>
      <c r="T237" s="142">
        <f>S237*H237</f>
        <v>0</v>
      </c>
      <c r="AR237" s="143" t="s">
        <v>432</v>
      </c>
      <c r="AT237" s="143" t="s">
        <v>239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331</v>
      </c>
      <c r="BM237" s="143" t="s">
        <v>1812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1154</v>
      </c>
      <c r="H238" s="153">
        <v>25.2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3" customFormat="1" ht="12">
      <c r="B239" s="157"/>
      <c r="D239" s="150" t="s">
        <v>220</v>
      </c>
      <c r="E239" s="158" t="s">
        <v>19</v>
      </c>
      <c r="F239" s="159" t="s">
        <v>1809</v>
      </c>
      <c r="H239" s="158" t="s">
        <v>19</v>
      </c>
      <c r="I239" s="160"/>
      <c r="L239" s="157"/>
      <c r="M239" s="161"/>
      <c r="T239" s="162"/>
      <c r="AT239" s="158" t="s">
        <v>220</v>
      </c>
      <c r="AU239" s="158" t="s">
        <v>86</v>
      </c>
      <c r="AV239" s="13" t="s">
        <v>84</v>
      </c>
      <c r="AW239" s="13" t="s">
        <v>37</v>
      </c>
      <c r="AX239" s="13" t="s">
        <v>77</v>
      </c>
      <c r="AY239" s="158" t="s">
        <v>208</v>
      </c>
    </row>
    <row r="240" spans="2:51" s="12" customFormat="1" ht="12">
      <c r="B240" s="149"/>
      <c r="D240" s="150" t="s">
        <v>220</v>
      </c>
      <c r="E240" s="151" t="s">
        <v>19</v>
      </c>
      <c r="F240" s="152" t="s">
        <v>1810</v>
      </c>
      <c r="H240" s="153">
        <v>18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37</v>
      </c>
      <c r="AX240" s="12" t="s">
        <v>77</v>
      </c>
      <c r="AY240" s="151" t="s">
        <v>208</v>
      </c>
    </row>
    <row r="241" spans="2:51" s="13" customFormat="1" ht="12">
      <c r="B241" s="157"/>
      <c r="D241" s="150" t="s">
        <v>220</v>
      </c>
      <c r="E241" s="158" t="s">
        <v>19</v>
      </c>
      <c r="F241" s="159" t="s">
        <v>1811</v>
      </c>
      <c r="H241" s="158" t="s">
        <v>19</v>
      </c>
      <c r="I241" s="160"/>
      <c r="L241" s="157"/>
      <c r="M241" s="161"/>
      <c r="T241" s="162"/>
      <c r="AT241" s="158" t="s">
        <v>220</v>
      </c>
      <c r="AU241" s="158" t="s">
        <v>86</v>
      </c>
      <c r="AV241" s="13" t="s">
        <v>84</v>
      </c>
      <c r="AW241" s="13" t="s">
        <v>37</v>
      </c>
      <c r="AX241" s="13" t="s">
        <v>77</v>
      </c>
      <c r="AY241" s="158" t="s">
        <v>208</v>
      </c>
    </row>
    <row r="242" spans="2:51" s="14" customFormat="1" ht="12">
      <c r="B242" s="163"/>
      <c r="D242" s="150" t="s">
        <v>220</v>
      </c>
      <c r="E242" s="164" t="s">
        <v>19</v>
      </c>
      <c r="F242" s="165" t="s">
        <v>223</v>
      </c>
      <c r="H242" s="166">
        <v>43.2</v>
      </c>
      <c r="I242" s="167"/>
      <c r="L242" s="163"/>
      <c r="M242" s="168"/>
      <c r="T242" s="169"/>
      <c r="AT242" s="164" t="s">
        <v>220</v>
      </c>
      <c r="AU242" s="164" t="s">
        <v>86</v>
      </c>
      <c r="AV242" s="14" t="s">
        <v>216</v>
      </c>
      <c r="AW242" s="14" t="s">
        <v>37</v>
      </c>
      <c r="AX242" s="14" t="s">
        <v>84</v>
      </c>
      <c r="AY242" s="164" t="s">
        <v>208</v>
      </c>
    </row>
    <row r="243" spans="2:65" s="1" customFormat="1" ht="78" customHeight="1">
      <c r="B243" s="33"/>
      <c r="C243" s="170" t="s">
        <v>421</v>
      </c>
      <c r="D243" s="170" t="s">
        <v>239</v>
      </c>
      <c r="E243" s="171" t="s">
        <v>814</v>
      </c>
      <c r="F243" s="172" t="s">
        <v>815</v>
      </c>
      <c r="G243" s="173" t="s">
        <v>226</v>
      </c>
      <c r="H243" s="174">
        <v>43.2</v>
      </c>
      <c r="I243" s="175"/>
      <c r="J243" s="176">
        <f>ROUND(I243*H243,2)</f>
        <v>0</v>
      </c>
      <c r="K243" s="172" t="s">
        <v>19</v>
      </c>
      <c r="L243" s="177"/>
      <c r="M243" s="178" t="s">
        <v>19</v>
      </c>
      <c r="N243" s="179" t="s">
        <v>48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432</v>
      </c>
      <c r="AT243" s="143" t="s">
        <v>239</v>
      </c>
      <c r="AU243" s="143" t="s">
        <v>86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84</v>
      </c>
      <c r="BK243" s="144">
        <f>ROUND(I243*H243,2)</f>
        <v>0</v>
      </c>
      <c r="BL243" s="18" t="s">
        <v>331</v>
      </c>
      <c r="BM243" s="143" t="s">
        <v>1813</v>
      </c>
    </row>
    <row r="244" spans="2:65" s="1" customFormat="1" ht="44.25" customHeight="1">
      <c r="B244" s="33"/>
      <c r="C244" s="132" t="s">
        <v>426</v>
      </c>
      <c r="D244" s="132" t="s">
        <v>211</v>
      </c>
      <c r="E244" s="133" t="s">
        <v>464</v>
      </c>
      <c r="F244" s="134" t="s">
        <v>465</v>
      </c>
      <c r="G244" s="135" t="s">
        <v>274</v>
      </c>
      <c r="H244" s="136">
        <v>61.806</v>
      </c>
      <c r="I244" s="137"/>
      <c r="J244" s="138">
        <f>ROUND(I244*H244,2)</f>
        <v>0</v>
      </c>
      <c r="K244" s="134" t="s">
        <v>215</v>
      </c>
      <c r="L244" s="33"/>
      <c r="M244" s="139" t="s">
        <v>19</v>
      </c>
      <c r="N244" s="140" t="s">
        <v>48</v>
      </c>
      <c r="P244" s="141">
        <f>O244*H244</f>
        <v>0</v>
      </c>
      <c r="Q244" s="141">
        <v>0.00029</v>
      </c>
      <c r="R244" s="141">
        <f>Q244*H244</f>
        <v>0.01792374</v>
      </c>
      <c r="S244" s="141">
        <v>0</v>
      </c>
      <c r="T244" s="142">
        <f>S244*H244</f>
        <v>0</v>
      </c>
      <c r="AR244" s="143" t="s">
        <v>331</v>
      </c>
      <c r="AT244" s="143" t="s">
        <v>211</v>
      </c>
      <c r="AU244" s="143" t="s">
        <v>86</v>
      </c>
      <c r="AY244" s="18" t="s">
        <v>208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8" t="s">
        <v>84</v>
      </c>
      <c r="BK244" s="144">
        <f>ROUND(I244*H244,2)</f>
        <v>0</v>
      </c>
      <c r="BL244" s="18" t="s">
        <v>331</v>
      </c>
      <c r="BM244" s="143" t="s">
        <v>1814</v>
      </c>
    </row>
    <row r="245" spans="2:47" s="1" customFormat="1" ht="12">
      <c r="B245" s="33"/>
      <c r="D245" s="145" t="s">
        <v>218</v>
      </c>
      <c r="F245" s="146" t="s">
        <v>467</v>
      </c>
      <c r="I245" s="147"/>
      <c r="L245" s="33"/>
      <c r="M245" s="148"/>
      <c r="T245" s="52"/>
      <c r="AT245" s="18" t="s">
        <v>218</v>
      </c>
      <c r="AU245" s="18" t="s">
        <v>86</v>
      </c>
    </row>
    <row r="246" spans="2:51" s="12" customFormat="1" ht="12">
      <c r="B246" s="149"/>
      <c r="D246" s="150" t="s">
        <v>220</v>
      </c>
      <c r="E246" s="151" t="s">
        <v>19</v>
      </c>
      <c r="F246" s="152" t="s">
        <v>1815</v>
      </c>
      <c r="H246" s="153">
        <v>40.8</v>
      </c>
      <c r="I246" s="154"/>
      <c r="L246" s="149"/>
      <c r="M246" s="155"/>
      <c r="T246" s="156"/>
      <c r="AT246" s="151" t="s">
        <v>220</v>
      </c>
      <c r="AU246" s="151" t="s">
        <v>86</v>
      </c>
      <c r="AV246" s="12" t="s">
        <v>86</v>
      </c>
      <c r="AW246" s="12" t="s">
        <v>37</v>
      </c>
      <c r="AX246" s="12" t="s">
        <v>77</v>
      </c>
      <c r="AY246" s="151" t="s">
        <v>208</v>
      </c>
    </row>
    <row r="247" spans="2:51" s="13" customFormat="1" ht="12">
      <c r="B247" s="157"/>
      <c r="D247" s="150" t="s">
        <v>220</v>
      </c>
      <c r="E247" s="158" t="s">
        <v>19</v>
      </c>
      <c r="F247" s="159" t="s">
        <v>1809</v>
      </c>
      <c r="H247" s="158" t="s">
        <v>19</v>
      </c>
      <c r="I247" s="160"/>
      <c r="L247" s="157"/>
      <c r="M247" s="161"/>
      <c r="T247" s="162"/>
      <c r="AT247" s="158" t="s">
        <v>220</v>
      </c>
      <c r="AU247" s="158" t="s">
        <v>86</v>
      </c>
      <c r="AV247" s="13" t="s">
        <v>84</v>
      </c>
      <c r="AW247" s="13" t="s">
        <v>37</v>
      </c>
      <c r="AX247" s="13" t="s">
        <v>77</v>
      </c>
      <c r="AY247" s="158" t="s">
        <v>208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1816</v>
      </c>
      <c r="H248" s="153">
        <v>21.006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77</v>
      </c>
      <c r="AY248" s="151" t="s">
        <v>208</v>
      </c>
    </row>
    <row r="249" spans="2:51" s="13" customFormat="1" ht="12">
      <c r="B249" s="157"/>
      <c r="D249" s="150" t="s">
        <v>220</v>
      </c>
      <c r="E249" s="158" t="s">
        <v>19</v>
      </c>
      <c r="F249" s="159" t="s">
        <v>1811</v>
      </c>
      <c r="H249" s="158" t="s">
        <v>19</v>
      </c>
      <c r="I249" s="160"/>
      <c r="L249" s="157"/>
      <c r="M249" s="161"/>
      <c r="T249" s="162"/>
      <c r="AT249" s="158" t="s">
        <v>220</v>
      </c>
      <c r="AU249" s="158" t="s">
        <v>86</v>
      </c>
      <c r="AV249" s="13" t="s">
        <v>84</v>
      </c>
      <c r="AW249" s="13" t="s">
        <v>37</v>
      </c>
      <c r="AX249" s="13" t="s">
        <v>77</v>
      </c>
      <c r="AY249" s="158" t="s">
        <v>208</v>
      </c>
    </row>
    <row r="250" spans="2:51" s="14" customFormat="1" ht="12">
      <c r="B250" s="163"/>
      <c r="D250" s="150" t="s">
        <v>220</v>
      </c>
      <c r="E250" s="164" t="s">
        <v>19</v>
      </c>
      <c r="F250" s="165" t="s">
        <v>223</v>
      </c>
      <c r="H250" s="166">
        <v>61.806</v>
      </c>
      <c r="I250" s="167"/>
      <c r="L250" s="163"/>
      <c r="M250" s="168"/>
      <c r="T250" s="169"/>
      <c r="AT250" s="164" t="s">
        <v>220</v>
      </c>
      <c r="AU250" s="164" t="s">
        <v>86</v>
      </c>
      <c r="AV250" s="14" t="s">
        <v>216</v>
      </c>
      <c r="AW250" s="14" t="s">
        <v>37</v>
      </c>
      <c r="AX250" s="14" t="s">
        <v>84</v>
      </c>
      <c r="AY250" s="164" t="s">
        <v>208</v>
      </c>
    </row>
    <row r="251" spans="2:65" s="1" customFormat="1" ht="33" customHeight="1">
      <c r="B251" s="33"/>
      <c r="C251" s="132" t="s">
        <v>432</v>
      </c>
      <c r="D251" s="132" t="s">
        <v>211</v>
      </c>
      <c r="E251" s="133" t="s">
        <v>470</v>
      </c>
      <c r="F251" s="134" t="s">
        <v>471</v>
      </c>
      <c r="G251" s="135" t="s">
        <v>274</v>
      </c>
      <c r="H251" s="136">
        <v>15.78</v>
      </c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331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331</v>
      </c>
      <c r="BM251" s="143" t="s">
        <v>1817</v>
      </c>
    </row>
    <row r="252" spans="2:47" s="1" customFormat="1" ht="12">
      <c r="B252" s="33"/>
      <c r="D252" s="145" t="s">
        <v>218</v>
      </c>
      <c r="F252" s="146" t="s">
        <v>473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51" s="12" customFormat="1" ht="12">
      <c r="B253" s="149"/>
      <c r="D253" s="150" t="s">
        <v>220</v>
      </c>
      <c r="E253" s="151" t="s">
        <v>19</v>
      </c>
      <c r="F253" s="152" t="s">
        <v>1818</v>
      </c>
      <c r="H253" s="153">
        <v>7.38</v>
      </c>
      <c r="I253" s="154"/>
      <c r="L253" s="149"/>
      <c r="M253" s="155"/>
      <c r="T253" s="156"/>
      <c r="AT253" s="151" t="s">
        <v>220</v>
      </c>
      <c r="AU253" s="151" t="s">
        <v>86</v>
      </c>
      <c r="AV253" s="12" t="s">
        <v>86</v>
      </c>
      <c r="AW253" s="12" t="s">
        <v>37</v>
      </c>
      <c r="AX253" s="12" t="s">
        <v>77</v>
      </c>
      <c r="AY253" s="151" t="s">
        <v>208</v>
      </c>
    </row>
    <row r="254" spans="2:51" s="12" customFormat="1" ht="12">
      <c r="B254" s="149"/>
      <c r="D254" s="150" t="s">
        <v>220</v>
      </c>
      <c r="E254" s="151" t="s">
        <v>19</v>
      </c>
      <c r="F254" s="152" t="s">
        <v>1819</v>
      </c>
      <c r="H254" s="153">
        <v>8.4</v>
      </c>
      <c r="I254" s="154"/>
      <c r="L254" s="149"/>
      <c r="M254" s="155"/>
      <c r="T254" s="156"/>
      <c r="AT254" s="151" t="s">
        <v>220</v>
      </c>
      <c r="AU254" s="151" t="s">
        <v>86</v>
      </c>
      <c r="AV254" s="12" t="s">
        <v>86</v>
      </c>
      <c r="AW254" s="12" t="s">
        <v>37</v>
      </c>
      <c r="AX254" s="12" t="s">
        <v>77</v>
      </c>
      <c r="AY254" s="151" t="s">
        <v>208</v>
      </c>
    </row>
    <row r="255" spans="2:51" s="14" customFormat="1" ht="12">
      <c r="B255" s="163"/>
      <c r="D255" s="150" t="s">
        <v>220</v>
      </c>
      <c r="E255" s="164" t="s">
        <v>19</v>
      </c>
      <c r="F255" s="165" t="s">
        <v>223</v>
      </c>
      <c r="H255" s="166">
        <v>15.780000000000001</v>
      </c>
      <c r="I255" s="167"/>
      <c r="L255" s="163"/>
      <c r="M255" s="168"/>
      <c r="T255" s="169"/>
      <c r="AT255" s="164" t="s">
        <v>220</v>
      </c>
      <c r="AU255" s="164" t="s">
        <v>86</v>
      </c>
      <c r="AV255" s="14" t="s">
        <v>216</v>
      </c>
      <c r="AW255" s="14" t="s">
        <v>37</v>
      </c>
      <c r="AX255" s="14" t="s">
        <v>84</v>
      </c>
      <c r="AY255" s="164" t="s">
        <v>208</v>
      </c>
    </row>
    <row r="256" spans="2:65" s="1" customFormat="1" ht="24.2" customHeight="1">
      <c r="B256" s="33"/>
      <c r="C256" s="170" t="s">
        <v>438</v>
      </c>
      <c r="D256" s="170" t="s">
        <v>239</v>
      </c>
      <c r="E256" s="171" t="s">
        <v>1257</v>
      </c>
      <c r="F256" s="172" t="s">
        <v>1258</v>
      </c>
      <c r="G256" s="173" t="s">
        <v>274</v>
      </c>
      <c r="H256" s="174">
        <v>16.569</v>
      </c>
      <c r="I256" s="175"/>
      <c r="J256" s="176">
        <f>ROUND(I256*H256,2)</f>
        <v>0</v>
      </c>
      <c r="K256" s="172" t="s">
        <v>215</v>
      </c>
      <c r="L256" s="177"/>
      <c r="M256" s="178" t="s">
        <v>19</v>
      </c>
      <c r="N256" s="179" t="s">
        <v>48</v>
      </c>
      <c r="P256" s="141">
        <f>O256*H256</f>
        <v>0</v>
      </c>
      <c r="Q256" s="141">
        <v>0.005</v>
      </c>
      <c r="R256" s="141">
        <f>Q256*H256</f>
        <v>0.082845</v>
      </c>
      <c r="S256" s="141">
        <v>0</v>
      </c>
      <c r="T256" s="142">
        <f>S256*H256</f>
        <v>0</v>
      </c>
      <c r="AR256" s="143" t="s">
        <v>432</v>
      </c>
      <c r="AT256" s="143" t="s">
        <v>239</v>
      </c>
      <c r="AU256" s="143" t="s">
        <v>86</v>
      </c>
      <c r="AY256" s="18" t="s">
        <v>208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84</v>
      </c>
      <c r="BK256" s="144">
        <f>ROUND(I256*H256,2)</f>
        <v>0</v>
      </c>
      <c r="BL256" s="18" t="s">
        <v>331</v>
      </c>
      <c r="BM256" s="143" t="s">
        <v>1820</v>
      </c>
    </row>
    <row r="257" spans="2:51" s="12" customFormat="1" ht="12">
      <c r="B257" s="149"/>
      <c r="D257" s="150" t="s">
        <v>220</v>
      </c>
      <c r="E257" s="151" t="s">
        <v>19</v>
      </c>
      <c r="F257" s="152" t="s">
        <v>1818</v>
      </c>
      <c r="H257" s="153">
        <v>7.38</v>
      </c>
      <c r="I257" s="154"/>
      <c r="L257" s="149"/>
      <c r="M257" s="155"/>
      <c r="T257" s="156"/>
      <c r="AT257" s="151" t="s">
        <v>220</v>
      </c>
      <c r="AU257" s="151" t="s">
        <v>86</v>
      </c>
      <c r="AV257" s="12" t="s">
        <v>86</v>
      </c>
      <c r="AW257" s="12" t="s">
        <v>37</v>
      </c>
      <c r="AX257" s="12" t="s">
        <v>77</v>
      </c>
      <c r="AY257" s="151" t="s">
        <v>208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1819</v>
      </c>
      <c r="H258" s="153">
        <v>8.4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4" customFormat="1" ht="12">
      <c r="B259" s="163"/>
      <c r="D259" s="150" t="s">
        <v>220</v>
      </c>
      <c r="E259" s="164" t="s">
        <v>19</v>
      </c>
      <c r="F259" s="165" t="s">
        <v>223</v>
      </c>
      <c r="H259" s="166">
        <v>15.780000000000001</v>
      </c>
      <c r="I259" s="167"/>
      <c r="L259" s="163"/>
      <c r="M259" s="168"/>
      <c r="T259" s="169"/>
      <c r="AT259" s="164" t="s">
        <v>220</v>
      </c>
      <c r="AU259" s="164" t="s">
        <v>86</v>
      </c>
      <c r="AV259" s="14" t="s">
        <v>216</v>
      </c>
      <c r="AW259" s="14" t="s">
        <v>37</v>
      </c>
      <c r="AX259" s="14" t="s">
        <v>84</v>
      </c>
      <c r="AY259" s="164" t="s">
        <v>208</v>
      </c>
    </row>
    <row r="260" spans="2:51" s="12" customFormat="1" ht="12">
      <c r="B260" s="149"/>
      <c r="D260" s="150" t="s">
        <v>220</v>
      </c>
      <c r="F260" s="152" t="s">
        <v>1821</v>
      </c>
      <c r="H260" s="153">
        <v>16.569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4</v>
      </c>
      <c r="AX260" s="12" t="s">
        <v>84</v>
      </c>
      <c r="AY260" s="151" t="s">
        <v>208</v>
      </c>
    </row>
    <row r="261" spans="2:65" s="1" customFormat="1" ht="24.2" customHeight="1">
      <c r="B261" s="33"/>
      <c r="C261" s="170" t="s">
        <v>444</v>
      </c>
      <c r="D261" s="170" t="s">
        <v>239</v>
      </c>
      <c r="E261" s="171" t="s">
        <v>481</v>
      </c>
      <c r="F261" s="172" t="s">
        <v>482</v>
      </c>
      <c r="G261" s="173" t="s">
        <v>483</v>
      </c>
      <c r="H261" s="174">
        <v>7</v>
      </c>
      <c r="I261" s="175"/>
      <c r="J261" s="176">
        <f>ROUND(I261*H261,2)</f>
        <v>0</v>
      </c>
      <c r="K261" s="172" t="s">
        <v>215</v>
      </c>
      <c r="L261" s="177"/>
      <c r="M261" s="178" t="s">
        <v>19</v>
      </c>
      <c r="N261" s="179" t="s">
        <v>48</v>
      </c>
      <c r="P261" s="141">
        <f>O261*H261</f>
        <v>0</v>
      </c>
      <c r="Q261" s="141">
        <v>6E-05</v>
      </c>
      <c r="R261" s="141">
        <f>Q261*H261</f>
        <v>0.00042</v>
      </c>
      <c r="S261" s="141">
        <v>0</v>
      </c>
      <c r="T261" s="142">
        <f>S261*H261</f>
        <v>0</v>
      </c>
      <c r="AR261" s="143" t="s">
        <v>432</v>
      </c>
      <c r="AT261" s="143" t="s">
        <v>239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331</v>
      </c>
      <c r="BM261" s="143" t="s">
        <v>1822</v>
      </c>
    </row>
    <row r="262" spans="2:65" s="1" customFormat="1" ht="44.25" customHeight="1">
      <c r="B262" s="33"/>
      <c r="C262" s="132" t="s">
        <v>452</v>
      </c>
      <c r="D262" s="132" t="s">
        <v>211</v>
      </c>
      <c r="E262" s="133" t="s">
        <v>504</v>
      </c>
      <c r="F262" s="134" t="s">
        <v>505</v>
      </c>
      <c r="G262" s="135" t="s">
        <v>447</v>
      </c>
      <c r="H262" s="187"/>
      <c r="I262" s="137"/>
      <c r="J262" s="138">
        <f>ROUND(I262*H262,2)</f>
        <v>0</v>
      </c>
      <c r="K262" s="134" t="s">
        <v>215</v>
      </c>
      <c r="L262" s="33"/>
      <c r="M262" s="139" t="s">
        <v>19</v>
      </c>
      <c r="N262" s="140" t="s">
        <v>48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331</v>
      </c>
      <c r="AT262" s="143" t="s">
        <v>211</v>
      </c>
      <c r="AU262" s="143" t="s">
        <v>86</v>
      </c>
      <c r="AY262" s="18" t="s">
        <v>208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8" t="s">
        <v>84</v>
      </c>
      <c r="BK262" s="144">
        <f>ROUND(I262*H262,2)</f>
        <v>0</v>
      </c>
      <c r="BL262" s="18" t="s">
        <v>331</v>
      </c>
      <c r="BM262" s="143" t="s">
        <v>1823</v>
      </c>
    </row>
    <row r="263" spans="2:47" s="1" customFormat="1" ht="12">
      <c r="B263" s="33"/>
      <c r="D263" s="145" t="s">
        <v>218</v>
      </c>
      <c r="F263" s="146" t="s">
        <v>507</v>
      </c>
      <c r="I263" s="147"/>
      <c r="L263" s="33"/>
      <c r="M263" s="148"/>
      <c r="T263" s="52"/>
      <c r="AT263" s="18" t="s">
        <v>218</v>
      </c>
      <c r="AU263" s="18" t="s">
        <v>86</v>
      </c>
    </row>
    <row r="264" spans="2:63" s="11" customFormat="1" ht="25.9" customHeight="1">
      <c r="B264" s="120"/>
      <c r="D264" s="121" t="s">
        <v>76</v>
      </c>
      <c r="E264" s="122" t="s">
        <v>508</v>
      </c>
      <c r="F264" s="122" t="s">
        <v>509</v>
      </c>
      <c r="I264" s="123"/>
      <c r="J264" s="124">
        <f>BK264</f>
        <v>0</v>
      </c>
      <c r="L264" s="120"/>
      <c r="M264" s="125"/>
      <c r="P264" s="126">
        <f>P265</f>
        <v>0</v>
      </c>
      <c r="R264" s="126">
        <f>R265</f>
        <v>0</v>
      </c>
      <c r="T264" s="127">
        <f>T265</f>
        <v>0</v>
      </c>
      <c r="AR264" s="121" t="s">
        <v>244</v>
      </c>
      <c r="AT264" s="128" t="s">
        <v>76</v>
      </c>
      <c r="AU264" s="128" t="s">
        <v>77</v>
      </c>
      <c r="AY264" s="121" t="s">
        <v>208</v>
      </c>
      <c r="BK264" s="129">
        <f>BK265</f>
        <v>0</v>
      </c>
    </row>
    <row r="265" spans="2:63" s="11" customFormat="1" ht="22.9" customHeight="1">
      <c r="B265" s="120"/>
      <c r="D265" s="121" t="s">
        <v>76</v>
      </c>
      <c r="E265" s="130" t="s">
        <v>510</v>
      </c>
      <c r="F265" s="130" t="s">
        <v>511</v>
      </c>
      <c r="I265" s="123"/>
      <c r="J265" s="131">
        <f>BK265</f>
        <v>0</v>
      </c>
      <c r="L265" s="120"/>
      <c r="M265" s="125"/>
      <c r="P265" s="126">
        <f>SUM(P266:P267)</f>
        <v>0</v>
      </c>
      <c r="R265" s="126">
        <f>SUM(R266:R267)</f>
        <v>0</v>
      </c>
      <c r="T265" s="127">
        <f>SUM(T266:T267)</f>
        <v>0</v>
      </c>
      <c r="AR265" s="121" t="s">
        <v>244</v>
      </c>
      <c r="AT265" s="128" t="s">
        <v>76</v>
      </c>
      <c r="AU265" s="128" t="s">
        <v>84</v>
      </c>
      <c r="AY265" s="121" t="s">
        <v>208</v>
      </c>
      <c r="BK265" s="129">
        <f>SUM(BK266:BK267)</f>
        <v>0</v>
      </c>
    </row>
    <row r="266" spans="2:65" s="1" customFormat="1" ht="16.5" customHeight="1">
      <c r="B266" s="33"/>
      <c r="C266" s="132" t="s">
        <v>459</v>
      </c>
      <c r="D266" s="132" t="s">
        <v>211</v>
      </c>
      <c r="E266" s="133" t="s">
        <v>513</v>
      </c>
      <c r="F266" s="134" t="s">
        <v>511</v>
      </c>
      <c r="G266" s="135" t="s">
        <v>447</v>
      </c>
      <c r="H266" s="187"/>
      <c r="I266" s="137"/>
      <c r="J266" s="138">
        <f>ROUND(I266*H266,2)</f>
        <v>0</v>
      </c>
      <c r="K266" s="134" t="s">
        <v>514</v>
      </c>
      <c r="L266" s="33"/>
      <c r="M266" s="139" t="s">
        <v>19</v>
      </c>
      <c r="N266" s="140" t="s">
        <v>48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515</v>
      </c>
      <c r="AT266" s="143" t="s">
        <v>211</v>
      </c>
      <c r="AU266" s="143" t="s">
        <v>86</v>
      </c>
      <c r="AY266" s="18" t="s">
        <v>208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8" t="s">
        <v>84</v>
      </c>
      <c r="BK266" s="144">
        <f>ROUND(I266*H266,2)</f>
        <v>0</v>
      </c>
      <c r="BL266" s="18" t="s">
        <v>515</v>
      </c>
      <c r="BM266" s="143" t="s">
        <v>1824</v>
      </c>
    </row>
    <row r="267" spans="2:47" s="1" customFormat="1" ht="12">
      <c r="B267" s="33"/>
      <c r="D267" s="145" t="s">
        <v>218</v>
      </c>
      <c r="F267" s="146" t="s">
        <v>517</v>
      </c>
      <c r="I267" s="147"/>
      <c r="L267" s="33"/>
      <c r="M267" s="188"/>
      <c r="N267" s="189"/>
      <c r="O267" s="189"/>
      <c r="P267" s="189"/>
      <c r="Q267" s="189"/>
      <c r="R267" s="189"/>
      <c r="S267" s="189"/>
      <c r="T267" s="190"/>
      <c r="AT267" s="18" t="s">
        <v>218</v>
      </c>
      <c r="AU267" s="18" t="s">
        <v>86</v>
      </c>
    </row>
    <row r="268" spans="2:12" s="1" customFormat="1" ht="6.95" customHeight="1">
      <c r="B268" s="41"/>
      <c r="C268" s="42"/>
      <c r="D268" s="42"/>
      <c r="E268" s="42"/>
      <c r="F268" s="42"/>
      <c r="G268" s="42"/>
      <c r="H268" s="42"/>
      <c r="I268" s="42"/>
      <c r="J268" s="42"/>
      <c r="K268" s="42"/>
      <c r="L268" s="33"/>
    </row>
  </sheetData>
  <sheetProtection algorithmName="SHA-512" hashValue="bY/ndqcqrCYRnOox/8eo0uw54VzDR6m7KMzbbc8bXwspqGdIzViP+H5ZMQj2zwxgOO6RNKPWUKeqeGZGFBI09w==" saltValue="/0Y5xg1JgU4gO6MfiTWGjAoYU7idL+Tn/kNRohc2EfB78wEn7WPvu+gH+2xfhu2/m87XcRRIJCIRRa0PW3MdVg==" spinCount="100000" sheet="1" objects="1" scenarios="1" formatColumns="0" formatRows="0" autoFilter="0"/>
  <autoFilter ref="C95:K26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5" r:id="rId2" display="https://podminky.urs.cz/item/CS_URS_2023_01/311273131"/>
    <hyperlink ref="F110" r:id="rId3" display="https://podminky.urs.cz/item/CS_URS_2023_01/319201321"/>
    <hyperlink ref="F116" r:id="rId4" display="https://podminky.urs.cz/item/CS_URS_2023_01/349231811"/>
    <hyperlink ref="F121" r:id="rId5" display="https://podminky.urs.cz/item/CS_URS_2023_01/612321141"/>
    <hyperlink ref="F126" r:id="rId6" display="https://podminky.urs.cz/item/CS_URS_2023_01/612321191"/>
    <hyperlink ref="F128" r:id="rId7" display="https://podminky.urs.cz/item/CS_URS_2023_01/612325302"/>
    <hyperlink ref="F139" r:id="rId8" display="https://podminky.urs.cz/item/CS_URS_2023_01/622321141"/>
    <hyperlink ref="F146" r:id="rId9" display="https://podminky.urs.cz/item/CS_URS_2023_01/622321191"/>
    <hyperlink ref="F148" r:id="rId10" display="https://podminky.urs.cz/item/CS_URS_2023_01/629135101"/>
    <hyperlink ref="F153" r:id="rId11" display="https://podminky.urs.cz/item/CS_URS_2023_01/629135102"/>
    <hyperlink ref="F158" r:id="rId12" display="https://podminky.urs.cz/item/CS_URS_2023_01/629991011"/>
    <hyperlink ref="F164" r:id="rId13" display="https://podminky.urs.cz/item/CS_URS_2023_01/949101111"/>
    <hyperlink ref="F170" r:id="rId14" display="https://podminky.urs.cz/item/CS_URS_2023_01/968062377"/>
    <hyperlink ref="F176" r:id="rId15" display="https://podminky.urs.cz/item/CS_URS_2023_01/973031325"/>
    <hyperlink ref="F178" r:id="rId16" display="https://podminky.urs.cz/item/CS_URS_2023_01/978013191"/>
    <hyperlink ref="F184" r:id="rId17" display="https://podminky.urs.cz/item/CS_URS_2023_01/978015391"/>
    <hyperlink ref="F195" r:id="rId18" display="https://podminky.urs.cz/item/CS_URS_2023_01/997013111"/>
    <hyperlink ref="F197" r:id="rId19" display="https://podminky.urs.cz/item/CS_URS_2023_01/997013501"/>
    <hyperlink ref="F199" r:id="rId20" display="https://podminky.urs.cz/item/CS_URS_2023_01/997013509"/>
    <hyperlink ref="F202" r:id="rId21" display="https://podminky.urs.cz/item/CS_URS_2023_01/997013863"/>
    <hyperlink ref="F204" r:id="rId22" display="https://podminky.urs.cz/item/CS_URS_2023_01/997013871"/>
    <hyperlink ref="F207" r:id="rId23" display="https://podminky.urs.cz/item/CS_URS_2023_01/998011001"/>
    <hyperlink ref="F211" r:id="rId24" display="https://podminky.urs.cz/item/CS_URS_2023_01/764002851"/>
    <hyperlink ref="F218" r:id="rId25" display="https://podminky.urs.cz/item/CS_URS_2023_01/764216643"/>
    <hyperlink ref="F223" r:id="rId26" display="https://podminky.urs.cz/item/CS_URS_2023_01/764216645"/>
    <hyperlink ref="F228" r:id="rId27" display="https://podminky.urs.cz/item/CS_URS_2023_01/998764203"/>
    <hyperlink ref="F231" r:id="rId28" display="https://podminky.urs.cz/item/CS_URS_2023_01/766622133"/>
    <hyperlink ref="F245" r:id="rId29" display="https://podminky.urs.cz/item/CS_URS_2023_01/767627310"/>
    <hyperlink ref="F252" r:id="rId30" display="https://podminky.urs.cz/item/CS_URS_2023_01/766694116"/>
    <hyperlink ref="F263" r:id="rId31" display="https://podminky.urs.cz/item/CS_URS_2023_01/998766201"/>
    <hyperlink ref="F267" r:id="rId32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136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1742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1825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ROUND((SUM(BE96:BE295)),2)</f>
        <v>0</v>
      </c>
      <c r="I35" s="94">
        <v>0.21</v>
      </c>
      <c r="J35" s="82">
        <f>ROUND(((SUM(BE96:BE295))*I35),2)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ROUND((SUM(BF96:BF295)),2)</f>
        <v>0</v>
      </c>
      <c r="I36" s="94">
        <v>0.15</v>
      </c>
      <c r="J36" s="82">
        <f>ROUND(((SUM(BF96:BF295))*I36),2)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ROUND((SUM(BG96:BG295)),2)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ROUND((SUM(BH96:BH295)),2)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ROUND((SUM(BI96:BI295)),2)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1742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V2 - 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J129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J179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J212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J224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J227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J228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J253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J292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J293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1742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V2 - 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P97+P227+P292</f>
        <v>0</v>
      </c>
      <c r="Q96" s="50"/>
      <c r="R96" s="117">
        <f>R97+R227+R292</f>
        <v>18.129821312225</v>
      </c>
      <c r="S96" s="50"/>
      <c r="T96" s="118">
        <f>T97+T227+T292</f>
        <v>26.879608000000005</v>
      </c>
      <c r="AT96" s="18" t="s">
        <v>76</v>
      </c>
      <c r="AU96" s="18" t="s">
        <v>181</v>
      </c>
      <c r="BK96" s="119">
        <f>BK97+BK227+BK292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P98+P129+P179+P212+P224</f>
        <v>0</v>
      </c>
      <c r="R97" s="126">
        <f>R98+R129+R179+R212+R224</f>
        <v>14.293223352</v>
      </c>
      <c r="T97" s="127">
        <f>T98+T129+T179+T212+T224</f>
        <v>26.819989000000003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BK98+BK129+BK179+BK212+BK224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SUM(P99:P128)</f>
        <v>0</v>
      </c>
      <c r="R98" s="126">
        <f>SUM(R99:R128)</f>
        <v>8.744088292</v>
      </c>
      <c r="T98" s="127">
        <f>SUM(T99:T128)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SUM(BK99:BK128)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1292</v>
      </c>
      <c r="F99" s="134" t="s">
        <v>1293</v>
      </c>
      <c r="G99" s="135" t="s">
        <v>226</v>
      </c>
      <c r="H99" s="136">
        <v>12.96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0.1774009</v>
      </c>
      <c r="R99" s="141">
        <f>Q99*H99</f>
        <v>2.2991156640000003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1826</v>
      </c>
    </row>
    <row r="100" spans="2:47" s="1" customFormat="1" ht="12">
      <c r="B100" s="33"/>
      <c r="D100" s="145" t="s">
        <v>218</v>
      </c>
      <c r="F100" s="146" t="s">
        <v>1295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1827</v>
      </c>
      <c r="H101" s="153">
        <v>6.615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1828</v>
      </c>
      <c r="H102" s="153">
        <v>6.345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12.96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657</v>
      </c>
      <c r="F104" s="134" t="s">
        <v>658</v>
      </c>
      <c r="G104" s="135" t="s">
        <v>226</v>
      </c>
      <c r="H104" s="136">
        <v>10.78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0.2441076</v>
      </c>
      <c r="R104" s="141">
        <f>Q104*H104</f>
        <v>2.631479928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1829</v>
      </c>
    </row>
    <row r="105" spans="2:47" s="1" customFormat="1" ht="12">
      <c r="B105" s="33"/>
      <c r="D105" s="145" t="s">
        <v>218</v>
      </c>
      <c r="F105" s="146" t="s">
        <v>660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1830</v>
      </c>
      <c r="H106" s="153">
        <v>10.78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10.78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33" customHeight="1">
      <c r="B108" s="33"/>
      <c r="C108" s="132" t="s">
        <v>209</v>
      </c>
      <c r="D108" s="132" t="s">
        <v>211</v>
      </c>
      <c r="E108" s="133" t="s">
        <v>1303</v>
      </c>
      <c r="F108" s="134" t="s">
        <v>1304</v>
      </c>
      <c r="G108" s="135" t="s">
        <v>274</v>
      </c>
      <c r="H108" s="136">
        <v>4.2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0.06326</v>
      </c>
      <c r="R108" s="141">
        <f>Q108*H108</f>
        <v>0.265692</v>
      </c>
      <c r="S108" s="141">
        <v>0</v>
      </c>
      <c r="T108" s="142">
        <f>S108*H108</f>
        <v>0</v>
      </c>
      <c r="AR108" s="143" t="s">
        <v>216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1831</v>
      </c>
    </row>
    <row r="109" spans="2:47" s="1" customFormat="1" ht="12">
      <c r="B109" s="33"/>
      <c r="D109" s="145" t="s">
        <v>218</v>
      </c>
      <c r="F109" s="146" t="s">
        <v>1306</v>
      </c>
      <c r="I109" s="147"/>
      <c r="L109" s="33"/>
      <c r="M109" s="148"/>
      <c r="T109" s="52"/>
      <c r="AT109" s="18" t="s">
        <v>218</v>
      </c>
      <c r="AU109" s="18" t="s">
        <v>86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1471</v>
      </c>
      <c r="H110" s="153">
        <v>4.2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4" customFormat="1" ht="12">
      <c r="B111" s="163"/>
      <c r="D111" s="150" t="s">
        <v>220</v>
      </c>
      <c r="E111" s="164" t="s">
        <v>19</v>
      </c>
      <c r="F111" s="165" t="s">
        <v>223</v>
      </c>
      <c r="H111" s="166">
        <v>4.2</v>
      </c>
      <c r="I111" s="167"/>
      <c r="L111" s="163"/>
      <c r="M111" s="168"/>
      <c r="T111" s="169"/>
      <c r="AT111" s="164" t="s">
        <v>220</v>
      </c>
      <c r="AU111" s="164" t="s">
        <v>86</v>
      </c>
      <c r="AV111" s="14" t="s">
        <v>216</v>
      </c>
      <c r="AW111" s="14" t="s">
        <v>37</v>
      </c>
      <c r="AX111" s="14" t="s">
        <v>84</v>
      </c>
      <c r="AY111" s="164" t="s">
        <v>208</v>
      </c>
    </row>
    <row r="112" spans="2:65" s="1" customFormat="1" ht="37.9" customHeight="1">
      <c r="B112" s="33"/>
      <c r="C112" s="132" t="s">
        <v>216</v>
      </c>
      <c r="D112" s="132" t="s">
        <v>211</v>
      </c>
      <c r="E112" s="133" t="s">
        <v>256</v>
      </c>
      <c r="F112" s="134" t="s">
        <v>257</v>
      </c>
      <c r="G112" s="135" t="s">
        <v>226</v>
      </c>
      <c r="H112" s="136">
        <v>25.395</v>
      </c>
      <c r="I112" s="137"/>
      <c r="J112" s="138">
        <f>ROUND(I112*H112,2)</f>
        <v>0</v>
      </c>
      <c r="K112" s="134" t="s">
        <v>215</v>
      </c>
      <c r="L112" s="33"/>
      <c r="M112" s="139" t="s">
        <v>19</v>
      </c>
      <c r="N112" s="140" t="s">
        <v>48</v>
      </c>
      <c r="P112" s="141">
        <f>O112*H112</f>
        <v>0</v>
      </c>
      <c r="Q112" s="141">
        <v>0.02857</v>
      </c>
      <c r="R112" s="141">
        <f>Q112*H112</f>
        <v>0.72553515</v>
      </c>
      <c r="S112" s="141">
        <v>0</v>
      </c>
      <c r="T112" s="142">
        <f>S112*H112</f>
        <v>0</v>
      </c>
      <c r="AR112" s="143" t="s">
        <v>216</v>
      </c>
      <c r="AT112" s="143" t="s">
        <v>211</v>
      </c>
      <c r="AU112" s="143" t="s">
        <v>86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84</v>
      </c>
      <c r="BK112" s="144">
        <f>ROUND(I112*H112,2)</f>
        <v>0</v>
      </c>
      <c r="BL112" s="18" t="s">
        <v>216</v>
      </c>
      <c r="BM112" s="143" t="s">
        <v>1832</v>
      </c>
    </row>
    <row r="113" spans="2:47" s="1" customFormat="1" ht="12">
      <c r="B113" s="33"/>
      <c r="D113" s="145" t="s">
        <v>218</v>
      </c>
      <c r="F113" s="146" t="s">
        <v>259</v>
      </c>
      <c r="I113" s="147"/>
      <c r="L113" s="33"/>
      <c r="M113" s="148"/>
      <c r="T113" s="52"/>
      <c r="AT113" s="18" t="s">
        <v>218</v>
      </c>
      <c r="AU113" s="18" t="s">
        <v>86</v>
      </c>
    </row>
    <row r="114" spans="2:51" s="12" customFormat="1" ht="12">
      <c r="B114" s="149"/>
      <c r="D114" s="150" t="s">
        <v>220</v>
      </c>
      <c r="E114" s="151" t="s">
        <v>19</v>
      </c>
      <c r="F114" s="152" t="s">
        <v>1833</v>
      </c>
      <c r="H114" s="153">
        <v>1.89</v>
      </c>
      <c r="I114" s="154"/>
      <c r="L114" s="149"/>
      <c r="M114" s="155"/>
      <c r="T114" s="156"/>
      <c r="AT114" s="151" t="s">
        <v>220</v>
      </c>
      <c r="AU114" s="151" t="s">
        <v>86</v>
      </c>
      <c r="AV114" s="12" t="s">
        <v>86</v>
      </c>
      <c r="AW114" s="12" t="s">
        <v>37</v>
      </c>
      <c r="AX114" s="12" t="s">
        <v>77</v>
      </c>
      <c r="AY114" s="151" t="s">
        <v>208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1834</v>
      </c>
      <c r="H115" s="153">
        <v>6.615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1835</v>
      </c>
      <c r="H116" s="153">
        <v>5.64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3" customFormat="1" ht="12">
      <c r="B117" s="157"/>
      <c r="D117" s="150" t="s">
        <v>220</v>
      </c>
      <c r="E117" s="158" t="s">
        <v>19</v>
      </c>
      <c r="F117" s="159" t="s">
        <v>1091</v>
      </c>
      <c r="H117" s="158" t="s">
        <v>19</v>
      </c>
      <c r="I117" s="160"/>
      <c r="L117" s="157"/>
      <c r="M117" s="161"/>
      <c r="T117" s="162"/>
      <c r="AT117" s="158" t="s">
        <v>220</v>
      </c>
      <c r="AU117" s="158" t="s">
        <v>86</v>
      </c>
      <c r="AV117" s="13" t="s">
        <v>84</v>
      </c>
      <c r="AW117" s="13" t="s">
        <v>37</v>
      </c>
      <c r="AX117" s="13" t="s">
        <v>77</v>
      </c>
      <c r="AY117" s="158" t="s">
        <v>208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1836</v>
      </c>
      <c r="H118" s="153">
        <v>11.25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3" customFormat="1" ht="12">
      <c r="B119" s="157"/>
      <c r="D119" s="150" t="s">
        <v>220</v>
      </c>
      <c r="E119" s="158" t="s">
        <v>19</v>
      </c>
      <c r="F119" s="159" t="s">
        <v>1837</v>
      </c>
      <c r="H119" s="158" t="s">
        <v>19</v>
      </c>
      <c r="I119" s="160"/>
      <c r="L119" s="157"/>
      <c r="M119" s="161"/>
      <c r="T119" s="162"/>
      <c r="AT119" s="158" t="s">
        <v>220</v>
      </c>
      <c r="AU119" s="158" t="s">
        <v>86</v>
      </c>
      <c r="AV119" s="13" t="s">
        <v>84</v>
      </c>
      <c r="AW119" s="13" t="s">
        <v>37</v>
      </c>
      <c r="AX119" s="13" t="s">
        <v>77</v>
      </c>
      <c r="AY119" s="158" t="s">
        <v>208</v>
      </c>
    </row>
    <row r="120" spans="2:51" s="14" customFormat="1" ht="12">
      <c r="B120" s="163"/>
      <c r="D120" s="150" t="s">
        <v>220</v>
      </c>
      <c r="E120" s="164" t="s">
        <v>19</v>
      </c>
      <c r="F120" s="165" t="s">
        <v>223</v>
      </c>
      <c r="H120" s="166">
        <v>25.395</v>
      </c>
      <c r="I120" s="167"/>
      <c r="L120" s="163"/>
      <c r="M120" s="168"/>
      <c r="T120" s="169"/>
      <c r="AT120" s="164" t="s">
        <v>220</v>
      </c>
      <c r="AU120" s="164" t="s">
        <v>86</v>
      </c>
      <c r="AV120" s="14" t="s">
        <v>216</v>
      </c>
      <c r="AW120" s="14" t="s">
        <v>37</v>
      </c>
      <c r="AX120" s="14" t="s">
        <v>84</v>
      </c>
      <c r="AY120" s="164" t="s">
        <v>208</v>
      </c>
    </row>
    <row r="121" spans="2:65" s="1" customFormat="1" ht="37.9" customHeight="1">
      <c r="B121" s="33"/>
      <c r="C121" s="132" t="s">
        <v>244</v>
      </c>
      <c r="D121" s="132" t="s">
        <v>211</v>
      </c>
      <c r="E121" s="133" t="s">
        <v>743</v>
      </c>
      <c r="F121" s="134" t="s">
        <v>744</v>
      </c>
      <c r="G121" s="135" t="s">
        <v>226</v>
      </c>
      <c r="H121" s="136">
        <v>2.695</v>
      </c>
      <c r="I121" s="137"/>
      <c r="J121" s="138">
        <f>ROUND(I121*H121,2)</f>
        <v>0</v>
      </c>
      <c r="K121" s="134" t="s">
        <v>215</v>
      </c>
      <c r="L121" s="33"/>
      <c r="M121" s="139" t="s">
        <v>19</v>
      </c>
      <c r="N121" s="140" t="s">
        <v>48</v>
      </c>
      <c r="P121" s="141">
        <f>O121*H121</f>
        <v>0</v>
      </c>
      <c r="Q121" s="141">
        <v>0.08341</v>
      </c>
      <c r="R121" s="141">
        <f>Q121*H121</f>
        <v>0.22478995</v>
      </c>
      <c r="S121" s="141">
        <v>0</v>
      </c>
      <c r="T121" s="142">
        <f>S121*H121</f>
        <v>0</v>
      </c>
      <c r="AR121" s="143" t="s">
        <v>216</v>
      </c>
      <c r="AT121" s="143" t="s">
        <v>211</v>
      </c>
      <c r="AU121" s="143" t="s">
        <v>86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84</v>
      </c>
      <c r="BK121" s="144">
        <f>ROUND(I121*H121,2)</f>
        <v>0</v>
      </c>
      <c r="BL121" s="18" t="s">
        <v>216</v>
      </c>
      <c r="BM121" s="143" t="s">
        <v>1838</v>
      </c>
    </row>
    <row r="122" spans="2:47" s="1" customFormat="1" ht="12">
      <c r="B122" s="33"/>
      <c r="D122" s="145" t="s">
        <v>218</v>
      </c>
      <c r="F122" s="146" t="s">
        <v>746</v>
      </c>
      <c r="I122" s="147"/>
      <c r="L122" s="33"/>
      <c r="M122" s="148"/>
      <c r="T122" s="52"/>
      <c r="AT122" s="18" t="s">
        <v>218</v>
      </c>
      <c r="AU122" s="18" t="s">
        <v>86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1839</v>
      </c>
      <c r="H123" s="153">
        <v>2.695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4" customFormat="1" ht="12">
      <c r="B124" s="163"/>
      <c r="D124" s="150" t="s">
        <v>220</v>
      </c>
      <c r="E124" s="164" t="s">
        <v>19</v>
      </c>
      <c r="F124" s="165" t="s">
        <v>223</v>
      </c>
      <c r="H124" s="166">
        <v>2.695</v>
      </c>
      <c r="I124" s="167"/>
      <c r="L124" s="163"/>
      <c r="M124" s="168"/>
      <c r="T124" s="169"/>
      <c r="AT124" s="164" t="s">
        <v>220</v>
      </c>
      <c r="AU124" s="164" t="s">
        <v>86</v>
      </c>
      <c r="AV124" s="14" t="s">
        <v>216</v>
      </c>
      <c r="AW124" s="14" t="s">
        <v>37</v>
      </c>
      <c r="AX124" s="14" t="s">
        <v>84</v>
      </c>
      <c r="AY124" s="164" t="s">
        <v>208</v>
      </c>
    </row>
    <row r="125" spans="2:65" s="1" customFormat="1" ht="37.9" customHeight="1">
      <c r="B125" s="33"/>
      <c r="C125" s="132" t="s">
        <v>250</v>
      </c>
      <c r="D125" s="132" t="s">
        <v>211</v>
      </c>
      <c r="E125" s="133" t="s">
        <v>1752</v>
      </c>
      <c r="F125" s="134" t="s">
        <v>1753</v>
      </c>
      <c r="G125" s="135" t="s">
        <v>226</v>
      </c>
      <c r="H125" s="136">
        <v>9.72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0.26723</v>
      </c>
      <c r="R125" s="141">
        <f>Q125*H125</f>
        <v>2.5974756000000006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1840</v>
      </c>
    </row>
    <row r="126" spans="2:47" s="1" customFormat="1" ht="12">
      <c r="B126" s="33"/>
      <c r="D126" s="145" t="s">
        <v>218</v>
      </c>
      <c r="F126" s="146" t="s">
        <v>1755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1841</v>
      </c>
      <c r="H127" s="153">
        <v>9.72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4" customFormat="1" ht="12">
      <c r="B128" s="163"/>
      <c r="D128" s="150" t="s">
        <v>220</v>
      </c>
      <c r="E128" s="164" t="s">
        <v>19</v>
      </c>
      <c r="F128" s="165" t="s">
        <v>223</v>
      </c>
      <c r="H128" s="166">
        <v>9.72</v>
      </c>
      <c r="I128" s="167"/>
      <c r="L128" s="163"/>
      <c r="M128" s="168"/>
      <c r="T128" s="169"/>
      <c r="AT128" s="164" t="s">
        <v>220</v>
      </c>
      <c r="AU128" s="164" t="s">
        <v>86</v>
      </c>
      <c r="AV128" s="14" t="s">
        <v>216</v>
      </c>
      <c r="AW128" s="14" t="s">
        <v>37</v>
      </c>
      <c r="AX128" s="14" t="s">
        <v>84</v>
      </c>
      <c r="AY128" s="164" t="s">
        <v>208</v>
      </c>
    </row>
    <row r="129" spans="2:63" s="11" customFormat="1" ht="22.9" customHeight="1">
      <c r="B129" s="120"/>
      <c r="D129" s="121" t="s">
        <v>76</v>
      </c>
      <c r="E129" s="130" t="s">
        <v>250</v>
      </c>
      <c r="F129" s="130" t="s">
        <v>278</v>
      </c>
      <c r="I129" s="123"/>
      <c r="J129" s="131">
        <f>BK129</f>
        <v>0</v>
      </c>
      <c r="L129" s="120"/>
      <c r="M129" s="125"/>
      <c r="P129" s="126">
        <f>SUM(P130:P178)</f>
        <v>0</v>
      </c>
      <c r="R129" s="126">
        <f>SUM(R130:R178)</f>
        <v>5.53716506</v>
      </c>
      <c r="T129" s="127">
        <f>SUM(T130:T178)</f>
        <v>0</v>
      </c>
      <c r="AR129" s="121" t="s">
        <v>84</v>
      </c>
      <c r="AT129" s="128" t="s">
        <v>76</v>
      </c>
      <c r="AU129" s="128" t="s">
        <v>84</v>
      </c>
      <c r="AY129" s="121" t="s">
        <v>208</v>
      </c>
      <c r="BK129" s="129">
        <f>SUM(BK130:BK178)</f>
        <v>0</v>
      </c>
    </row>
    <row r="130" spans="2:65" s="1" customFormat="1" ht="44.25" customHeight="1">
      <c r="B130" s="33"/>
      <c r="C130" s="132" t="s">
        <v>255</v>
      </c>
      <c r="D130" s="132" t="s">
        <v>211</v>
      </c>
      <c r="E130" s="133" t="s">
        <v>749</v>
      </c>
      <c r="F130" s="134" t="s">
        <v>750</v>
      </c>
      <c r="G130" s="135" t="s">
        <v>226</v>
      </c>
      <c r="H130" s="136">
        <v>36.709</v>
      </c>
      <c r="I130" s="137"/>
      <c r="J130" s="138">
        <f>ROUND(I130*H130,2)</f>
        <v>0</v>
      </c>
      <c r="K130" s="134" t="s">
        <v>215</v>
      </c>
      <c r="L130" s="33"/>
      <c r="M130" s="139" t="s">
        <v>19</v>
      </c>
      <c r="N130" s="140" t="s">
        <v>48</v>
      </c>
      <c r="P130" s="141">
        <f>O130*H130</f>
        <v>0</v>
      </c>
      <c r="Q130" s="141">
        <v>0.01838</v>
      </c>
      <c r="R130" s="141">
        <f>Q130*H130</f>
        <v>0.6747114200000001</v>
      </c>
      <c r="S130" s="141">
        <v>0</v>
      </c>
      <c r="T130" s="142">
        <f>S130*H130</f>
        <v>0</v>
      </c>
      <c r="AR130" s="143" t="s">
        <v>216</v>
      </c>
      <c r="AT130" s="143" t="s">
        <v>211</v>
      </c>
      <c r="AU130" s="143" t="s">
        <v>86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84</v>
      </c>
      <c r="BK130" s="144">
        <f>ROUND(I130*H130,2)</f>
        <v>0</v>
      </c>
      <c r="BL130" s="18" t="s">
        <v>216</v>
      </c>
      <c r="BM130" s="143" t="s">
        <v>1842</v>
      </c>
    </row>
    <row r="131" spans="2:47" s="1" customFormat="1" ht="12">
      <c r="B131" s="33"/>
      <c r="D131" s="145" t="s">
        <v>218</v>
      </c>
      <c r="F131" s="146" t="s">
        <v>752</v>
      </c>
      <c r="I131" s="147"/>
      <c r="L131" s="33"/>
      <c r="M131" s="148"/>
      <c r="T131" s="52"/>
      <c r="AT131" s="18" t="s">
        <v>218</v>
      </c>
      <c r="AU131" s="18" t="s">
        <v>86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1843</v>
      </c>
      <c r="H132" s="153">
        <v>7.963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1844</v>
      </c>
      <c r="H133" s="153">
        <v>7.52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1845</v>
      </c>
      <c r="H134" s="153">
        <v>7.313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1846</v>
      </c>
      <c r="H135" s="153">
        <v>13.913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4" customFormat="1" ht="12">
      <c r="B136" s="163"/>
      <c r="D136" s="150" t="s">
        <v>220</v>
      </c>
      <c r="E136" s="164" t="s">
        <v>19</v>
      </c>
      <c r="F136" s="165" t="s">
        <v>223</v>
      </c>
      <c r="H136" s="166">
        <v>36.709</v>
      </c>
      <c r="I136" s="167"/>
      <c r="L136" s="163"/>
      <c r="M136" s="168"/>
      <c r="T136" s="169"/>
      <c r="AT136" s="164" t="s">
        <v>220</v>
      </c>
      <c r="AU136" s="164" t="s">
        <v>86</v>
      </c>
      <c r="AV136" s="14" t="s">
        <v>216</v>
      </c>
      <c r="AW136" s="14" t="s">
        <v>37</v>
      </c>
      <c r="AX136" s="14" t="s">
        <v>84</v>
      </c>
      <c r="AY136" s="164" t="s">
        <v>208</v>
      </c>
    </row>
    <row r="137" spans="2:65" s="1" customFormat="1" ht="44.25" customHeight="1">
      <c r="B137" s="33"/>
      <c r="C137" s="132" t="s">
        <v>242</v>
      </c>
      <c r="D137" s="132" t="s">
        <v>211</v>
      </c>
      <c r="E137" s="133" t="s">
        <v>756</v>
      </c>
      <c r="F137" s="134" t="s">
        <v>757</v>
      </c>
      <c r="G137" s="135" t="s">
        <v>226</v>
      </c>
      <c r="H137" s="136">
        <v>36.709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48</v>
      </c>
      <c r="P137" s="141">
        <f>O137*H137</f>
        <v>0</v>
      </c>
      <c r="Q137" s="141">
        <v>0.0079</v>
      </c>
      <c r="R137" s="141">
        <f>Q137*H137</f>
        <v>0.29000110000000007</v>
      </c>
      <c r="S137" s="141">
        <v>0</v>
      </c>
      <c r="T137" s="142">
        <f>S137*H137</f>
        <v>0</v>
      </c>
      <c r="AR137" s="143" t="s">
        <v>216</v>
      </c>
      <c r="AT137" s="143" t="s">
        <v>211</v>
      </c>
      <c r="AU137" s="143" t="s">
        <v>86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84</v>
      </c>
      <c r="BK137" s="144">
        <f>ROUND(I137*H137,2)</f>
        <v>0</v>
      </c>
      <c r="BL137" s="18" t="s">
        <v>216</v>
      </c>
      <c r="BM137" s="143" t="s">
        <v>1847</v>
      </c>
    </row>
    <row r="138" spans="2:47" s="1" customFormat="1" ht="12">
      <c r="B138" s="33"/>
      <c r="D138" s="145" t="s">
        <v>218</v>
      </c>
      <c r="F138" s="146" t="s">
        <v>759</v>
      </c>
      <c r="I138" s="147"/>
      <c r="L138" s="33"/>
      <c r="M138" s="148"/>
      <c r="T138" s="52"/>
      <c r="AT138" s="18" t="s">
        <v>218</v>
      </c>
      <c r="AU138" s="18" t="s">
        <v>86</v>
      </c>
    </row>
    <row r="139" spans="2:65" s="1" customFormat="1" ht="24.2" customHeight="1">
      <c r="B139" s="33"/>
      <c r="C139" s="132" t="s">
        <v>271</v>
      </c>
      <c r="D139" s="132" t="s">
        <v>211</v>
      </c>
      <c r="E139" s="133" t="s">
        <v>279</v>
      </c>
      <c r="F139" s="134" t="s">
        <v>280</v>
      </c>
      <c r="G139" s="135" t="s">
        <v>226</v>
      </c>
      <c r="H139" s="136">
        <v>97.043</v>
      </c>
      <c r="I139" s="137"/>
      <c r="J139" s="138">
        <f>ROUND(I139*H139,2)</f>
        <v>0</v>
      </c>
      <c r="K139" s="134" t="s">
        <v>215</v>
      </c>
      <c r="L139" s="33"/>
      <c r="M139" s="139" t="s">
        <v>19</v>
      </c>
      <c r="N139" s="140" t="s">
        <v>48</v>
      </c>
      <c r="P139" s="141">
        <f>O139*H139</f>
        <v>0</v>
      </c>
      <c r="Q139" s="141">
        <v>0.03358</v>
      </c>
      <c r="R139" s="141">
        <f>Q139*H139</f>
        <v>3.25870394</v>
      </c>
      <c r="S139" s="141">
        <v>0</v>
      </c>
      <c r="T139" s="142">
        <f>S139*H139</f>
        <v>0</v>
      </c>
      <c r="AR139" s="143" t="s">
        <v>216</v>
      </c>
      <c r="AT139" s="143" t="s">
        <v>211</v>
      </c>
      <c r="AU139" s="143" t="s">
        <v>86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84</v>
      </c>
      <c r="BK139" s="144">
        <f>ROUND(I139*H139,2)</f>
        <v>0</v>
      </c>
      <c r="BL139" s="18" t="s">
        <v>216</v>
      </c>
      <c r="BM139" s="143" t="s">
        <v>1848</v>
      </c>
    </row>
    <row r="140" spans="2:47" s="1" customFormat="1" ht="12">
      <c r="B140" s="33"/>
      <c r="D140" s="145" t="s">
        <v>218</v>
      </c>
      <c r="F140" s="146" t="s">
        <v>282</v>
      </c>
      <c r="I140" s="147"/>
      <c r="L140" s="33"/>
      <c r="M140" s="148"/>
      <c r="T140" s="52"/>
      <c r="AT140" s="18" t="s">
        <v>218</v>
      </c>
      <c r="AU140" s="18" t="s">
        <v>86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1337</v>
      </c>
      <c r="H141" s="153">
        <v>6.75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1849</v>
      </c>
      <c r="H142" s="153">
        <v>23.029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1850</v>
      </c>
      <c r="H143" s="153">
        <v>11.393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1851</v>
      </c>
      <c r="H144" s="153">
        <v>26.876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3" customFormat="1" ht="12">
      <c r="B145" s="157"/>
      <c r="D145" s="150" t="s">
        <v>220</v>
      </c>
      <c r="E145" s="158" t="s">
        <v>19</v>
      </c>
      <c r="F145" s="159" t="s">
        <v>290</v>
      </c>
      <c r="H145" s="158" t="s">
        <v>19</v>
      </c>
      <c r="I145" s="160"/>
      <c r="L145" s="157"/>
      <c r="M145" s="161"/>
      <c r="T145" s="162"/>
      <c r="AT145" s="158" t="s">
        <v>220</v>
      </c>
      <c r="AU145" s="158" t="s">
        <v>86</v>
      </c>
      <c r="AV145" s="13" t="s">
        <v>84</v>
      </c>
      <c r="AW145" s="13" t="s">
        <v>37</v>
      </c>
      <c r="AX145" s="13" t="s">
        <v>77</v>
      </c>
      <c r="AY145" s="158" t="s">
        <v>208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1852</v>
      </c>
      <c r="H146" s="153">
        <v>9.99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1853</v>
      </c>
      <c r="H147" s="153">
        <v>12.555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1854</v>
      </c>
      <c r="H148" s="153">
        <v>6.45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3" customFormat="1" ht="12">
      <c r="B149" s="157"/>
      <c r="D149" s="150" t="s">
        <v>220</v>
      </c>
      <c r="E149" s="158" t="s">
        <v>19</v>
      </c>
      <c r="F149" s="159" t="s">
        <v>294</v>
      </c>
      <c r="H149" s="158" t="s">
        <v>19</v>
      </c>
      <c r="I149" s="160"/>
      <c r="L149" s="157"/>
      <c r="M149" s="161"/>
      <c r="T149" s="162"/>
      <c r="AT149" s="158" t="s">
        <v>220</v>
      </c>
      <c r="AU149" s="158" t="s">
        <v>86</v>
      </c>
      <c r="AV149" s="13" t="s">
        <v>84</v>
      </c>
      <c r="AW149" s="13" t="s">
        <v>37</v>
      </c>
      <c r="AX149" s="13" t="s">
        <v>77</v>
      </c>
      <c r="AY149" s="158" t="s">
        <v>208</v>
      </c>
    </row>
    <row r="150" spans="2:51" s="14" customFormat="1" ht="12">
      <c r="B150" s="163"/>
      <c r="D150" s="150" t="s">
        <v>220</v>
      </c>
      <c r="E150" s="164" t="s">
        <v>19</v>
      </c>
      <c r="F150" s="165" t="s">
        <v>223</v>
      </c>
      <c r="H150" s="166">
        <v>97.04299999999999</v>
      </c>
      <c r="I150" s="167"/>
      <c r="L150" s="163"/>
      <c r="M150" s="168"/>
      <c r="T150" s="169"/>
      <c r="AT150" s="164" t="s">
        <v>220</v>
      </c>
      <c r="AU150" s="164" t="s">
        <v>86</v>
      </c>
      <c r="AV150" s="14" t="s">
        <v>216</v>
      </c>
      <c r="AW150" s="14" t="s">
        <v>37</v>
      </c>
      <c r="AX150" s="14" t="s">
        <v>84</v>
      </c>
      <c r="AY150" s="164" t="s">
        <v>208</v>
      </c>
    </row>
    <row r="151" spans="2:65" s="1" customFormat="1" ht="44.25" customHeight="1">
      <c r="B151" s="33"/>
      <c r="C151" s="132" t="s">
        <v>169</v>
      </c>
      <c r="D151" s="132" t="s">
        <v>211</v>
      </c>
      <c r="E151" s="133" t="s">
        <v>769</v>
      </c>
      <c r="F151" s="134" t="s">
        <v>770</v>
      </c>
      <c r="G151" s="135" t="s">
        <v>226</v>
      </c>
      <c r="H151" s="136">
        <v>18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48</v>
      </c>
      <c r="P151" s="141">
        <f>O151*H151</f>
        <v>0</v>
      </c>
      <c r="Q151" s="141">
        <v>0.02636</v>
      </c>
      <c r="R151" s="141">
        <f>Q151*H151</f>
        <v>0.47448</v>
      </c>
      <c r="S151" s="141">
        <v>0</v>
      </c>
      <c r="T151" s="142">
        <f>S151*H151</f>
        <v>0</v>
      </c>
      <c r="AR151" s="143" t="s">
        <v>216</v>
      </c>
      <c r="AT151" s="143" t="s">
        <v>211</v>
      </c>
      <c r="AU151" s="143" t="s">
        <v>86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84</v>
      </c>
      <c r="BK151" s="144">
        <f>ROUND(I151*H151,2)</f>
        <v>0</v>
      </c>
      <c r="BL151" s="18" t="s">
        <v>216</v>
      </c>
      <c r="BM151" s="143" t="s">
        <v>1855</v>
      </c>
    </row>
    <row r="152" spans="2:47" s="1" customFormat="1" ht="12">
      <c r="B152" s="33"/>
      <c r="D152" s="145" t="s">
        <v>218</v>
      </c>
      <c r="F152" s="146" t="s">
        <v>772</v>
      </c>
      <c r="I152" s="147"/>
      <c r="L152" s="33"/>
      <c r="M152" s="148"/>
      <c r="T152" s="52"/>
      <c r="AT152" s="18" t="s">
        <v>218</v>
      </c>
      <c r="AU152" s="18" t="s">
        <v>86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1856</v>
      </c>
      <c r="H153" s="153">
        <v>6.825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1857</v>
      </c>
      <c r="H154" s="153">
        <v>5.4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1858</v>
      </c>
      <c r="H155" s="153">
        <v>5.775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4" customFormat="1" ht="12">
      <c r="B156" s="163"/>
      <c r="D156" s="150" t="s">
        <v>220</v>
      </c>
      <c r="E156" s="164" t="s">
        <v>19</v>
      </c>
      <c r="F156" s="165" t="s">
        <v>223</v>
      </c>
      <c r="H156" s="166">
        <v>18</v>
      </c>
      <c r="I156" s="167"/>
      <c r="L156" s="163"/>
      <c r="M156" s="168"/>
      <c r="T156" s="169"/>
      <c r="AT156" s="164" t="s">
        <v>220</v>
      </c>
      <c r="AU156" s="164" t="s">
        <v>86</v>
      </c>
      <c r="AV156" s="14" t="s">
        <v>216</v>
      </c>
      <c r="AW156" s="14" t="s">
        <v>37</v>
      </c>
      <c r="AX156" s="14" t="s">
        <v>84</v>
      </c>
      <c r="AY156" s="164" t="s">
        <v>208</v>
      </c>
    </row>
    <row r="157" spans="2:65" s="1" customFormat="1" ht="44.25" customHeight="1">
      <c r="B157" s="33"/>
      <c r="C157" s="132" t="s">
        <v>295</v>
      </c>
      <c r="D157" s="132" t="s">
        <v>211</v>
      </c>
      <c r="E157" s="133" t="s">
        <v>776</v>
      </c>
      <c r="F157" s="134" t="s">
        <v>777</v>
      </c>
      <c r="G157" s="135" t="s">
        <v>226</v>
      </c>
      <c r="H157" s="136">
        <v>18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0.0079</v>
      </c>
      <c r="R157" s="141">
        <f>Q157*H157</f>
        <v>0.14220000000000002</v>
      </c>
      <c r="S157" s="141">
        <v>0</v>
      </c>
      <c r="T157" s="142">
        <f>S157*H157</f>
        <v>0</v>
      </c>
      <c r="AR157" s="143" t="s">
        <v>216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216</v>
      </c>
      <c r="BM157" s="143" t="s">
        <v>1859</v>
      </c>
    </row>
    <row r="158" spans="2:47" s="1" customFormat="1" ht="12">
      <c r="B158" s="33"/>
      <c r="D158" s="145" t="s">
        <v>218</v>
      </c>
      <c r="F158" s="146" t="s">
        <v>779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65" s="1" customFormat="1" ht="37.9" customHeight="1">
      <c r="B159" s="33"/>
      <c r="C159" s="132" t="s">
        <v>306</v>
      </c>
      <c r="D159" s="132" t="s">
        <v>211</v>
      </c>
      <c r="E159" s="133" t="s">
        <v>296</v>
      </c>
      <c r="F159" s="134" t="s">
        <v>297</v>
      </c>
      <c r="G159" s="135" t="s">
        <v>226</v>
      </c>
      <c r="H159" s="136">
        <v>7.98</v>
      </c>
      <c r="I159" s="137"/>
      <c r="J159" s="138">
        <f>ROUND(I159*H159,2)</f>
        <v>0</v>
      </c>
      <c r="K159" s="134" t="s">
        <v>215</v>
      </c>
      <c r="L159" s="33"/>
      <c r="M159" s="139" t="s">
        <v>19</v>
      </c>
      <c r="N159" s="140" t="s">
        <v>48</v>
      </c>
      <c r="P159" s="141">
        <f>O159*H159</f>
        <v>0</v>
      </c>
      <c r="Q159" s="141">
        <v>0.025</v>
      </c>
      <c r="R159" s="141">
        <f>Q159*H159</f>
        <v>0.1995</v>
      </c>
      <c r="S159" s="141">
        <v>0</v>
      </c>
      <c r="T159" s="142">
        <f>S159*H159</f>
        <v>0</v>
      </c>
      <c r="AR159" s="143" t="s">
        <v>216</v>
      </c>
      <c r="AT159" s="143" t="s">
        <v>211</v>
      </c>
      <c r="AU159" s="143" t="s">
        <v>86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84</v>
      </c>
      <c r="BK159" s="144">
        <f>ROUND(I159*H159,2)</f>
        <v>0</v>
      </c>
      <c r="BL159" s="18" t="s">
        <v>216</v>
      </c>
      <c r="BM159" s="143" t="s">
        <v>1860</v>
      </c>
    </row>
    <row r="160" spans="2:47" s="1" customFormat="1" ht="12">
      <c r="B160" s="33"/>
      <c r="D160" s="145" t="s">
        <v>218</v>
      </c>
      <c r="F160" s="146" t="s">
        <v>299</v>
      </c>
      <c r="I160" s="147"/>
      <c r="L160" s="33"/>
      <c r="M160" s="148"/>
      <c r="T160" s="52"/>
      <c r="AT160" s="18" t="s">
        <v>218</v>
      </c>
      <c r="AU160" s="18" t="s">
        <v>86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1861</v>
      </c>
      <c r="H161" s="153">
        <v>3.91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1862</v>
      </c>
      <c r="H162" s="153">
        <v>4.07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4" customFormat="1" ht="12">
      <c r="B163" s="163"/>
      <c r="D163" s="150" t="s">
        <v>220</v>
      </c>
      <c r="E163" s="164" t="s">
        <v>19</v>
      </c>
      <c r="F163" s="165" t="s">
        <v>223</v>
      </c>
      <c r="H163" s="166">
        <v>7.98</v>
      </c>
      <c r="I163" s="167"/>
      <c r="L163" s="163"/>
      <c r="M163" s="168"/>
      <c r="T163" s="169"/>
      <c r="AT163" s="164" t="s">
        <v>220</v>
      </c>
      <c r="AU163" s="164" t="s">
        <v>86</v>
      </c>
      <c r="AV163" s="14" t="s">
        <v>216</v>
      </c>
      <c r="AW163" s="14" t="s">
        <v>37</v>
      </c>
      <c r="AX163" s="14" t="s">
        <v>84</v>
      </c>
      <c r="AY163" s="164" t="s">
        <v>208</v>
      </c>
    </row>
    <row r="164" spans="2:65" s="1" customFormat="1" ht="24.2" customHeight="1">
      <c r="B164" s="33"/>
      <c r="C164" s="132" t="s">
        <v>312</v>
      </c>
      <c r="D164" s="132" t="s">
        <v>211</v>
      </c>
      <c r="E164" s="133" t="s">
        <v>307</v>
      </c>
      <c r="F164" s="134" t="s">
        <v>308</v>
      </c>
      <c r="G164" s="135" t="s">
        <v>274</v>
      </c>
      <c r="H164" s="136">
        <v>39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48</v>
      </c>
      <c r="P164" s="141">
        <f>O164*H164</f>
        <v>0</v>
      </c>
      <c r="Q164" s="141">
        <v>0.010323</v>
      </c>
      <c r="R164" s="141">
        <f>Q164*H164</f>
        <v>0.40259700000000004</v>
      </c>
      <c r="S164" s="141">
        <v>0</v>
      </c>
      <c r="T164" s="142">
        <f>S164*H164</f>
        <v>0</v>
      </c>
      <c r="AR164" s="143" t="s">
        <v>216</v>
      </c>
      <c r="AT164" s="143" t="s">
        <v>211</v>
      </c>
      <c r="AU164" s="143" t="s">
        <v>86</v>
      </c>
      <c r="AY164" s="18" t="s">
        <v>208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84</v>
      </c>
      <c r="BK164" s="144">
        <f>ROUND(I164*H164,2)</f>
        <v>0</v>
      </c>
      <c r="BL164" s="18" t="s">
        <v>216</v>
      </c>
      <c r="BM164" s="143" t="s">
        <v>1863</v>
      </c>
    </row>
    <row r="165" spans="2:47" s="1" customFormat="1" ht="12">
      <c r="B165" s="33"/>
      <c r="D165" s="145" t="s">
        <v>218</v>
      </c>
      <c r="F165" s="146" t="s">
        <v>310</v>
      </c>
      <c r="I165" s="147"/>
      <c r="L165" s="33"/>
      <c r="M165" s="148"/>
      <c r="T165" s="52"/>
      <c r="AT165" s="18" t="s">
        <v>218</v>
      </c>
      <c r="AU165" s="18" t="s">
        <v>86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1864</v>
      </c>
      <c r="H166" s="153">
        <v>21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1865</v>
      </c>
      <c r="H167" s="153">
        <v>18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4" customFormat="1" ht="12">
      <c r="B168" s="163"/>
      <c r="D168" s="150" t="s">
        <v>220</v>
      </c>
      <c r="E168" s="164" t="s">
        <v>19</v>
      </c>
      <c r="F168" s="165" t="s">
        <v>223</v>
      </c>
      <c r="H168" s="166">
        <v>39</v>
      </c>
      <c r="I168" s="167"/>
      <c r="L168" s="163"/>
      <c r="M168" s="168"/>
      <c r="T168" s="169"/>
      <c r="AT168" s="164" t="s">
        <v>220</v>
      </c>
      <c r="AU168" s="164" t="s">
        <v>86</v>
      </c>
      <c r="AV168" s="14" t="s">
        <v>216</v>
      </c>
      <c r="AW168" s="14" t="s">
        <v>37</v>
      </c>
      <c r="AX168" s="14" t="s">
        <v>84</v>
      </c>
      <c r="AY168" s="164" t="s">
        <v>208</v>
      </c>
    </row>
    <row r="169" spans="2:65" s="1" customFormat="1" ht="24.2" customHeight="1">
      <c r="B169" s="33"/>
      <c r="C169" s="132" t="s">
        <v>318</v>
      </c>
      <c r="D169" s="132" t="s">
        <v>211</v>
      </c>
      <c r="E169" s="133" t="s">
        <v>313</v>
      </c>
      <c r="F169" s="134" t="s">
        <v>314</v>
      </c>
      <c r="G169" s="135" t="s">
        <v>274</v>
      </c>
      <c r="H169" s="136">
        <v>4.6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48</v>
      </c>
      <c r="P169" s="141">
        <f>O169*H169</f>
        <v>0</v>
      </c>
      <c r="Q169" s="141">
        <v>0.020646</v>
      </c>
      <c r="R169" s="141">
        <f>Q169*H169</f>
        <v>0.0949716</v>
      </c>
      <c r="S169" s="141">
        <v>0</v>
      </c>
      <c r="T169" s="142">
        <f>S169*H169</f>
        <v>0</v>
      </c>
      <c r="AR169" s="143" t="s">
        <v>216</v>
      </c>
      <c r="AT169" s="143" t="s">
        <v>211</v>
      </c>
      <c r="AU169" s="143" t="s">
        <v>86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84</v>
      </c>
      <c r="BK169" s="144">
        <f>ROUND(I169*H169,2)</f>
        <v>0</v>
      </c>
      <c r="BL169" s="18" t="s">
        <v>216</v>
      </c>
      <c r="BM169" s="143" t="s">
        <v>1866</v>
      </c>
    </row>
    <row r="170" spans="2:47" s="1" customFormat="1" ht="12">
      <c r="B170" s="33"/>
      <c r="D170" s="145" t="s">
        <v>218</v>
      </c>
      <c r="F170" s="146" t="s">
        <v>316</v>
      </c>
      <c r="I170" s="147"/>
      <c r="L170" s="33"/>
      <c r="M170" s="148"/>
      <c r="T170" s="52"/>
      <c r="AT170" s="18" t="s">
        <v>218</v>
      </c>
      <c r="AU170" s="18" t="s">
        <v>86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1867</v>
      </c>
      <c r="H171" s="153">
        <v>4.6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3" customFormat="1" ht="12">
      <c r="B172" s="157"/>
      <c r="D172" s="150" t="s">
        <v>220</v>
      </c>
      <c r="E172" s="158" t="s">
        <v>19</v>
      </c>
      <c r="F172" s="159" t="s">
        <v>1868</v>
      </c>
      <c r="H172" s="158" t="s">
        <v>19</v>
      </c>
      <c r="I172" s="160"/>
      <c r="L172" s="157"/>
      <c r="M172" s="161"/>
      <c r="T172" s="162"/>
      <c r="AT172" s="158" t="s">
        <v>220</v>
      </c>
      <c r="AU172" s="158" t="s">
        <v>86</v>
      </c>
      <c r="AV172" s="13" t="s">
        <v>84</v>
      </c>
      <c r="AW172" s="13" t="s">
        <v>37</v>
      </c>
      <c r="AX172" s="13" t="s">
        <v>77</v>
      </c>
      <c r="AY172" s="158" t="s">
        <v>208</v>
      </c>
    </row>
    <row r="173" spans="2:51" s="14" customFormat="1" ht="12">
      <c r="B173" s="163"/>
      <c r="D173" s="150" t="s">
        <v>220</v>
      </c>
      <c r="E173" s="164" t="s">
        <v>19</v>
      </c>
      <c r="F173" s="165" t="s">
        <v>223</v>
      </c>
      <c r="H173" s="166">
        <v>4.6</v>
      </c>
      <c r="I173" s="167"/>
      <c r="L173" s="163"/>
      <c r="M173" s="168"/>
      <c r="T173" s="169"/>
      <c r="AT173" s="164" t="s">
        <v>220</v>
      </c>
      <c r="AU173" s="164" t="s">
        <v>86</v>
      </c>
      <c r="AV173" s="14" t="s">
        <v>216</v>
      </c>
      <c r="AW173" s="14" t="s">
        <v>37</v>
      </c>
      <c r="AX173" s="14" t="s">
        <v>84</v>
      </c>
      <c r="AY173" s="164" t="s">
        <v>208</v>
      </c>
    </row>
    <row r="174" spans="2:65" s="1" customFormat="1" ht="37.9" customHeight="1">
      <c r="B174" s="33"/>
      <c r="C174" s="132" t="s">
        <v>8</v>
      </c>
      <c r="D174" s="132" t="s">
        <v>211</v>
      </c>
      <c r="E174" s="133" t="s">
        <v>319</v>
      </c>
      <c r="F174" s="134" t="s">
        <v>320</v>
      </c>
      <c r="G174" s="135" t="s">
        <v>226</v>
      </c>
      <c r="H174" s="136">
        <v>188.46</v>
      </c>
      <c r="I174" s="137"/>
      <c r="J174" s="138">
        <f>ROUND(I174*H174,2)</f>
        <v>0</v>
      </c>
      <c r="K174" s="134" t="s">
        <v>215</v>
      </c>
      <c r="L174" s="33"/>
      <c r="M174" s="139" t="s">
        <v>19</v>
      </c>
      <c r="N174" s="140" t="s">
        <v>48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216</v>
      </c>
      <c r="AT174" s="143" t="s">
        <v>211</v>
      </c>
      <c r="AU174" s="143" t="s">
        <v>86</v>
      </c>
      <c r="AY174" s="18" t="s">
        <v>208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8" t="s">
        <v>84</v>
      </c>
      <c r="BK174" s="144">
        <f>ROUND(I174*H174,2)</f>
        <v>0</v>
      </c>
      <c r="BL174" s="18" t="s">
        <v>216</v>
      </c>
      <c r="BM174" s="143" t="s">
        <v>1869</v>
      </c>
    </row>
    <row r="175" spans="2:47" s="1" customFormat="1" ht="12">
      <c r="B175" s="33"/>
      <c r="D175" s="145" t="s">
        <v>218</v>
      </c>
      <c r="F175" s="146" t="s">
        <v>322</v>
      </c>
      <c r="I175" s="147"/>
      <c r="L175" s="33"/>
      <c r="M175" s="148"/>
      <c r="T175" s="52"/>
      <c r="AT175" s="18" t="s">
        <v>218</v>
      </c>
      <c r="AU175" s="18" t="s">
        <v>86</v>
      </c>
    </row>
    <row r="176" spans="2:51" s="12" customFormat="1" ht="12">
      <c r="B176" s="149"/>
      <c r="D176" s="150" t="s">
        <v>220</v>
      </c>
      <c r="E176" s="151" t="s">
        <v>19</v>
      </c>
      <c r="F176" s="152" t="s">
        <v>1870</v>
      </c>
      <c r="H176" s="153">
        <v>102.06</v>
      </c>
      <c r="I176" s="154"/>
      <c r="L176" s="149"/>
      <c r="M176" s="155"/>
      <c r="T176" s="156"/>
      <c r="AT176" s="151" t="s">
        <v>220</v>
      </c>
      <c r="AU176" s="151" t="s">
        <v>86</v>
      </c>
      <c r="AV176" s="12" t="s">
        <v>86</v>
      </c>
      <c r="AW176" s="12" t="s">
        <v>37</v>
      </c>
      <c r="AX176" s="12" t="s">
        <v>77</v>
      </c>
      <c r="AY176" s="151" t="s">
        <v>208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1871</v>
      </c>
      <c r="H177" s="153">
        <v>86.4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4" customFormat="1" ht="12">
      <c r="B178" s="163"/>
      <c r="D178" s="150" t="s">
        <v>220</v>
      </c>
      <c r="E178" s="164" t="s">
        <v>19</v>
      </c>
      <c r="F178" s="165" t="s">
        <v>223</v>
      </c>
      <c r="H178" s="166">
        <v>188.46</v>
      </c>
      <c r="I178" s="167"/>
      <c r="L178" s="163"/>
      <c r="M178" s="168"/>
      <c r="T178" s="169"/>
      <c r="AT178" s="164" t="s">
        <v>220</v>
      </c>
      <c r="AU178" s="164" t="s">
        <v>86</v>
      </c>
      <c r="AV178" s="14" t="s">
        <v>216</v>
      </c>
      <c r="AW178" s="14" t="s">
        <v>37</v>
      </c>
      <c r="AX178" s="14" t="s">
        <v>84</v>
      </c>
      <c r="AY178" s="164" t="s">
        <v>208</v>
      </c>
    </row>
    <row r="179" spans="2:63" s="11" customFormat="1" ht="22.9" customHeight="1">
      <c r="B179" s="120"/>
      <c r="D179" s="121" t="s">
        <v>76</v>
      </c>
      <c r="E179" s="130" t="s">
        <v>271</v>
      </c>
      <c r="F179" s="130" t="s">
        <v>324</v>
      </c>
      <c r="I179" s="123"/>
      <c r="J179" s="131">
        <f>BK179</f>
        <v>0</v>
      </c>
      <c r="L179" s="120"/>
      <c r="M179" s="125"/>
      <c r="P179" s="126">
        <f>SUM(P180:P211)</f>
        <v>0</v>
      </c>
      <c r="R179" s="126">
        <f>SUM(R180:R211)</f>
        <v>0.01197</v>
      </c>
      <c r="T179" s="127">
        <f>SUM(T180:T211)</f>
        <v>26.819989000000003</v>
      </c>
      <c r="AR179" s="121" t="s">
        <v>84</v>
      </c>
      <c r="AT179" s="128" t="s">
        <v>76</v>
      </c>
      <c r="AU179" s="128" t="s">
        <v>84</v>
      </c>
      <c r="AY179" s="121" t="s">
        <v>208</v>
      </c>
      <c r="BK179" s="129">
        <f>SUM(BK180:BK211)</f>
        <v>0</v>
      </c>
    </row>
    <row r="180" spans="2:65" s="1" customFormat="1" ht="37.9" customHeight="1">
      <c r="B180" s="33"/>
      <c r="C180" s="132" t="s">
        <v>331</v>
      </c>
      <c r="D180" s="132" t="s">
        <v>211</v>
      </c>
      <c r="E180" s="133" t="s">
        <v>325</v>
      </c>
      <c r="F180" s="134" t="s">
        <v>326</v>
      </c>
      <c r="G180" s="135" t="s">
        <v>226</v>
      </c>
      <c r="H180" s="136">
        <v>57</v>
      </c>
      <c r="I180" s="137"/>
      <c r="J180" s="138">
        <f>ROUND(I180*H180,2)</f>
        <v>0</v>
      </c>
      <c r="K180" s="134" t="s">
        <v>215</v>
      </c>
      <c r="L180" s="33"/>
      <c r="M180" s="139" t="s">
        <v>19</v>
      </c>
      <c r="N180" s="140" t="s">
        <v>48</v>
      </c>
      <c r="P180" s="141">
        <f>O180*H180</f>
        <v>0</v>
      </c>
      <c r="Q180" s="141">
        <v>0.00021</v>
      </c>
      <c r="R180" s="141">
        <f>Q180*H180</f>
        <v>0.01197</v>
      </c>
      <c r="S180" s="141">
        <v>0</v>
      </c>
      <c r="T180" s="142">
        <f>S180*H180</f>
        <v>0</v>
      </c>
      <c r="AR180" s="143" t="s">
        <v>216</v>
      </c>
      <c r="AT180" s="143" t="s">
        <v>211</v>
      </c>
      <c r="AU180" s="143" t="s">
        <v>86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84</v>
      </c>
      <c r="BK180" s="144">
        <f>ROUND(I180*H180,2)</f>
        <v>0</v>
      </c>
      <c r="BL180" s="18" t="s">
        <v>216</v>
      </c>
      <c r="BM180" s="143" t="s">
        <v>1872</v>
      </c>
    </row>
    <row r="181" spans="2:47" s="1" customFormat="1" ht="12">
      <c r="B181" s="33"/>
      <c r="D181" s="145" t="s">
        <v>218</v>
      </c>
      <c r="F181" s="146" t="s">
        <v>328</v>
      </c>
      <c r="I181" s="147"/>
      <c r="L181" s="33"/>
      <c r="M181" s="148"/>
      <c r="T181" s="52"/>
      <c r="AT181" s="18" t="s">
        <v>218</v>
      </c>
      <c r="AU181" s="18" t="s">
        <v>86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1873</v>
      </c>
      <c r="H182" s="153">
        <v>30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1874</v>
      </c>
      <c r="H183" s="153">
        <v>27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57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49.15" customHeight="1">
      <c r="B185" s="33"/>
      <c r="C185" s="132" t="s">
        <v>337</v>
      </c>
      <c r="D185" s="132" t="s">
        <v>211</v>
      </c>
      <c r="E185" s="133" t="s">
        <v>1366</v>
      </c>
      <c r="F185" s="134" t="s">
        <v>1367</v>
      </c>
      <c r="G185" s="135" t="s">
        <v>214</v>
      </c>
      <c r="H185" s="136">
        <v>10.553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</v>
      </c>
      <c r="R185" s="141">
        <f>Q185*H185</f>
        <v>0</v>
      </c>
      <c r="S185" s="141">
        <v>1.8</v>
      </c>
      <c r="T185" s="142">
        <f>S185*H185</f>
        <v>18.995400000000004</v>
      </c>
      <c r="AR185" s="143" t="s">
        <v>216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216</v>
      </c>
      <c r="BM185" s="143" t="s">
        <v>1875</v>
      </c>
    </row>
    <row r="186" spans="2:47" s="1" customFormat="1" ht="12">
      <c r="B186" s="33"/>
      <c r="D186" s="145" t="s">
        <v>218</v>
      </c>
      <c r="F186" s="146" t="s">
        <v>1369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1876</v>
      </c>
      <c r="H187" s="153">
        <v>10.553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4" customFormat="1" ht="12">
      <c r="B188" s="163"/>
      <c r="D188" s="150" t="s">
        <v>220</v>
      </c>
      <c r="E188" s="164" t="s">
        <v>19</v>
      </c>
      <c r="F188" s="165" t="s">
        <v>223</v>
      </c>
      <c r="H188" s="166">
        <v>10.553</v>
      </c>
      <c r="I188" s="167"/>
      <c r="L188" s="163"/>
      <c r="M188" s="168"/>
      <c r="T188" s="169"/>
      <c r="AT188" s="164" t="s">
        <v>220</v>
      </c>
      <c r="AU188" s="164" t="s">
        <v>86</v>
      </c>
      <c r="AV188" s="14" t="s">
        <v>216</v>
      </c>
      <c r="AW188" s="14" t="s">
        <v>37</v>
      </c>
      <c r="AX188" s="14" t="s">
        <v>84</v>
      </c>
      <c r="AY188" s="164" t="s">
        <v>208</v>
      </c>
    </row>
    <row r="189" spans="2:65" s="1" customFormat="1" ht="44.25" customHeight="1">
      <c r="B189" s="33"/>
      <c r="C189" s="132" t="s">
        <v>343</v>
      </c>
      <c r="D189" s="132" t="s">
        <v>211</v>
      </c>
      <c r="E189" s="133" t="s">
        <v>338</v>
      </c>
      <c r="F189" s="134" t="s">
        <v>339</v>
      </c>
      <c r="G189" s="135" t="s">
        <v>226</v>
      </c>
      <c r="H189" s="136">
        <v>87.51</v>
      </c>
      <c r="I189" s="137"/>
      <c r="J189" s="138">
        <f>ROUND(I189*H189,2)</f>
        <v>0</v>
      </c>
      <c r="K189" s="134" t="s">
        <v>215</v>
      </c>
      <c r="L189" s="33"/>
      <c r="M189" s="139" t="s">
        <v>19</v>
      </c>
      <c r="N189" s="140" t="s">
        <v>48</v>
      </c>
      <c r="P189" s="141">
        <f>O189*H189</f>
        <v>0</v>
      </c>
      <c r="Q189" s="141">
        <v>0</v>
      </c>
      <c r="R189" s="141">
        <f>Q189*H189</f>
        <v>0</v>
      </c>
      <c r="S189" s="141">
        <v>0.032</v>
      </c>
      <c r="T189" s="142">
        <f>S189*H189</f>
        <v>2.80032</v>
      </c>
      <c r="AR189" s="143" t="s">
        <v>216</v>
      </c>
      <c r="AT189" s="143" t="s">
        <v>211</v>
      </c>
      <c r="AU189" s="143" t="s">
        <v>86</v>
      </c>
      <c r="AY189" s="18" t="s">
        <v>208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84</v>
      </c>
      <c r="BK189" s="144">
        <f>ROUND(I189*H189,2)</f>
        <v>0</v>
      </c>
      <c r="BL189" s="18" t="s">
        <v>216</v>
      </c>
      <c r="BM189" s="143" t="s">
        <v>1877</v>
      </c>
    </row>
    <row r="190" spans="2:47" s="1" customFormat="1" ht="12">
      <c r="B190" s="33"/>
      <c r="D190" s="145" t="s">
        <v>218</v>
      </c>
      <c r="F190" s="146" t="s">
        <v>341</v>
      </c>
      <c r="I190" s="147"/>
      <c r="L190" s="33"/>
      <c r="M190" s="148"/>
      <c r="T190" s="52"/>
      <c r="AT190" s="18" t="s">
        <v>218</v>
      </c>
      <c r="AU190" s="18" t="s">
        <v>86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1878</v>
      </c>
      <c r="H191" s="153">
        <v>17.01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1385</v>
      </c>
      <c r="H192" s="153">
        <v>27.3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2" customFormat="1" ht="12">
      <c r="B193" s="149"/>
      <c r="D193" s="150" t="s">
        <v>220</v>
      </c>
      <c r="E193" s="151" t="s">
        <v>19</v>
      </c>
      <c r="F193" s="152" t="s">
        <v>1879</v>
      </c>
      <c r="H193" s="153">
        <v>43.2</v>
      </c>
      <c r="I193" s="154"/>
      <c r="L193" s="149"/>
      <c r="M193" s="155"/>
      <c r="T193" s="156"/>
      <c r="AT193" s="151" t="s">
        <v>220</v>
      </c>
      <c r="AU193" s="151" t="s">
        <v>86</v>
      </c>
      <c r="AV193" s="12" t="s">
        <v>86</v>
      </c>
      <c r="AW193" s="12" t="s">
        <v>37</v>
      </c>
      <c r="AX193" s="12" t="s">
        <v>77</v>
      </c>
      <c r="AY193" s="151" t="s">
        <v>208</v>
      </c>
    </row>
    <row r="194" spans="2:51" s="13" customFormat="1" ht="12">
      <c r="B194" s="157"/>
      <c r="D194" s="150" t="s">
        <v>220</v>
      </c>
      <c r="E194" s="158" t="s">
        <v>19</v>
      </c>
      <c r="F194" s="159" t="s">
        <v>93</v>
      </c>
      <c r="H194" s="158" t="s">
        <v>19</v>
      </c>
      <c r="I194" s="160"/>
      <c r="L194" s="157"/>
      <c r="M194" s="161"/>
      <c r="T194" s="162"/>
      <c r="AT194" s="158" t="s">
        <v>220</v>
      </c>
      <c r="AU194" s="158" t="s">
        <v>86</v>
      </c>
      <c r="AV194" s="13" t="s">
        <v>84</v>
      </c>
      <c r="AW194" s="13" t="s">
        <v>37</v>
      </c>
      <c r="AX194" s="13" t="s">
        <v>77</v>
      </c>
      <c r="AY194" s="158" t="s">
        <v>208</v>
      </c>
    </row>
    <row r="195" spans="2:51" s="14" customFormat="1" ht="12">
      <c r="B195" s="163"/>
      <c r="D195" s="150" t="s">
        <v>220</v>
      </c>
      <c r="E195" s="164" t="s">
        <v>19</v>
      </c>
      <c r="F195" s="165" t="s">
        <v>223</v>
      </c>
      <c r="H195" s="166">
        <v>87.51</v>
      </c>
      <c r="I195" s="167"/>
      <c r="L195" s="163"/>
      <c r="M195" s="168"/>
      <c r="T195" s="169"/>
      <c r="AT195" s="164" t="s">
        <v>220</v>
      </c>
      <c r="AU195" s="164" t="s">
        <v>86</v>
      </c>
      <c r="AV195" s="14" t="s">
        <v>216</v>
      </c>
      <c r="AW195" s="14" t="s">
        <v>37</v>
      </c>
      <c r="AX195" s="14" t="s">
        <v>84</v>
      </c>
      <c r="AY195" s="164" t="s">
        <v>208</v>
      </c>
    </row>
    <row r="196" spans="2:65" s="1" customFormat="1" ht="37.9" customHeight="1">
      <c r="B196" s="33"/>
      <c r="C196" s="132" t="s">
        <v>349</v>
      </c>
      <c r="D196" s="132" t="s">
        <v>211</v>
      </c>
      <c r="E196" s="133" t="s">
        <v>369</v>
      </c>
      <c r="F196" s="134" t="s">
        <v>370</v>
      </c>
      <c r="G196" s="135" t="s">
        <v>226</v>
      </c>
      <c r="H196" s="136">
        <v>72.034</v>
      </c>
      <c r="I196" s="137"/>
      <c r="J196" s="138">
        <f>ROUND(I196*H196,2)</f>
        <v>0</v>
      </c>
      <c r="K196" s="134" t="s">
        <v>215</v>
      </c>
      <c r="L196" s="33"/>
      <c r="M196" s="139" t="s">
        <v>19</v>
      </c>
      <c r="N196" s="140" t="s">
        <v>48</v>
      </c>
      <c r="P196" s="141">
        <f>O196*H196</f>
        <v>0</v>
      </c>
      <c r="Q196" s="141">
        <v>0</v>
      </c>
      <c r="R196" s="141">
        <f>Q196*H196</f>
        <v>0</v>
      </c>
      <c r="S196" s="141">
        <v>0.046</v>
      </c>
      <c r="T196" s="142">
        <f>S196*H196</f>
        <v>3.3135640000000004</v>
      </c>
      <c r="AR196" s="143" t="s">
        <v>216</v>
      </c>
      <c r="AT196" s="143" t="s">
        <v>211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216</v>
      </c>
      <c r="BM196" s="143" t="s">
        <v>1880</v>
      </c>
    </row>
    <row r="197" spans="2:47" s="1" customFormat="1" ht="12">
      <c r="B197" s="33"/>
      <c r="D197" s="145" t="s">
        <v>218</v>
      </c>
      <c r="F197" s="146" t="s">
        <v>372</v>
      </c>
      <c r="I197" s="147"/>
      <c r="L197" s="33"/>
      <c r="M197" s="148"/>
      <c r="T197" s="52"/>
      <c r="AT197" s="18" t="s">
        <v>218</v>
      </c>
      <c r="AU197" s="18" t="s">
        <v>86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1881</v>
      </c>
      <c r="H198" s="153">
        <v>4.875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1846</v>
      </c>
      <c r="H199" s="153">
        <v>13.913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2" customFormat="1" ht="12">
      <c r="B200" s="149"/>
      <c r="D200" s="150" t="s">
        <v>220</v>
      </c>
      <c r="E200" s="151" t="s">
        <v>19</v>
      </c>
      <c r="F200" s="152" t="s">
        <v>1882</v>
      </c>
      <c r="H200" s="153">
        <v>20.242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37</v>
      </c>
      <c r="AX200" s="12" t="s">
        <v>77</v>
      </c>
      <c r="AY200" s="151" t="s">
        <v>208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1883</v>
      </c>
      <c r="H201" s="153">
        <v>9.114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1884</v>
      </c>
      <c r="H202" s="153">
        <v>23.89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3" customFormat="1" ht="12">
      <c r="B203" s="157"/>
      <c r="D203" s="150" t="s">
        <v>220</v>
      </c>
      <c r="E203" s="158" t="s">
        <v>19</v>
      </c>
      <c r="F203" s="159" t="s">
        <v>290</v>
      </c>
      <c r="H203" s="158" t="s">
        <v>19</v>
      </c>
      <c r="I203" s="160"/>
      <c r="L203" s="157"/>
      <c r="M203" s="161"/>
      <c r="T203" s="162"/>
      <c r="AT203" s="158" t="s">
        <v>220</v>
      </c>
      <c r="AU203" s="158" t="s">
        <v>86</v>
      </c>
      <c r="AV203" s="13" t="s">
        <v>84</v>
      </c>
      <c r="AW203" s="13" t="s">
        <v>37</v>
      </c>
      <c r="AX203" s="13" t="s">
        <v>77</v>
      </c>
      <c r="AY203" s="158" t="s">
        <v>208</v>
      </c>
    </row>
    <row r="204" spans="2:51" s="14" customFormat="1" ht="12">
      <c r="B204" s="163"/>
      <c r="D204" s="150" t="s">
        <v>220</v>
      </c>
      <c r="E204" s="164" t="s">
        <v>19</v>
      </c>
      <c r="F204" s="165" t="s">
        <v>223</v>
      </c>
      <c r="H204" s="166">
        <v>72.034</v>
      </c>
      <c r="I204" s="167"/>
      <c r="L204" s="163"/>
      <c r="M204" s="168"/>
      <c r="T204" s="169"/>
      <c r="AT204" s="164" t="s">
        <v>220</v>
      </c>
      <c r="AU204" s="164" t="s">
        <v>86</v>
      </c>
      <c r="AV204" s="14" t="s">
        <v>216</v>
      </c>
      <c r="AW204" s="14" t="s">
        <v>37</v>
      </c>
      <c r="AX204" s="14" t="s">
        <v>84</v>
      </c>
      <c r="AY204" s="164" t="s">
        <v>208</v>
      </c>
    </row>
    <row r="205" spans="2:65" s="1" customFormat="1" ht="44.25" customHeight="1">
      <c r="B205" s="33"/>
      <c r="C205" s="132" t="s">
        <v>355</v>
      </c>
      <c r="D205" s="132" t="s">
        <v>211</v>
      </c>
      <c r="E205" s="133" t="s">
        <v>375</v>
      </c>
      <c r="F205" s="134" t="s">
        <v>376</v>
      </c>
      <c r="G205" s="135" t="s">
        <v>226</v>
      </c>
      <c r="H205" s="136">
        <v>28.995</v>
      </c>
      <c r="I205" s="137"/>
      <c r="J205" s="138">
        <f>ROUND(I205*H205,2)</f>
        <v>0</v>
      </c>
      <c r="K205" s="134" t="s">
        <v>215</v>
      </c>
      <c r="L205" s="33"/>
      <c r="M205" s="139" t="s">
        <v>19</v>
      </c>
      <c r="N205" s="140" t="s">
        <v>48</v>
      </c>
      <c r="P205" s="141">
        <f>O205*H205</f>
        <v>0</v>
      </c>
      <c r="Q205" s="141">
        <v>0</v>
      </c>
      <c r="R205" s="141">
        <f>Q205*H205</f>
        <v>0</v>
      </c>
      <c r="S205" s="141">
        <v>0.059</v>
      </c>
      <c r="T205" s="142">
        <f>S205*H205</f>
        <v>1.710705</v>
      </c>
      <c r="AR205" s="143" t="s">
        <v>216</v>
      </c>
      <c r="AT205" s="143" t="s">
        <v>211</v>
      </c>
      <c r="AU205" s="143" t="s">
        <v>86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84</v>
      </c>
      <c r="BK205" s="144">
        <f>ROUND(I205*H205,2)</f>
        <v>0</v>
      </c>
      <c r="BL205" s="18" t="s">
        <v>216</v>
      </c>
      <c r="BM205" s="143" t="s">
        <v>1885</v>
      </c>
    </row>
    <row r="206" spans="2:47" s="1" customFormat="1" ht="12">
      <c r="B206" s="33"/>
      <c r="D206" s="145" t="s">
        <v>218</v>
      </c>
      <c r="F206" s="146" t="s">
        <v>378</v>
      </c>
      <c r="I206" s="147"/>
      <c r="L206" s="33"/>
      <c r="M206" s="148"/>
      <c r="T206" s="52"/>
      <c r="AT206" s="18" t="s">
        <v>218</v>
      </c>
      <c r="AU206" s="18" t="s">
        <v>86</v>
      </c>
    </row>
    <row r="207" spans="2:51" s="12" customFormat="1" ht="12">
      <c r="B207" s="149"/>
      <c r="D207" s="150" t="s">
        <v>220</v>
      </c>
      <c r="E207" s="151" t="s">
        <v>19</v>
      </c>
      <c r="F207" s="152" t="s">
        <v>1852</v>
      </c>
      <c r="H207" s="153">
        <v>9.99</v>
      </c>
      <c r="I207" s="154"/>
      <c r="L207" s="149"/>
      <c r="M207" s="155"/>
      <c r="T207" s="156"/>
      <c r="AT207" s="151" t="s">
        <v>220</v>
      </c>
      <c r="AU207" s="151" t="s">
        <v>86</v>
      </c>
      <c r="AV207" s="12" t="s">
        <v>86</v>
      </c>
      <c r="AW207" s="12" t="s">
        <v>37</v>
      </c>
      <c r="AX207" s="12" t="s">
        <v>77</v>
      </c>
      <c r="AY207" s="151" t="s">
        <v>208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1853</v>
      </c>
      <c r="H208" s="153">
        <v>12.555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1854</v>
      </c>
      <c r="H209" s="153">
        <v>6.45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3" customFormat="1" ht="12">
      <c r="B210" s="157"/>
      <c r="D210" s="150" t="s">
        <v>220</v>
      </c>
      <c r="E210" s="158" t="s">
        <v>19</v>
      </c>
      <c r="F210" s="159" t="s">
        <v>294</v>
      </c>
      <c r="H210" s="158" t="s">
        <v>19</v>
      </c>
      <c r="I210" s="160"/>
      <c r="L210" s="157"/>
      <c r="M210" s="161"/>
      <c r="T210" s="162"/>
      <c r="AT210" s="158" t="s">
        <v>220</v>
      </c>
      <c r="AU210" s="158" t="s">
        <v>86</v>
      </c>
      <c r="AV210" s="13" t="s">
        <v>84</v>
      </c>
      <c r="AW210" s="13" t="s">
        <v>37</v>
      </c>
      <c r="AX210" s="13" t="s">
        <v>77</v>
      </c>
      <c r="AY210" s="158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223</v>
      </c>
      <c r="H211" s="166">
        <v>28.995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3" s="11" customFormat="1" ht="22.9" customHeight="1">
      <c r="B212" s="120"/>
      <c r="D212" s="121" t="s">
        <v>76</v>
      </c>
      <c r="E212" s="130" t="s">
        <v>381</v>
      </c>
      <c r="F212" s="130" t="s">
        <v>382</v>
      </c>
      <c r="I212" s="123"/>
      <c r="J212" s="131">
        <f>BK212</f>
        <v>0</v>
      </c>
      <c r="L212" s="120"/>
      <c r="M212" s="125"/>
      <c r="P212" s="126">
        <f>SUM(P213:P223)</f>
        <v>0</v>
      </c>
      <c r="R212" s="126">
        <f>SUM(R213:R223)</f>
        <v>0</v>
      </c>
      <c r="T212" s="127">
        <f>SUM(T213:T223)</f>
        <v>0</v>
      </c>
      <c r="AR212" s="121" t="s">
        <v>84</v>
      </c>
      <c r="AT212" s="128" t="s">
        <v>76</v>
      </c>
      <c r="AU212" s="128" t="s">
        <v>84</v>
      </c>
      <c r="AY212" s="121" t="s">
        <v>208</v>
      </c>
      <c r="BK212" s="129">
        <f>SUM(BK213:BK223)</f>
        <v>0</v>
      </c>
    </row>
    <row r="213" spans="2:65" s="1" customFormat="1" ht="44.25" customHeight="1">
      <c r="B213" s="33"/>
      <c r="C213" s="132" t="s">
        <v>7</v>
      </c>
      <c r="D213" s="132" t="s">
        <v>211</v>
      </c>
      <c r="E213" s="133" t="s">
        <v>1399</v>
      </c>
      <c r="F213" s="134" t="s">
        <v>1400</v>
      </c>
      <c r="G213" s="135" t="s">
        <v>386</v>
      </c>
      <c r="H213" s="136">
        <v>26.88</v>
      </c>
      <c r="I213" s="137"/>
      <c r="J213" s="138">
        <f>ROUND(I213*H213,2)</f>
        <v>0</v>
      </c>
      <c r="K213" s="134" t="s">
        <v>215</v>
      </c>
      <c r="L213" s="33"/>
      <c r="M213" s="139" t="s">
        <v>19</v>
      </c>
      <c r="N213" s="140" t="s">
        <v>48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216</v>
      </c>
      <c r="AT213" s="143" t="s">
        <v>211</v>
      </c>
      <c r="AU213" s="143" t="s">
        <v>86</v>
      </c>
      <c r="AY213" s="18" t="s">
        <v>208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8" t="s">
        <v>84</v>
      </c>
      <c r="BK213" s="144">
        <f>ROUND(I213*H213,2)</f>
        <v>0</v>
      </c>
      <c r="BL213" s="18" t="s">
        <v>216</v>
      </c>
      <c r="BM213" s="143" t="s">
        <v>1886</v>
      </c>
    </row>
    <row r="214" spans="2:47" s="1" customFormat="1" ht="12">
      <c r="B214" s="33"/>
      <c r="D214" s="145" t="s">
        <v>218</v>
      </c>
      <c r="F214" s="146" t="s">
        <v>1402</v>
      </c>
      <c r="I214" s="147"/>
      <c r="L214" s="33"/>
      <c r="M214" s="148"/>
      <c r="T214" s="52"/>
      <c r="AT214" s="18" t="s">
        <v>218</v>
      </c>
      <c r="AU214" s="18" t="s">
        <v>86</v>
      </c>
    </row>
    <row r="215" spans="2:65" s="1" customFormat="1" ht="33" customHeight="1">
      <c r="B215" s="33"/>
      <c r="C215" s="132" t="s">
        <v>368</v>
      </c>
      <c r="D215" s="132" t="s">
        <v>211</v>
      </c>
      <c r="E215" s="133" t="s">
        <v>390</v>
      </c>
      <c r="F215" s="134" t="s">
        <v>391</v>
      </c>
      <c r="G215" s="135" t="s">
        <v>386</v>
      </c>
      <c r="H215" s="136">
        <v>26.88</v>
      </c>
      <c r="I215" s="137"/>
      <c r="J215" s="138">
        <f>ROUND(I215*H215,2)</f>
        <v>0</v>
      </c>
      <c r="K215" s="134" t="s">
        <v>215</v>
      </c>
      <c r="L215" s="33"/>
      <c r="M215" s="139" t="s">
        <v>19</v>
      </c>
      <c r="N215" s="140" t="s">
        <v>48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216</v>
      </c>
      <c r="AT215" s="143" t="s">
        <v>211</v>
      </c>
      <c r="AU215" s="143" t="s">
        <v>86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84</v>
      </c>
      <c r="BK215" s="144">
        <f>ROUND(I215*H215,2)</f>
        <v>0</v>
      </c>
      <c r="BL215" s="18" t="s">
        <v>216</v>
      </c>
      <c r="BM215" s="143" t="s">
        <v>1887</v>
      </c>
    </row>
    <row r="216" spans="2:47" s="1" customFormat="1" ht="12">
      <c r="B216" s="33"/>
      <c r="D216" s="145" t="s">
        <v>218</v>
      </c>
      <c r="F216" s="146" t="s">
        <v>393</v>
      </c>
      <c r="I216" s="147"/>
      <c r="L216" s="33"/>
      <c r="M216" s="148"/>
      <c r="T216" s="52"/>
      <c r="AT216" s="18" t="s">
        <v>218</v>
      </c>
      <c r="AU216" s="18" t="s">
        <v>86</v>
      </c>
    </row>
    <row r="217" spans="2:65" s="1" customFormat="1" ht="44.25" customHeight="1">
      <c r="B217" s="33"/>
      <c r="C217" s="132" t="s">
        <v>374</v>
      </c>
      <c r="D217" s="132" t="s">
        <v>211</v>
      </c>
      <c r="E217" s="133" t="s">
        <v>395</v>
      </c>
      <c r="F217" s="134" t="s">
        <v>396</v>
      </c>
      <c r="G217" s="135" t="s">
        <v>386</v>
      </c>
      <c r="H217" s="136">
        <v>672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48</v>
      </c>
      <c r="P217" s="141">
        <f>O217*H217</f>
        <v>0</v>
      </c>
      <c r="Q217" s="141">
        <v>0</v>
      </c>
      <c r="R217" s="141">
        <f>Q217*H217</f>
        <v>0</v>
      </c>
      <c r="S217" s="141">
        <v>0</v>
      </c>
      <c r="T217" s="142">
        <f>S217*H217</f>
        <v>0</v>
      </c>
      <c r="AR217" s="143" t="s">
        <v>216</v>
      </c>
      <c r="AT217" s="143" t="s">
        <v>211</v>
      </c>
      <c r="AU217" s="143" t="s">
        <v>86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84</v>
      </c>
      <c r="BK217" s="144">
        <f>ROUND(I217*H217,2)</f>
        <v>0</v>
      </c>
      <c r="BL217" s="18" t="s">
        <v>216</v>
      </c>
      <c r="BM217" s="143" t="s">
        <v>1888</v>
      </c>
    </row>
    <row r="218" spans="2:47" s="1" customFormat="1" ht="12">
      <c r="B218" s="33"/>
      <c r="D218" s="145" t="s">
        <v>218</v>
      </c>
      <c r="F218" s="146" t="s">
        <v>398</v>
      </c>
      <c r="I218" s="147"/>
      <c r="L218" s="33"/>
      <c r="M218" s="148"/>
      <c r="T218" s="52"/>
      <c r="AT218" s="18" t="s">
        <v>218</v>
      </c>
      <c r="AU218" s="18" t="s">
        <v>86</v>
      </c>
    </row>
    <row r="219" spans="2:51" s="12" customFormat="1" ht="12">
      <c r="B219" s="149"/>
      <c r="D219" s="150" t="s">
        <v>220</v>
      </c>
      <c r="F219" s="152" t="s">
        <v>1889</v>
      </c>
      <c r="H219" s="153">
        <v>672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4</v>
      </c>
      <c r="AX219" s="12" t="s">
        <v>84</v>
      </c>
      <c r="AY219" s="151" t="s">
        <v>208</v>
      </c>
    </row>
    <row r="220" spans="2:65" s="1" customFormat="1" ht="44.25" customHeight="1">
      <c r="B220" s="33"/>
      <c r="C220" s="132" t="s">
        <v>383</v>
      </c>
      <c r="D220" s="132" t="s">
        <v>211</v>
      </c>
      <c r="E220" s="133" t="s">
        <v>401</v>
      </c>
      <c r="F220" s="134" t="s">
        <v>402</v>
      </c>
      <c r="G220" s="135" t="s">
        <v>386</v>
      </c>
      <c r="H220" s="136">
        <v>24.079</v>
      </c>
      <c r="I220" s="137"/>
      <c r="J220" s="138">
        <f>ROUND(I220*H220,2)</f>
        <v>0</v>
      </c>
      <c r="K220" s="134" t="s">
        <v>215</v>
      </c>
      <c r="L220" s="33"/>
      <c r="M220" s="139" t="s">
        <v>19</v>
      </c>
      <c r="N220" s="140" t="s">
        <v>48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216</v>
      </c>
      <c r="AT220" s="143" t="s">
        <v>211</v>
      </c>
      <c r="AU220" s="143" t="s">
        <v>86</v>
      </c>
      <c r="AY220" s="18" t="s">
        <v>208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84</v>
      </c>
      <c r="BK220" s="144">
        <f>ROUND(I220*H220,2)</f>
        <v>0</v>
      </c>
      <c r="BL220" s="18" t="s">
        <v>216</v>
      </c>
      <c r="BM220" s="143" t="s">
        <v>1890</v>
      </c>
    </row>
    <row r="221" spans="2:47" s="1" customFormat="1" ht="12">
      <c r="B221" s="33"/>
      <c r="D221" s="145" t="s">
        <v>218</v>
      </c>
      <c r="F221" s="146" t="s">
        <v>404</v>
      </c>
      <c r="I221" s="147"/>
      <c r="L221" s="33"/>
      <c r="M221" s="148"/>
      <c r="T221" s="52"/>
      <c r="AT221" s="18" t="s">
        <v>218</v>
      </c>
      <c r="AU221" s="18" t="s">
        <v>86</v>
      </c>
    </row>
    <row r="222" spans="2:65" s="1" customFormat="1" ht="49.15" customHeight="1">
      <c r="B222" s="33"/>
      <c r="C222" s="132" t="s">
        <v>389</v>
      </c>
      <c r="D222" s="132" t="s">
        <v>211</v>
      </c>
      <c r="E222" s="133" t="s">
        <v>406</v>
      </c>
      <c r="F222" s="134" t="s">
        <v>407</v>
      </c>
      <c r="G222" s="135" t="s">
        <v>386</v>
      </c>
      <c r="H222" s="136">
        <v>2.8</v>
      </c>
      <c r="I222" s="137"/>
      <c r="J222" s="138">
        <f>ROUND(I222*H222,2)</f>
        <v>0</v>
      </c>
      <c r="K222" s="134" t="s">
        <v>215</v>
      </c>
      <c r="L222" s="33"/>
      <c r="M222" s="139" t="s">
        <v>19</v>
      </c>
      <c r="N222" s="140" t="s">
        <v>48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216</v>
      </c>
      <c r="AT222" s="143" t="s">
        <v>211</v>
      </c>
      <c r="AU222" s="143" t="s">
        <v>86</v>
      </c>
      <c r="AY222" s="18" t="s">
        <v>208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8" t="s">
        <v>84</v>
      </c>
      <c r="BK222" s="144">
        <f>ROUND(I222*H222,2)</f>
        <v>0</v>
      </c>
      <c r="BL222" s="18" t="s">
        <v>216</v>
      </c>
      <c r="BM222" s="143" t="s">
        <v>1891</v>
      </c>
    </row>
    <row r="223" spans="2:47" s="1" customFormat="1" ht="12">
      <c r="B223" s="33"/>
      <c r="D223" s="145" t="s">
        <v>218</v>
      </c>
      <c r="F223" s="146" t="s">
        <v>409</v>
      </c>
      <c r="I223" s="147"/>
      <c r="L223" s="33"/>
      <c r="M223" s="148"/>
      <c r="T223" s="52"/>
      <c r="AT223" s="18" t="s">
        <v>218</v>
      </c>
      <c r="AU223" s="18" t="s">
        <v>86</v>
      </c>
    </row>
    <row r="224" spans="2:63" s="11" customFormat="1" ht="22.9" customHeight="1">
      <c r="B224" s="120"/>
      <c r="D224" s="121" t="s">
        <v>76</v>
      </c>
      <c r="E224" s="130" t="s">
        <v>410</v>
      </c>
      <c r="F224" s="130" t="s">
        <v>411</v>
      </c>
      <c r="I224" s="123"/>
      <c r="J224" s="131">
        <f>BK224</f>
        <v>0</v>
      </c>
      <c r="L224" s="120"/>
      <c r="M224" s="125"/>
      <c r="P224" s="126">
        <f>SUM(P225:P226)</f>
        <v>0</v>
      </c>
      <c r="R224" s="126">
        <f>SUM(R225:R226)</f>
        <v>0</v>
      </c>
      <c r="T224" s="127">
        <f>SUM(T225:T226)</f>
        <v>0</v>
      </c>
      <c r="AR224" s="121" t="s">
        <v>84</v>
      </c>
      <c r="AT224" s="128" t="s">
        <v>76</v>
      </c>
      <c r="AU224" s="128" t="s">
        <v>84</v>
      </c>
      <c r="AY224" s="121" t="s">
        <v>208</v>
      </c>
      <c r="BK224" s="129">
        <f>SUM(BK225:BK226)</f>
        <v>0</v>
      </c>
    </row>
    <row r="225" spans="2:65" s="1" customFormat="1" ht="55.5" customHeight="1">
      <c r="B225" s="33"/>
      <c r="C225" s="132" t="s">
        <v>394</v>
      </c>
      <c r="D225" s="132" t="s">
        <v>211</v>
      </c>
      <c r="E225" s="133" t="s">
        <v>560</v>
      </c>
      <c r="F225" s="134" t="s">
        <v>561</v>
      </c>
      <c r="G225" s="135" t="s">
        <v>386</v>
      </c>
      <c r="H225" s="136">
        <v>14.293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216</v>
      </c>
      <c r="AT225" s="143" t="s">
        <v>211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216</v>
      </c>
      <c r="BM225" s="143" t="s">
        <v>1892</v>
      </c>
    </row>
    <row r="226" spans="2:47" s="1" customFormat="1" ht="12">
      <c r="B226" s="33"/>
      <c r="D226" s="145" t="s">
        <v>218</v>
      </c>
      <c r="F226" s="146" t="s">
        <v>563</v>
      </c>
      <c r="I226" s="147"/>
      <c r="L226" s="33"/>
      <c r="M226" s="148"/>
      <c r="T226" s="52"/>
      <c r="AT226" s="18" t="s">
        <v>218</v>
      </c>
      <c r="AU226" s="18" t="s">
        <v>86</v>
      </c>
    </row>
    <row r="227" spans="2:63" s="11" customFormat="1" ht="25.9" customHeight="1">
      <c r="B227" s="120"/>
      <c r="D227" s="121" t="s">
        <v>76</v>
      </c>
      <c r="E227" s="122" t="s">
        <v>417</v>
      </c>
      <c r="F227" s="122" t="s">
        <v>418</v>
      </c>
      <c r="I227" s="123"/>
      <c r="J227" s="124">
        <f>BK227</f>
        <v>0</v>
      </c>
      <c r="L227" s="120"/>
      <c r="M227" s="125"/>
      <c r="P227" s="126">
        <f>P228+P253</f>
        <v>0</v>
      </c>
      <c r="R227" s="126">
        <f>R228+R253</f>
        <v>3.8365979602249998</v>
      </c>
      <c r="T227" s="127">
        <f>T228+T253</f>
        <v>0.059619000000000005</v>
      </c>
      <c r="AR227" s="121" t="s">
        <v>86</v>
      </c>
      <c r="AT227" s="128" t="s">
        <v>76</v>
      </c>
      <c r="AU227" s="128" t="s">
        <v>77</v>
      </c>
      <c r="AY227" s="121" t="s">
        <v>208</v>
      </c>
      <c r="BK227" s="129">
        <f>BK228+BK253</f>
        <v>0</v>
      </c>
    </row>
    <row r="228" spans="2:63" s="11" customFormat="1" ht="22.9" customHeight="1">
      <c r="B228" s="120"/>
      <c r="D228" s="121" t="s">
        <v>76</v>
      </c>
      <c r="E228" s="130" t="s">
        <v>419</v>
      </c>
      <c r="F228" s="130" t="s">
        <v>420</v>
      </c>
      <c r="I228" s="123"/>
      <c r="J228" s="131">
        <f>BK228</f>
        <v>0</v>
      </c>
      <c r="L228" s="120"/>
      <c r="M228" s="125"/>
      <c r="P228" s="126">
        <f>SUM(P229:P252)</f>
        <v>0</v>
      </c>
      <c r="R228" s="126">
        <f>SUM(R229:R252)</f>
        <v>0.1292926076</v>
      </c>
      <c r="T228" s="127">
        <f>SUM(T229:T252)</f>
        <v>0.059619000000000005</v>
      </c>
      <c r="AR228" s="121" t="s">
        <v>86</v>
      </c>
      <c r="AT228" s="128" t="s">
        <v>76</v>
      </c>
      <c r="AU228" s="128" t="s">
        <v>84</v>
      </c>
      <c r="AY228" s="121" t="s">
        <v>208</v>
      </c>
      <c r="BK228" s="129">
        <f>SUM(BK229:BK252)</f>
        <v>0</v>
      </c>
    </row>
    <row r="229" spans="2:65" s="1" customFormat="1" ht="24.2" customHeight="1">
      <c r="B229" s="33"/>
      <c r="C229" s="132" t="s">
        <v>400</v>
      </c>
      <c r="D229" s="132" t="s">
        <v>211</v>
      </c>
      <c r="E229" s="133" t="s">
        <v>564</v>
      </c>
      <c r="F229" s="134" t="s">
        <v>565</v>
      </c>
      <c r="G229" s="135" t="s">
        <v>274</v>
      </c>
      <c r="H229" s="136">
        <v>10.5</v>
      </c>
      <c r="I229" s="137"/>
      <c r="J229" s="138">
        <f>ROUND(I229*H229,2)</f>
        <v>0</v>
      </c>
      <c r="K229" s="134" t="s">
        <v>215</v>
      </c>
      <c r="L229" s="33"/>
      <c r="M229" s="139" t="s">
        <v>19</v>
      </c>
      <c r="N229" s="140" t="s">
        <v>48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331</v>
      </c>
      <c r="AT229" s="143" t="s">
        <v>211</v>
      </c>
      <c r="AU229" s="143" t="s">
        <v>86</v>
      </c>
      <c r="AY229" s="18" t="s">
        <v>208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8" t="s">
        <v>84</v>
      </c>
      <c r="BK229" s="144">
        <f>ROUND(I229*H229,2)</f>
        <v>0</v>
      </c>
      <c r="BL229" s="18" t="s">
        <v>331</v>
      </c>
      <c r="BM229" s="143" t="s">
        <v>1893</v>
      </c>
    </row>
    <row r="230" spans="2:47" s="1" customFormat="1" ht="12">
      <c r="B230" s="33"/>
      <c r="D230" s="145" t="s">
        <v>218</v>
      </c>
      <c r="F230" s="146" t="s">
        <v>567</v>
      </c>
      <c r="I230" s="147"/>
      <c r="L230" s="33"/>
      <c r="M230" s="148"/>
      <c r="T230" s="52"/>
      <c r="AT230" s="18" t="s">
        <v>218</v>
      </c>
      <c r="AU230" s="18" t="s">
        <v>86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1774</v>
      </c>
      <c r="H231" s="153">
        <v>10.5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4" customFormat="1" ht="12">
      <c r="B232" s="163"/>
      <c r="D232" s="150" t="s">
        <v>220</v>
      </c>
      <c r="E232" s="164" t="s">
        <v>19</v>
      </c>
      <c r="F232" s="165" t="s">
        <v>223</v>
      </c>
      <c r="H232" s="166">
        <v>10.5</v>
      </c>
      <c r="I232" s="167"/>
      <c r="L232" s="163"/>
      <c r="M232" s="168"/>
      <c r="T232" s="169"/>
      <c r="AT232" s="164" t="s">
        <v>220</v>
      </c>
      <c r="AU232" s="164" t="s">
        <v>86</v>
      </c>
      <c r="AV232" s="14" t="s">
        <v>216</v>
      </c>
      <c r="AW232" s="14" t="s">
        <v>37</v>
      </c>
      <c r="AX232" s="14" t="s">
        <v>84</v>
      </c>
      <c r="AY232" s="164" t="s">
        <v>208</v>
      </c>
    </row>
    <row r="233" spans="2:65" s="1" customFormat="1" ht="21.75" customHeight="1">
      <c r="B233" s="33"/>
      <c r="C233" s="170" t="s">
        <v>405</v>
      </c>
      <c r="D233" s="170" t="s">
        <v>239</v>
      </c>
      <c r="E233" s="171" t="s">
        <v>570</v>
      </c>
      <c r="F233" s="172" t="s">
        <v>571</v>
      </c>
      <c r="G233" s="173" t="s">
        <v>386</v>
      </c>
      <c r="H233" s="174">
        <v>0.009</v>
      </c>
      <c r="I233" s="175"/>
      <c r="J233" s="176">
        <f>ROUND(I233*H233,2)</f>
        <v>0</v>
      </c>
      <c r="K233" s="172" t="s">
        <v>215</v>
      </c>
      <c r="L233" s="177"/>
      <c r="M233" s="178" t="s">
        <v>19</v>
      </c>
      <c r="N233" s="179" t="s">
        <v>48</v>
      </c>
      <c r="P233" s="141">
        <f>O233*H233</f>
        <v>0</v>
      </c>
      <c r="Q233" s="141">
        <v>1</v>
      </c>
      <c r="R233" s="141">
        <f>Q233*H233</f>
        <v>0.009</v>
      </c>
      <c r="S233" s="141">
        <v>0</v>
      </c>
      <c r="T233" s="142">
        <f>S233*H233</f>
        <v>0</v>
      </c>
      <c r="AR233" s="143" t="s">
        <v>432</v>
      </c>
      <c r="AT233" s="143" t="s">
        <v>239</v>
      </c>
      <c r="AU233" s="143" t="s">
        <v>86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84</v>
      </c>
      <c r="BK233" s="144">
        <f>ROUND(I233*H233,2)</f>
        <v>0</v>
      </c>
      <c r="BL233" s="18" t="s">
        <v>331</v>
      </c>
      <c r="BM233" s="143" t="s">
        <v>1894</v>
      </c>
    </row>
    <row r="234" spans="2:51" s="12" customFormat="1" ht="12">
      <c r="B234" s="149"/>
      <c r="D234" s="150" t="s">
        <v>220</v>
      </c>
      <c r="E234" s="151" t="s">
        <v>19</v>
      </c>
      <c r="F234" s="152" t="s">
        <v>1895</v>
      </c>
      <c r="H234" s="153">
        <v>0.009</v>
      </c>
      <c r="I234" s="154"/>
      <c r="L234" s="149"/>
      <c r="M234" s="155"/>
      <c r="T234" s="156"/>
      <c r="AT234" s="151" t="s">
        <v>220</v>
      </c>
      <c r="AU234" s="151" t="s">
        <v>86</v>
      </c>
      <c r="AV234" s="12" t="s">
        <v>86</v>
      </c>
      <c r="AW234" s="12" t="s">
        <v>37</v>
      </c>
      <c r="AX234" s="12" t="s">
        <v>77</v>
      </c>
      <c r="AY234" s="151" t="s">
        <v>208</v>
      </c>
    </row>
    <row r="235" spans="2:51" s="14" customFormat="1" ht="12">
      <c r="B235" s="163"/>
      <c r="D235" s="150" t="s">
        <v>220</v>
      </c>
      <c r="E235" s="164" t="s">
        <v>19</v>
      </c>
      <c r="F235" s="165" t="s">
        <v>223</v>
      </c>
      <c r="H235" s="166">
        <v>0.009</v>
      </c>
      <c r="I235" s="167"/>
      <c r="L235" s="163"/>
      <c r="M235" s="168"/>
      <c r="T235" s="169"/>
      <c r="AT235" s="164" t="s">
        <v>220</v>
      </c>
      <c r="AU235" s="164" t="s">
        <v>86</v>
      </c>
      <c r="AV235" s="14" t="s">
        <v>216</v>
      </c>
      <c r="AW235" s="14" t="s">
        <v>37</v>
      </c>
      <c r="AX235" s="14" t="s">
        <v>84</v>
      </c>
      <c r="AY235" s="164" t="s">
        <v>208</v>
      </c>
    </row>
    <row r="236" spans="2:65" s="1" customFormat="1" ht="24.2" customHeight="1">
      <c r="B236" s="33"/>
      <c r="C236" s="132" t="s">
        <v>412</v>
      </c>
      <c r="D236" s="132" t="s">
        <v>211</v>
      </c>
      <c r="E236" s="133" t="s">
        <v>422</v>
      </c>
      <c r="F236" s="134" t="s">
        <v>423</v>
      </c>
      <c r="G236" s="135" t="s">
        <v>274</v>
      </c>
      <c r="H236" s="136">
        <v>35.7</v>
      </c>
      <c r="I236" s="137"/>
      <c r="J236" s="138">
        <f>ROUND(I236*H236,2)</f>
        <v>0</v>
      </c>
      <c r="K236" s="134" t="s">
        <v>215</v>
      </c>
      <c r="L236" s="33"/>
      <c r="M236" s="139" t="s">
        <v>19</v>
      </c>
      <c r="N236" s="140" t="s">
        <v>48</v>
      </c>
      <c r="P236" s="141">
        <f>O236*H236</f>
        <v>0</v>
      </c>
      <c r="Q236" s="141">
        <v>0</v>
      </c>
      <c r="R236" s="141">
        <f>Q236*H236</f>
        <v>0</v>
      </c>
      <c r="S236" s="141">
        <v>0.00167</v>
      </c>
      <c r="T236" s="142">
        <f>S236*H236</f>
        <v>0.059619000000000005</v>
      </c>
      <c r="AR236" s="143" t="s">
        <v>331</v>
      </c>
      <c r="AT236" s="143" t="s">
        <v>211</v>
      </c>
      <c r="AU236" s="143" t="s">
        <v>86</v>
      </c>
      <c r="AY236" s="18" t="s">
        <v>208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8" t="s">
        <v>84</v>
      </c>
      <c r="BK236" s="144">
        <f>ROUND(I236*H236,2)</f>
        <v>0</v>
      </c>
      <c r="BL236" s="18" t="s">
        <v>331</v>
      </c>
      <c r="BM236" s="143" t="s">
        <v>1896</v>
      </c>
    </row>
    <row r="237" spans="2:47" s="1" customFormat="1" ht="12">
      <c r="B237" s="33"/>
      <c r="D237" s="145" t="s">
        <v>218</v>
      </c>
      <c r="F237" s="146" t="s">
        <v>425</v>
      </c>
      <c r="I237" s="147"/>
      <c r="L237" s="33"/>
      <c r="M237" s="148"/>
      <c r="T237" s="52"/>
      <c r="AT237" s="18" t="s">
        <v>218</v>
      </c>
      <c r="AU237" s="18" t="s">
        <v>86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1897</v>
      </c>
      <c r="H238" s="153">
        <v>18.9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1898</v>
      </c>
      <c r="H239" s="153">
        <v>16.8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35.7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5" s="1" customFormat="1" ht="37.9" customHeight="1">
      <c r="B241" s="33"/>
      <c r="C241" s="132" t="s">
        <v>421</v>
      </c>
      <c r="D241" s="132" t="s">
        <v>211</v>
      </c>
      <c r="E241" s="133" t="s">
        <v>427</v>
      </c>
      <c r="F241" s="134" t="s">
        <v>428</v>
      </c>
      <c r="G241" s="135" t="s">
        <v>274</v>
      </c>
      <c r="H241" s="136">
        <v>39</v>
      </c>
      <c r="I241" s="137"/>
      <c r="J241" s="138">
        <f>ROUND(I241*H241,2)</f>
        <v>0</v>
      </c>
      <c r="K241" s="134" t="s">
        <v>215</v>
      </c>
      <c r="L241" s="33"/>
      <c r="M241" s="139" t="s">
        <v>19</v>
      </c>
      <c r="N241" s="140" t="s">
        <v>48</v>
      </c>
      <c r="P241" s="141">
        <f>O241*H241</f>
        <v>0</v>
      </c>
      <c r="Q241" s="141">
        <v>0.002691466</v>
      </c>
      <c r="R241" s="141">
        <f>Q241*H241</f>
        <v>0.104967174</v>
      </c>
      <c r="S241" s="141">
        <v>0</v>
      </c>
      <c r="T241" s="142">
        <f>S241*H241</f>
        <v>0</v>
      </c>
      <c r="AR241" s="143" t="s">
        <v>331</v>
      </c>
      <c r="AT241" s="143" t="s">
        <v>211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331</v>
      </c>
      <c r="BM241" s="143" t="s">
        <v>1899</v>
      </c>
    </row>
    <row r="242" spans="2:47" s="1" customFormat="1" ht="12">
      <c r="B242" s="33"/>
      <c r="D242" s="145" t="s">
        <v>218</v>
      </c>
      <c r="F242" s="146" t="s">
        <v>430</v>
      </c>
      <c r="I242" s="147"/>
      <c r="L242" s="33"/>
      <c r="M242" s="148"/>
      <c r="T242" s="52"/>
      <c r="AT242" s="18" t="s">
        <v>218</v>
      </c>
      <c r="AU242" s="18" t="s">
        <v>86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1900</v>
      </c>
      <c r="H243" s="153">
        <v>18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1901</v>
      </c>
      <c r="H244" s="153">
        <v>21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4" customFormat="1" ht="12">
      <c r="B245" s="163"/>
      <c r="D245" s="150" t="s">
        <v>220</v>
      </c>
      <c r="E245" s="164" t="s">
        <v>19</v>
      </c>
      <c r="F245" s="165" t="s">
        <v>223</v>
      </c>
      <c r="H245" s="166">
        <v>39</v>
      </c>
      <c r="I245" s="167"/>
      <c r="L245" s="163"/>
      <c r="M245" s="168"/>
      <c r="T245" s="169"/>
      <c r="AT245" s="164" t="s">
        <v>220</v>
      </c>
      <c r="AU245" s="164" t="s">
        <v>86</v>
      </c>
      <c r="AV245" s="14" t="s">
        <v>216</v>
      </c>
      <c r="AW245" s="14" t="s">
        <v>37</v>
      </c>
      <c r="AX245" s="14" t="s">
        <v>84</v>
      </c>
      <c r="AY245" s="164" t="s">
        <v>208</v>
      </c>
    </row>
    <row r="246" spans="2:65" s="1" customFormat="1" ht="37.9" customHeight="1">
      <c r="B246" s="33"/>
      <c r="C246" s="132" t="s">
        <v>426</v>
      </c>
      <c r="D246" s="132" t="s">
        <v>211</v>
      </c>
      <c r="E246" s="133" t="s">
        <v>1902</v>
      </c>
      <c r="F246" s="134" t="s">
        <v>1903</v>
      </c>
      <c r="G246" s="135" t="s">
        <v>274</v>
      </c>
      <c r="H246" s="136">
        <v>4.6</v>
      </c>
      <c r="I246" s="137"/>
      <c r="J246" s="138">
        <f>ROUND(I246*H246,2)</f>
        <v>0</v>
      </c>
      <c r="K246" s="134" t="s">
        <v>215</v>
      </c>
      <c r="L246" s="33"/>
      <c r="M246" s="139" t="s">
        <v>19</v>
      </c>
      <c r="N246" s="140" t="s">
        <v>48</v>
      </c>
      <c r="P246" s="141">
        <f>O246*H246</f>
        <v>0</v>
      </c>
      <c r="Q246" s="141">
        <v>0.003331616</v>
      </c>
      <c r="R246" s="141">
        <f>Q246*H246</f>
        <v>0.015325433599999999</v>
      </c>
      <c r="S246" s="141">
        <v>0</v>
      </c>
      <c r="T246" s="142">
        <f>S246*H246</f>
        <v>0</v>
      </c>
      <c r="AR246" s="143" t="s">
        <v>331</v>
      </c>
      <c r="AT246" s="143" t="s">
        <v>211</v>
      </c>
      <c r="AU246" s="143" t="s">
        <v>86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84</v>
      </c>
      <c r="BK246" s="144">
        <f>ROUND(I246*H246,2)</f>
        <v>0</v>
      </c>
      <c r="BL246" s="18" t="s">
        <v>331</v>
      </c>
      <c r="BM246" s="143" t="s">
        <v>1904</v>
      </c>
    </row>
    <row r="247" spans="2:47" s="1" customFormat="1" ht="12">
      <c r="B247" s="33"/>
      <c r="D247" s="145" t="s">
        <v>218</v>
      </c>
      <c r="F247" s="146" t="s">
        <v>1905</v>
      </c>
      <c r="I247" s="147"/>
      <c r="L247" s="33"/>
      <c r="M247" s="148"/>
      <c r="T247" s="52"/>
      <c r="AT247" s="18" t="s">
        <v>218</v>
      </c>
      <c r="AU247" s="18" t="s">
        <v>86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1906</v>
      </c>
      <c r="H248" s="153">
        <v>4.6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84</v>
      </c>
      <c r="AY248" s="151" t="s">
        <v>208</v>
      </c>
    </row>
    <row r="249" spans="2:65" s="1" customFormat="1" ht="55.5" customHeight="1">
      <c r="B249" s="33"/>
      <c r="C249" s="132" t="s">
        <v>432</v>
      </c>
      <c r="D249" s="132" t="s">
        <v>211</v>
      </c>
      <c r="E249" s="133" t="s">
        <v>1907</v>
      </c>
      <c r="F249" s="134" t="s">
        <v>1908</v>
      </c>
      <c r="G249" s="135" t="s">
        <v>235</v>
      </c>
      <c r="H249" s="136">
        <v>8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331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331</v>
      </c>
      <c r="BM249" s="143" t="s">
        <v>1909</v>
      </c>
    </row>
    <row r="250" spans="2:47" s="1" customFormat="1" ht="12">
      <c r="B250" s="33"/>
      <c r="D250" s="145" t="s">
        <v>218</v>
      </c>
      <c r="F250" s="146" t="s">
        <v>1910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65" s="1" customFormat="1" ht="44.25" customHeight="1">
      <c r="B251" s="33"/>
      <c r="C251" s="132" t="s">
        <v>438</v>
      </c>
      <c r="D251" s="132" t="s">
        <v>211</v>
      </c>
      <c r="E251" s="133" t="s">
        <v>1002</v>
      </c>
      <c r="F251" s="134" t="s">
        <v>1003</v>
      </c>
      <c r="G251" s="135" t="s">
        <v>447</v>
      </c>
      <c r="H251" s="187"/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331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331</v>
      </c>
      <c r="BM251" s="143" t="s">
        <v>1911</v>
      </c>
    </row>
    <row r="252" spans="2:47" s="1" customFormat="1" ht="12">
      <c r="B252" s="33"/>
      <c r="D252" s="145" t="s">
        <v>218</v>
      </c>
      <c r="F252" s="146" t="s">
        <v>1005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63" s="11" customFormat="1" ht="22.9" customHeight="1">
      <c r="B253" s="120"/>
      <c r="D253" s="121" t="s">
        <v>76</v>
      </c>
      <c r="E253" s="130" t="s">
        <v>450</v>
      </c>
      <c r="F253" s="130" t="s">
        <v>451</v>
      </c>
      <c r="I253" s="123"/>
      <c r="J253" s="131">
        <f>BK253</f>
        <v>0</v>
      </c>
      <c r="L253" s="120"/>
      <c r="M253" s="125"/>
      <c r="P253" s="126">
        <f>SUM(P254:P291)</f>
        <v>0</v>
      </c>
      <c r="R253" s="126">
        <f>SUM(R254:R291)</f>
        <v>3.7073053526249997</v>
      </c>
      <c r="T253" s="127">
        <f>SUM(T254:T291)</f>
        <v>0</v>
      </c>
      <c r="AR253" s="121" t="s">
        <v>86</v>
      </c>
      <c r="AT253" s="128" t="s">
        <v>76</v>
      </c>
      <c r="AU253" s="128" t="s">
        <v>84</v>
      </c>
      <c r="AY253" s="121" t="s">
        <v>208</v>
      </c>
      <c r="BK253" s="129">
        <f>SUM(BK254:BK291)</f>
        <v>0</v>
      </c>
    </row>
    <row r="254" spans="2:65" s="1" customFormat="1" ht="33" customHeight="1">
      <c r="B254" s="33"/>
      <c r="C254" s="132" t="s">
        <v>444</v>
      </c>
      <c r="D254" s="132" t="s">
        <v>211</v>
      </c>
      <c r="E254" s="133" t="s">
        <v>453</v>
      </c>
      <c r="F254" s="134" t="s">
        <v>454</v>
      </c>
      <c r="G254" s="135" t="s">
        <v>226</v>
      </c>
      <c r="H254" s="136">
        <v>94.23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0.0002653375</v>
      </c>
      <c r="R254" s="141">
        <f>Q254*H254</f>
        <v>0.025002752625</v>
      </c>
      <c r="S254" s="141">
        <v>0</v>
      </c>
      <c r="T254" s="142">
        <f>S254*H254</f>
        <v>0</v>
      </c>
      <c r="AR254" s="143" t="s">
        <v>331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331</v>
      </c>
      <c r="BM254" s="143" t="s">
        <v>1912</v>
      </c>
    </row>
    <row r="255" spans="2:47" s="1" customFormat="1" ht="12">
      <c r="B255" s="33"/>
      <c r="D255" s="145" t="s">
        <v>218</v>
      </c>
      <c r="F255" s="146" t="s">
        <v>456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51" s="12" customFormat="1" ht="12">
      <c r="B256" s="149"/>
      <c r="D256" s="150" t="s">
        <v>220</v>
      </c>
      <c r="E256" s="151" t="s">
        <v>19</v>
      </c>
      <c r="F256" s="152" t="s">
        <v>1913</v>
      </c>
      <c r="H256" s="153">
        <v>51.03</v>
      </c>
      <c r="I256" s="154"/>
      <c r="L256" s="149"/>
      <c r="M256" s="155"/>
      <c r="T256" s="156"/>
      <c r="AT256" s="151" t="s">
        <v>220</v>
      </c>
      <c r="AU256" s="151" t="s">
        <v>86</v>
      </c>
      <c r="AV256" s="12" t="s">
        <v>86</v>
      </c>
      <c r="AW256" s="12" t="s">
        <v>37</v>
      </c>
      <c r="AX256" s="12" t="s">
        <v>77</v>
      </c>
      <c r="AY256" s="151" t="s">
        <v>208</v>
      </c>
    </row>
    <row r="257" spans="2:51" s="13" customFormat="1" ht="12">
      <c r="B257" s="157"/>
      <c r="D257" s="150" t="s">
        <v>220</v>
      </c>
      <c r="E257" s="158" t="s">
        <v>19</v>
      </c>
      <c r="F257" s="159" t="s">
        <v>1914</v>
      </c>
      <c r="H257" s="158" t="s">
        <v>19</v>
      </c>
      <c r="I257" s="160"/>
      <c r="L257" s="157"/>
      <c r="M257" s="161"/>
      <c r="T257" s="162"/>
      <c r="AT257" s="158" t="s">
        <v>220</v>
      </c>
      <c r="AU257" s="158" t="s">
        <v>86</v>
      </c>
      <c r="AV257" s="13" t="s">
        <v>84</v>
      </c>
      <c r="AW257" s="13" t="s">
        <v>37</v>
      </c>
      <c r="AX257" s="13" t="s">
        <v>77</v>
      </c>
      <c r="AY257" s="158" t="s">
        <v>208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1879</v>
      </c>
      <c r="H258" s="153">
        <v>43.2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3" customFormat="1" ht="12">
      <c r="B259" s="157"/>
      <c r="D259" s="150" t="s">
        <v>220</v>
      </c>
      <c r="E259" s="158" t="s">
        <v>19</v>
      </c>
      <c r="F259" s="159" t="s">
        <v>1915</v>
      </c>
      <c r="H259" s="158" t="s">
        <v>19</v>
      </c>
      <c r="I259" s="160"/>
      <c r="L259" s="157"/>
      <c r="M259" s="161"/>
      <c r="T259" s="162"/>
      <c r="AT259" s="158" t="s">
        <v>220</v>
      </c>
      <c r="AU259" s="158" t="s">
        <v>86</v>
      </c>
      <c r="AV259" s="13" t="s">
        <v>84</v>
      </c>
      <c r="AW259" s="13" t="s">
        <v>37</v>
      </c>
      <c r="AX259" s="13" t="s">
        <v>77</v>
      </c>
      <c r="AY259" s="158" t="s">
        <v>208</v>
      </c>
    </row>
    <row r="260" spans="2:51" s="14" customFormat="1" ht="12">
      <c r="B260" s="163"/>
      <c r="D260" s="150" t="s">
        <v>220</v>
      </c>
      <c r="E260" s="164" t="s">
        <v>19</v>
      </c>
      <c r="F260" s="165" t="s">
        <v>223</v>
      </c>
      <c r="H260" s="166">
        <v>94.23</v>
      </c>
      <c r="I260" s="167"/>
      <c r="L260" s="163"/>
      <c r="M260" s="168"/>
      <c r="T260" s="169"/>
      <c r="AT260" s="164" t="s">
        <v>220</v>
      </c>
      <c r="AU260" s="164" t="s">
        <v>86</v>
      </c>
      <c r="AV260" s="14" t="s">
        <v>216</v>
      </c>
      <c r="AW260" s="14" t="s">
        <v>37</v>
      </c>
      <c r="AX260" s="14" t="s">
        <v>84</v>
      </c>
      <c r="AY260" s="164" t="s">
        <v>208</v>
      </c>
    </row>
    <row r="261" spans="2:65" s="1" customFormat="1" ht="33" customHeight="1">
      <c r="B261" s="33"/>
      <c r="C261" s="170" t="s">
        <v>452</v>
      </c>
      <c r="D261" s="170" t="s">
        <v>239</v>
      </c>
      <c r="E261" s="171" t="s">
        <v>460</v>
      </c>
      <c r="F261" s="172" t="s">
        <v>1438</v>
      </c>
      <c r="G261" s="173" t="s">
        <v>226</v>
      </c>
      <c r="H261" s="174">
        <v>94.23</v>
      </c>
      <c r="I261" s="175"/>
      <c r="J261" s="176">
        <f>ROUND(I261*H261,2)</f>
        <v>0</v>
      </c>
      <c r="K261" s="172" t="s">
        <v>215</v>
      </c>
      <c r="L261" s="177"/>
      <c r="M261" s="178" t="s">
        <v>19</v>
      </c>
      <c r="N261" s="179" t="s">
        <v>48</v>
      </c>
      <c r="P261" s="141">
        <f>O261*H261</f>
        <v>0</v>
      </c>
      <c r="Q261" s="141">
        <v>0.03642</v>
      </c>
      <c r="R261" s="141">
        <f>Q261*H261</f>
        <v>3.4318566</v>
      </c>
      <c r="S261" s="141">
        <v>0</v>
      </c>
      <c r="T261" s="142">
        <f>S261*H261</f>
        <v>0</v>
      </c>
      <c r="AR261" s="143" t="s">
        <v>432</v>
      </c>
      <c r="AT261" s="143" t="s">
        <v>239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331</v>
      </c>
      <c r="BM261" s="143" t="s">
        <v>1916</v>
      </c>
    </row>
    <row r="262" spans="2:65" s="1" customFormat="1" ht="78" customHeight="1">
      <c r="B262" s="33"/>
      <c r="C262" s="170" t="s">
        <v>459</v>
      </c>
      <c r="D262" s="170" t="s">
        <v>239</v>
      </c>
      <c r="E262" s="171" t="s">
        <v>814</v>
      </c>
      <c r="F262" s="172" t="s">
        <v>815</v>
      </c>
      <c r="G262" s="173" t="s">
        <v>226</v>
      </c>
      <c r="H262" s="174">
        <v>94.23</v>
      </c>
      <c r="I262" s="175"/>
      <c r="J262" s="176">
        <f>ROUND(I262*H262,2)</f>
        <v>0</v>
      </c>
      <c r="K262" s="172" t="s">
        <v>19</v>
      </c>
      <c r="L262" s="177"/>
      <c r="M262" s="178" t="s">
        <v>19</v>
      </c>
      <c r="N262" s="179" t="s">
        <v>48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432</v>
      </c>
      <c r="AT262" s="143" t="s">
        <v>239</v>
      </c>
      <c r="AU262" s="143" t="s">
        <v>86</v>
      </c>
      <c r="AY262" s="18" t="s">
        <v>208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8" t="s">
        <v>84</v>
      </c>
      <c r="BK262" s="144">
        <f>ROUND(I262*H262,2)</f>
        <v>0</v>
      </c>
      <c r="BL262" s="18" t="s">
        <v>331</v>
      </c>
      <c r="BM262" s="143" t="s">
        <v>1917</v>
      </c>
    </row>
    <row r="263" spans="2:65" s="1" customFormat="1" ht="44.25" customHeight="1">
      <c r="B263" s="33"/>
      <c r="C263" s="132" t="s">
        <v>463</v>
      </c>
      <c r="D263" s="132" t="s">
        <v>211</v>
      </c>
      <c r="E263" s="133" t="s">
        <v>464</v>
      </c>
      <c r="F263" s="134" t="s">
        <v>465</v>
      </c>
      <c r="G263" s="135" t="s">
        <v>274</v>
      </c>
      <c r="H263" s="136">
        <v>161.6</v>
      </c>
      <c r="I263" s="137"/>
      <c r="J263" s="138">
        <f>ROUND(I263*H263,2)</f>
        <v>0</v>
      </c>
      <c r="K263" s="134" t="s">
        <v>215</v>
      </c>
      <c r="L263" s="33"/>
      <c r="M263" s="139" t="s">
        <v>19</v>
      </c>
      <c r="N263" s="140" t="s">
        <v>48</v>
      </c>
      <c r="P263" s="141">
        <f>O263*H263</f>
        <v>0</v>
      </c>
      <c r="Q263" s="141">
        <v>0.00029</v>
      </c>
      <c r="R263" s="141">
        <f>Q263*H263</f>
        <v>0.046863999999999996</v>
      </c>
      <c r="S263" s="141">
        <v>0</v>
      </c>
      <c r="T263" s="142">
        <f>S263*H263</f>
        <v>0</v>
      </c>
      <c r="AR263" s="143" t="s">
        <v>331</v>
      </c>
      <c r="AT263" s="143" t="s">
        <v>211</v>
      </c>
      <c r="AU263" s="143" t="s">
        <v>86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84</v>
      </c>
      <c r="BK263" s="144">
        <f>ROUND(I263*H263,2)</f>
        <v>0</v>
      </c>
      <c r="BL263" s="18" t="s">
        <v>331</v>
      </c>
      <c r="BM263" s="143" t="s">
        <v>1918</v>
      </c>
    </row>
    <row r="264" spans="2:47" s="1" customFormat="1" ht="12">
      <c r="B264" s="33"/>
      <c r="D264" s="145" t="s">
        <v>218</v>
      </c>
      <c r="F264" s="146" t="s">
        <v>467</v>
      </c>
      <c r="I264" s="147"/>
      <c r="L264" s="33"/>
      <c r="M264" s="148"/>
      <c r="T264" s="52"/>
      <c r="AT264" s="18" t="s">
        <v>218</v>
      </c>
      <c r="AU264" s="18" t="s">
        <v>86</v>
      </c>
    </row>
    <row r="265" spans="2:51" s="12" customFormat="1" ht="12">
      <c r="B265" s="149"/>
      <c r="D265" s="150" t="s">
        <v>220</v>
      </c>
      <c r="E265" s="151" t="s">
        <v>19</v>
      </c>
      <c r="F265" s="152" t="s">
        <v>1919</v>
      </c>
      <c r="H265" s="153">
        <v>86.4</v>
      </c>
      <c r="I265" s="154"/>
      <c r="L265" s="149"/>
      <c r="M265" s="155"/>
      <c r="T265" s="156"/>
      <c r="AT265" s="151" t="s">
        <v>220</v>
      </c>
      <c r="AU265" s="151" t="s">
        <v>86</v>
      </c>
      <c r="AV265" s="12" t="s">
        <v>86</v>
      </c>
      <c r="AW265" s="12" t="s">
        <v>37</v>
      </c>
      <c r="AX265" s="12" t="s">
        <v>77</v>
      </c>
      <c r="AY265" s="151" t="s">
        <v>208</v>
      </c>
    </row>
    <row r="266" spans="2:51" s="13" customFormat="1" ht="12">
      <c r="B266" s="157"/>
      <c r="D266" s="150" t="s">
        <v>220</v>
      </c>
      <c r="E266" s="158" t="s">
        <v>19</v>
      </c>
      <c r="F266" s="159" t="s">
        <v>1914</v>
      </c>
      <c r="H266" s="158" t="s">
        <v>19</v>
      </c>
      <c r="I266" s="160"/>
      <c r="L266" s="157"/>
      <c r="M266" s="161"/>
      <c r="T266" s="162"/>
      <c r="AT266" s="158" t="s">
        <v>220</v>
      </c>
      <c r="AU266" s="158" t="s">
        <v>86</v>
      </c>
      <c r="AV266" s="13" t="s">
        <v>84</v>
      </c>
      <c r="AW266" s="13" t="s">
        <v>37</v>
      </c>
      <c r="AX266" s="13" t="s">
        <v>77</v>
      </c>
      <c r="AY266" s="158" t="s">
        <v>208</v>
      </c>
    </row>
    <row r="267" spans="2:51" s="12" customFormat="1" ht="12">
      <c r="B267" s="149"/>
      <c r="D267" s="150" t="s">
        <v>220</v>
      </c>
      <c r="E267" s="151" t="s">
        <v>19</v>
      </c>
      <c r="F267" s="152" t="s">
        <v>1920</v>
      </c>
      <c r="H267" s="153">
        <v>75.2</v>
      </c>
      <c r="I267" s="154"/>
      <c r="L267" s="149"/>
      <c r="M267" s="155"/>
      <c r="T267" s="156"/>
      <c r="AT267" s="151" t="s">
        <v>220</v>
      </c>
      <c r="AU267" s="151" t="s">
        <v>86</v>
      </c>
      <c r="AV267" s="12" t="s">
        <v>86</v>
      </c>
      <c r="AW267" s="12" t="s">
        <v>37</v>
      </c>
      <c r="AX267" s="12" t="s">
        <v>77</v>
      </c>
      <c r="AY267" s="151" t="s">
        <v>208</v>
      </c>
    </row>
    <row r="268" spans="2:51" s="13" customFormat="1" ht="12">
      <c r="B268" s="157"/>
      <c r="D268" s="150" t="s">
        <v>220</v>
      </c>
      <c r="E268" s="158" t="s">
        <v>19</v>
      </c>
      <c r="F268" s="159" t="s">
        <v>1915</v>
      </c>
      <c r="H268" s="158" t="s">
        <v>19</v>
      </c>
      <c r="I268" s="160"/>
      <c r="L268" s="157"/>
      <c r="M268" s="161"/>
      <c r="T268" s="162"/>
      <c r="AT268" s="158" t="s">
        <v>220</v>
      </c>
      <c r="AU268" s="158" t="s">
        <v>86</v>
      </c>
      <c r="AV268" s="13" t="s">
        <v>84</v>
      </c>
      <c r="AW268" s="13" t="s">
        <v>37</v>
      </c>
      <c r="AX268" s="13" t="s">
        <v>77</v>
      </c>
      <c r="AY268" s="158" t="s">
        <v>208</v>
      </c>
    </row>
    <row r="269" spans="2:51" s="14" customFormat="1" ht="12">
      <c r="B269" s="163"/>
      <c r="D269" s="150" t="s">
        <v>220</v>
      </c>
      <c r="E269" s="164" t="s">
        <v>19</v>
      </c>
      <c r="F269" s="165" t="s">
        <v>223</v>
      </c>
      <c r="H269" s="166">
        <v>161.60000000000002</v>
      </c>
      <c r="I269" s="167"/>
      <c r="L269" s="163"/>
      <c r="M269" s="168"/>
      <c r="T269" s="169"/>
      <c r="AT269" s="164" t="s">
        <v>220</v>
      </c>
      <c r="AU269" s="164" t="s">
        <v>86</v>
      </c>
      <c r="AV269" s="14" t="s">
        <v>216</v>
      </c>
      <c r="AW269" s="14" t="s">
        <v>37</v>
      </c>
      <c r="AX269" s="14" t="s">
        <v>84</v>
      </c>
      <c r="AY269" s="164" t="s">
        <v>208</v>
      </c>
    </row>
    <row r="270" spans="2:65" s="1" customFormat="1" ht="33" customHeight="1">
      <c r="B270" s="33"/>
      <c r="C270" s="132" t="s">
        <v>469</v>
      </c>
      <c r="D270" s="132" t="s">
        <v>211</v>
      </c>
      <c r="E270" s="133" t="s">
        <v>470</v>
      </c>
      <c r="F270" s="134" t="s">
        <v>471</v>
      </c>
      <c r="G270" s="135" t="s">
        <v>274</v>
      </c>
      <c r="H270" s="136">
        <v>40.85</v>
      </c>
      <c r="I270" s="137"/>
      <c r="J270" s="138">
        <f>ROUND(I270*H270,2)</f>
        <v>0</v>
      </c>
      <c r="K270" s="134" t="s">
        <v>215</v>
      </c>
      <c r="L270" s="33"/>
      <c r="M270" s="139" t="s">
        <v>19</v>
      </c>
      <c r="N270" s="140" t="s">
        <v>48</v>
      </c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AR270" s="143" t="s">
        <v>331</v>
      </c>
      <c r="AT270" s="143" t="s">
        <v>211</v>
      </c>
      <c r="AU270" s="143" t="s">
        <v>86</v>
      </c>
      <c r="AY270" s="18" t="s">
        <v>208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8" t="s">
        <v>84</v>
      </c>
      <c r="BK270" s="144">
        <f>ROUND(I270*H270,2)</f>
        <v>0</v>
      </c>
      <c r="BL270" s="18" t="s">
        <v>331</v>
      </c>
      <c r="BM270" s="143" t="s">
        <v>1921</v>
      </c>
    </row>
    <row r="271" spans="2:47" s="1" customFormat="1" ht="12">
      <c r="B271" s="33"/>
      <c r="D271" s="145" t="s">
        <v>218</v>
      </c>
      <c r="F271" s="146" t="s">
        <v>473</v>
      </c>
      <c r="I271" s="147"/>
      <c r="L271" s="33"/>
      <c r="M271" s="148"/>
      <c r="T271" s="52"/>
      <c r="AT271" s="18" t="s">
        <v>218</v>
      </c>
      <c r="AU271" s="18" t="s">
        <v>86</v>
      </c>
    </row>
    <row r="272" spans="2:51" s="12" customFormat="1" ht="12">
      <c r="B272" s="149"/>
      <c r="D272" s="150" t="s">
        <v>220</v>
      </c>
      <c r="E272" s="151" t="s">
        <v>19</v>
      </c>
      <c r="F272" s="152" t="s">
        <v>1922</v>
      </c>
      <c r="H272" s="153">
        <v>18.8</v>
      </c>
      <c r="I272" s="154"/>
      <c r="L272" s="149"/>
      <c r="M272" s="155"/>
      <c r="T272" s="156"/>
      <c r="AT272" s="151" t="s">
        <v>220</v>
      </c>
      <c r="AU272" s="151" t="s">
        <v>86</v>
      </c>
      <c r="AV272" s="12" t="s">
        <v>86</v>
      </c>
      <c r="AW272" s="12" t="s">
        <v>37</v>
      </c>
      <c r="AX272" s="12" t="s">
        <v>77</v>
      </c>
      <c r="AY272" s="151" t="s">
        <v>208</v>
      </c>
    </row>
    <row r="273" spans="2:51" s="12" customFormat="1" ht="12">
      <c r="B273" s="149"/>
      <c r="D273" s="150" t="s">
        <v>220</v>
      </c>
      <c r="E273" s="151" t="s">
        <v>19</v>
      </c>
      <c r="F273" s="152" t="s">
        <v>1923</v>
      </c>
      <c r="H273" s="153">
        <v>22.05</v>
      </c>
      <c r="I273" s="154"/>
      <c r="L273" s="149"/>
      <c r="M273" s="155"/>
      <c r="T273" s="156"/>
      <c r="AT273" s="151" t="s">
        <v>220</v>
      </c>
      <c r="AU273" s="151" t="s">
        <v>86</v>
      </c>
      <c r="AV273" s="12" t="s">
        <v>86</v>
      </c>
      <c r="AW273" s="12" t="s">
        <v>37</v>
      </c>
      <c r="AX273" s="12" t="s">
        <v>77</v>
      </c>
      <c r="AY273" s="151" t="s">
        <v>208</v>
      </c>
    </row>
    <row r="274" spans="2:51" s="14" customFormat="1" ht="12">
      <c r="B274" s="163"/>
      <c r="D274" s="150" t="s">
        <v>220</v>
      </c>
      <c r="E274" s="164" t="s">
        <v>19</v>
      </c>
      <c r="F274" s="165" t="s">
        <v>223</v>
      </c>
      <c r="H274" s="166">
        <v>40.85</v>
      </c>
      <c r="I274" s="167"/>
      <c r="L274" s="163"/>
      <c r="M274" s="168"/>
      <c r="T274" s="169"/>
      <c r="AT274" s="164" t="s">
        <v>220</v>
      </c>
      <c r="AU274" s="164" t="s">
        <v>86</v>
      </c>
      <c r="AV274" s="14" t="s">
        <v>216</v>
      </c>
      <c r="AW274" s="14" t="s">
        <v>37</v>
      </c>
      <c r="AX274" s="14" t="s">
        <v>84</v>
      </c>
      <c r="AY274" s="164" t="s">
        <v>208</v>
      </c>
    </row>
    <row r="275" spans="2:65" s="1" customFormat="1" ht="24.2" customHeight="1">
      <c r="B275" s="33"/>
      <c r="C275" s="170" t="s">
        <v>475</v>
      </c>
      <c r="D275" s="170" t="s">
        <v>239</v>
      </c>
      <c r="E275" s="171" t="s">
        <v>824</v>
      </c>
      <c r="F275" s="172" t="s">
        <v>825</v>
      </c>
      <c r="G275" s="173" t="s">
        <v>274</v>
      </c>
      <c r="H275" s="174">
        <v>42.893</v>
      </c>
      <c r="I275" s="175"/>
      <c r="J275" s="176">
        <f>ROUND(I275*H275,2)</f>
        <v>0</v>
      </c>
      <c r="K275" s="172" t="s">
        <v>215</v>
      </c>
      <c r="L275" s="177"/>
      <c r="M275" s="178" t="s">
        <v>19</v>
      </c>
      <c r="N275" s="179" t="s">
        <v>48</v>
      </c>
      <c r="P275" s="141">
        <f>O275*H275</f>
        <v>0</v>
      </c>
      <c r="Q275" s="141">
        <v>0.004</v>
      </c>
      <c r="R275" s="141">
        <f>Q275*H275</f>
        <v>0.171572</v>
      </c>
      <c r="S275" s="141">
        <v>0</v>
      </c>
      <c r="T275" s="142">
        <f>S275*H275</f>
        <v>0</v>
      </c>
      <c r="AR275" s="143" t="s">
        <v>432</v>
      </c>
      <c r="AT275" s="143" t="s">
        <v>239</v>
      </c>
      <c r="AU275" s="143" t="s">
        <v>86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84</v>
      </c>
      <c r="BK275" s="144">
        <f>ROUND(I275*H275,2)</f>
        <v>0</v>
      </c>
      <c r="BL275" s="18" t="s">
        <v>331</v>
      </c>
      <c r="BM275" s="143" t="s">
        <v>1924</v>
      </c>
    </row>
    <row r="276" spans="2:51" s="12" customFormat="1" ht="12">
      <c r="B276" s="149"/>
      <c r="D276" s="150" t="s">
        <v>220</v>
      </c>
      <c r="E276" s="151" t="s">
        <v>19</v>
      </c>
      <c r="F276" s="152" t="s">
        <v>1922</v>
      </c>
      <c r="H276" s="153">
        <v>18.8</v>
      </c>
      <c r="I276" s="154"/>
      <c r="L276" s="149"/>
      <c r="M276" s="155"/>
      <c r="T276" s="156"/>
      <c r="AT276" s="151" t="s">
        <v>220</v>
      </c>
      <c r="AU276" s="151" t="s">
        <v>86</v>
      </c>
      <c r="AV276" s="12" t="s">
        <v>86</v>
      </c>
      <c r="AW276" s="12" t="s">
        <v>37</v>
      </c>
      <c r="AX276" s="12" t="s">
        <v>77</v>
      </c>
      <c r="AY276" s="151" t="s">
        <v>208</v>
      </c>
    </row>
    <row r="277" spans="2:51" s="12" customFormat="1" ht="12">
      <c r="B277" s="149"/>
      <c r="D277" s="150" t="s">
        <v>220</v>
      </c>
      <c r="E277" s="151" t="s">
        <v>19</v>
      </c>
      <c r="F277" s="152" t="s">
        <v>1923</v>
      </c>
      <c r="H277" s="153">
        <v>22.05</v>
      </c>
      <c r="I277" s="154"/>
      <c r="L277" s="149"/>
      <c r="M277" s="155"/>
      <c r="T277" s="156"/>
      <c r="AT277" s="151" t="s">
        <v>220</v>
      </c>
      <c r="AU277" s="151" t="s">
        <v>86</v>
      </c>
      <c r="AV277" s="12" t="s">
        <v>86</v>
      </c>
      <c r="AW277" s="12" t="s">
        <v>37</v>
      </c>
      <c r="AX277" s="12" t="s">
        <v>77</v>
      </c>
      <c r="AY277" s="151" t="s">
        <v>208</v>
      </c>
    </row>
    <row r="278" spans="2:51" s="14" customFormat="1" ht="12">
      <c r="B278" s="163"/>
      <c r="D278" s="150" t="s">
        <v>220</v>
      </c>
      <c r="E278" s="164" t="s">
        <v>19</v>
      </c>
      <c r="F278" s="165" t="s">
        <v>223</v>
      </c>
      <c r="H278" s="166">
        <v>40.85</v>
      </c>
      <c r="I278" s="167"/>
      <c r="L278" s="163"/>
      <c r="M278" s="168"/>
      <c r="T278" s="169"/>
      <c r="AT278" s="164" t="s">
        <v>220</v>
      </c>
      <c r="AU278" s="164" t="s">
        <v>86</v>
      </c>
      <c r="AV278" s="14" t="s">
        <v>216</v>
      </c>
      <c r="AW278" s="14" t="s">
        <v>37</v>
      </c>
      <c r="AX278" s="14" t="s">
        <v>84</v>
      </c>
      <c r="AY278" s="164" t="s">
        <v>208</v>
      </c>
    </row>
    <row r="279" spans="2:51" s="12" customFormat="1" ht="12">
      <c r="B279" s="149"/>
      <c r="D279" s="150" t="s">
        <v>220</v>
      </c>
      <c r="F279" s="152" t="s">
        <v>1925</v>
      </c>
      <c r="H279" s="153">
        <v>42.893</v>
      </c>
      <c r="I279" s="154"/>
      <c r="L279" s="149"/>
      <c r="M279" s="155"/>
      <c r="T279" s="156"/>
      <c r="AT279" s="151" t="s">
        <v>220</v>
      </c>
      <c r="AU279" s="151" t="s">
        <v>86</v>
      </c>
      <c r="AV279" s="12" t="s">
        <v>86</v>
      </c>
      <c r="AW279" s="12" t="s">
        <v>4</v>
      </c>
      <c r="AX279" s="12" t="s">
        <v>84</v>
      </c>
      <c r="AY279" s="151" t="s">
        <v>208</v>
      </c>
    </row>
    <row r="280" spans="2:65" s="1" customFormat="1" ht="24.2" customHeight="1">
      <c r="B280" s="33"/>
      <c r="C280" s="170" t="s">
        <v>480</v>
      </c>
      <c r="D280" s="170" t="s">
        <v>239</v>
      </c>
      <c r="E280" s="171" t="s">
        <v>481</v>
      </c>
      <c r="F280" s="172" t="s">
        <v>482</v>
      </c>
      <c r="G280" s="173" t="s">
        <v>483</v>
      </c>
      <c r="H280" s="174">
        <v>17</v>
      </c>
      <c r="I280" s="175"/>
      <c r="J280" s="176">
        <f>ROUND(I280*H280,2)</f>
        <v>0</v>
      </c>
      <c r="K280" s="172" t="s">
        <v>215</v>
      </c>
      <c r="L280" s="177"/>
      <c r="M280" s="178" t="s">
        <v>19</v>
      </c>
      <c r="N280" s="179" t="s">
        <v>48</v>
      </c>
      <c r="P280" s="141">
        <f>O280*H280</f>
        <v>0</v>
      </c>
      <c r="Q280" s="141">
        <v>6E-05</v>
      </c>
      <c r="R280" s="141">
        <f>Q280*H280</f>
        <v>0.00102</v>
      </c>
      <c r="S280" s="141">
        <v>0</v>
      </c>
      <c r="T280" s="142">
        <f>S280*H280</f>
        <v>0</v>
      </c>
      <c r="AR280" s="143" t="s">
        <v>432</v>
      </c>
      <c r="AT280" s="143" t="s">
        <v>239</v>
      </c>
      <c r="AU280" s="143" t="s">
        <v>86</v>
      </c>
      <c r="AY280" s="18" t="s">
        <v>208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8" t="s">
        <v>84</v>
      </c>
      <c r="BK280" s="144">
        <f>ROUND(I280*H280,2)</f>
        <v>0</v>
      </c>
      <c r="BL280" s="18" t="s">
        <v>331</v>
      </c>
      <c r="BM280" s="143" t="s">
        <v>1926</v>
      </c>
    </row>
    <row r="281" spans="2:65" s="1" customFormat="1" ht="33" customHeight="1">
      <c r="B281" s="33"/>
      <c r="C281" s="132" t="s">
        <v>485</v>
      </c>
      <c r="D281" s="132" t="s">
        <v>211</v>
      </c>
      <c r="E281" s="133" t="s">
        <v>486</v>
      </c>
      <c r="F281" s="134" t="s">
        <v>487</v>
      </c>
      <c r="G281" s="135" t="s">
        <v>274</v>
      </c>
      <c r="H281" s="136">
        <v>4.2</v>
      </c>
      <c r="I281" s="137"/>
      <c r="J281" s="138">
        <f>ROUND(I281*H281,2)</f>
        <v>0</v>
      </c>
      <c r="K281" s="134" t="s">
        <v>215</v>
      </c>
      <c r="L281" s="33"/>
      <c r="M281" s="139" t="s">
        <v>19</v>
      </c>
      <c r="N281" s="140" t="s">
        <v>48</v>
      </c>
      <c r="P281" s="141">
        <f>O281*H281</f>
        <v>0</v>
      </c>
      <c r="Q281" s="141">
        <v>0</v>
      </c>
      <c r="R281" s="141">
        <f>Q281*H281</f>
        <v>0</v>
      </c>
      <c r="S281" s="141">
        <v>0</v>
      </c>
      <c r="T281" s="142">
        <f>S281*H281</f>
        <v>0</v>
      </c>
      <c r="AR281" s="143" t="s">
        <v>331</v>
      </c>
      <c r="AT281" s="143" t="s">
        <v>211</v>
      </c>
      <c r="AU281" s="143" t="s">
        <v>86</v>
      </c>
      <c r="AY281" s="18" t="s">
        <v>208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8" t="s">
        <v>84</v>
      </c>
      <c r="BK281" s="144">
        <f>ROUND(I281*H281,2)</f>
        <v>0</v>
      </c>
      <c r="BL281" s="18" t="s">
        <v>331</v>
      </c>
      <c r="BM281" s="143" t="s">
        <v>1927</v>
      </c>
    </row>
    <row r="282" spans="2:47" s="1" customFormat="1" ht="12">
      <c r="B282" s="33"/>
      <c r="D282" s="145" t="s">
        <v>218</v>
      </c>
      <c r="F282" s="146" t="s">
        <v>489</v>
      </c>
      <c r="I282" s="147"/>
      <c r="L282" s="33"/>
      <c r="M282" s="148"/>
      <c r="T282" s="52"/>
      <c r="AT282" s="18" t="s">
        <v>218</v>
      </c>
      <c r="AU282" s="18" t="s">
        <v>86</v>
      </c>
    </row>
    <row r="283" spans="2:51" s="12" customFormat="1" ht="12">
      <c r="B283" s="149"/>
      <c r="D283" s="150" t="s">
        <v>220</v>
      </c>
      <c r="E283" s="151" t="s">
        <v>19</v>
      </c>
      <c r="F283" s="152" t="s">
        <v>1471</v>
      </c>
      <c r="H283" s="153">
        <v>4.2</v>
      </c>
      <c r="I283" s="154"/>
      <c r="L283" s="149"/>
      <c r="M283" s="155"/>
      <c r="T283" s="156"/>
      <c r="AT283" s="151" t="s">
        <v>220</v>
      </c>
      <c r="AU283" s="151" t="s">
        <v>86</v>
      </c>
      <c r="AV283" s="12" t="s">
        <v>86</v>
      </c>
      <c r="AW283" s="12" t="s">
        <v>37</v>
      </c>
      <c r="AX283" s="12" t="s">
        <v>77</v>
      </c>
      <c r="AY283" s="151" t="s">
        <v>208</v>
      </c>
    </row>
    <row r="284" spans="2:51" s="14" customFormat="1" ht="12">
      <c r="B284" s="163"/>
      <c r="D284" s="150" t="s">
        <v>220</v>
      </c>
      <c r="E284" s="164" t="s">
        <v>19</v>
      </c>
      <c r="F284" s="165" t="s">
        <v>223</v>
      </c>
      <c r="H284" s="166">
        <v>4.2</v>
      </c>
      <c r="I284" s="167"/>
      <c r="L284" s="163"/>
      <c r="M284" s="168"/>
      <c r="T284" s="169"/>
      <c r="AT284" s="164" t="s">
        <v>220</v>
      </c>
      <c r="AU284" s="164" t="s">
        <v>86</v>
      </c>
      <c r="AV284" s="14" t="s">
        <v>216</v>
      </c>
      <c r="AW284" s="14" t="s">
        <v>37</v>
      </c>
      <c r="AX284" s="14" t="s">
        <v>84</v>
      </c>
      <c r="AY284" s="164" t="s">
        <v>208</v>
      </c>
    </row>
    <row r="285" spans="2:65" s="1" customFormat="1" ht="24.2" customHeight="1">
      <c r="B285" s="33"/>
      <c r="C285" s="170" t="s">
        <v>491</v>
      </c>
      <c r="D285" s="170" t="s">
        <v>239</v>
      </c>
      <c r="E285" s="171" t="s">
        <v>592</v>
      </c>
      <c r="F285" s="172" t="s">
        <v>593</v>
      </c>
      <c r="G285" s="173" t="s">
        <v>274</v>
      </c>
      <c r="H285" s="174">
        <v>4.41</v>
      </c>
      <c r="I285" s="175"/>
      <c r="J285" s="176">
        <f>ROUND(I285*H285,2)</f>
        <v>0</v>
      </c>
      <c r="K285" s="172" t="s">
        <v>215</v>
      </c>
      <c r="L285" s="177"/>
      <c r="M285" s="178" t="s">
        <v>19</v>
      </c>
      <c r="N285" s="179" t="s">
        <v>48</v>
      </c>
      <c r="P285" s="141">
        <f>O285*H285</f>
        <v>0</v>
      </c>
      <c r="Q285" s="141">
        <v>0.007</v>
      </c>
      <c r="R285" s="141">
        <f>Q285*H285</f>
        <v>0.03087</v>
      </c>
      <c r="S285" s="141">
        <v>0</v>
      </c>
      <c r="T285" s="142">
        <f>S285*H285</f>
        <v>0</v>
      </c>
      <c r="AR285" s="143" t="s">
        <v>432</v>
      </c>
      <c r="AT285" s="143" t="s">
        <v>239</v>
      </c>
      <c r="AU285" s="143" t="s">
        <v>86</v>
      </c>
      <c r="AY285" s="18" t="s">
        <v>208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84</v>
      </c>
      <c r="BK285" s="144">
        <f>ROUND(I285*H285,2)</f>
        <v>0</v>
      </c>
      <c r="BL285" s="18" t="s">
        <v>331</v>
      </c>
      <c r="BM285" s="143" t="s">
        <v>1928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1471</v>
      </c>
      <c r="H286" s="153">
        <v>4.2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4" customFormat="1" ht="12">
      <c r="B287" s="163"/>
      <c r="D287" s="150" t="s">
        <v>220</v>
      </c>
      <c r="E287" s="164" t="s">
        <v>19</v>
      </c>
      <c r="F287" s="165" t="s">
        <v>223</v>
      </c>
      <c r="H287" s="166">
        <v>4.2</v>
      </c>
      <c r="I287" s="167"/>
      <c r="L287" s="163"/>
      <c r="M287" s="168"/>
      <c r="T287" s="169"/>
      <c r="AT287" s="164" t="s">
        <v>220</v>
      </c>
      <c r="AU287" s="164" t="s">
        <v>86</v>
      </c>
      <c r="AV287" s="14" t="s">
        <v>216</v>
      </c>
      <c r="AW287" s="14" t="s">
        <v>37</v>
      </c>
      <c r="AX287" s="14" t="s">
        <v>84</v>
      </c>
      <c r="AY287" s="164" t="s">
        <v>208</v>
      </c>
    </row>
    <row r="288" spans="2:51" s="12" customFormat="1" ht="12">
      <c r="B288" s="149"/>
      <c r="D288" s="150" t="s">
        <v>220</v>
      </c>
      <c r="F288" s="152" t="s">
        <v>1474</v>
      </c>
      <c r="H288" s="153">
        <v>4.41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4</v>
      </c>
      <c r="AX288" s="12" t="s">
        <v>84</v>
      </c>
      <c r="AY288" s="151" t="s">
        <v>208</v>
      </c>
    </row>
    <row r="289" spans="2:65" s="1" customFormat="1" ht="24.2" customHeight="1">
      <c r="B289" s="33"/>
      <c r="C289" s="170" t="s">
        <v>496</v>
      </c>
      <c r="D289" s="170" t="s">
        <v>239</v>
      </c>
      <c r="E289" s="171" t="s">
        <v>481</v>
      </c>
      <c r="F289" s="172" t="s">
        <v>482</v>
      </c>
      <c r="G289" s="173" t="s">
        <v>483</v>
      </c>
      <c r="H289" s="174">
        <v>2</v>
      </c>
      <c r="I289" s="175"/>
      <c r="J289" s="176">
        <f>ROUND(I289*H289,2)</f>
        <v>0</v>
      </c>
      <c r="K289" s="172" t="s">
        <v>215</v>
      </c>
      <c r="L289" s="177"/>
      <c r="M289" s="178" t="s">
        <v>19</v>
      </c>
      <c r="N289" s="179" t="s">
        <v>48</v>
      </c>
      <c r="P289" s="141">
        <f>O289*H289</f>
        <v>0</v>
      </c>
      <c r="Q289" s="141">
        <v>6E-05</v>
      </c>
      <c r="R289" s="141">
        <f>Q289*H289</f>
        <v>0.00012</v>
      </c>
      <c r="S289" s="141">
        <v>0</v>
      </c>
      <c r="T289" s="142">
        <f>S289*H289</f>
        <v>0</v>
      </c>
      <c r="AR289" s="143" t="s">
        <v>432</v>
      </c>
      <c r="AT289" s="143" t="s">
        <v>239</v>
      </c>
      <c r="AU289" s="143" t="s">
        <v>86</v>
      </c>
      <c r="AY289" s="18" t="s">
        <v>208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8" t="s">
        <v>84</v>
      </c>
      <c r="BK289" s="144">
        <f>ROUND(I289*H289,2)</f>
        <v>0</v>
      </c>
      <c r="BL289" s="18" t="s">
        <v>331</v>
      </c>
      <c r="BM289" s="143" t="s">
        <v>1929</v>
      </c>
    </row>
    <row r="290" spans="2:65" s="1" customFormat="1" ht="44.25" customHeight="1">
      <c r="B290" s="33"/>
      <c r="C290" s="132" t="s">
        <v>501</v>
      </c>
      <c r="D290" s="132" t="s">
        <v>211</v>
      </c>
      <c r="E290" s="133" t="s">
        <v>596</v>
      </c>
      <c r="F290" s="134" t="s">
        <v>597</v>
      </c>
      <c r="G290" s="135" t="s">
        <v>447</v>
      </c>
      <c r="H290" s="187"/>
      <c r="I290" s="137"/>
      <c r="J290" s="138">
        <f>ROUND(I290*H290,2)</f>
        <v>0</v>
      </c>
      <c r="K290" s="134" t="s">
        <v>215</v>
      </c>
      <c r="L290" s="33"/>
      <c r="M290" s="139" t="s">
        <v>19</v>
      </c>
      <c r="N290" s="140" t="s">
        <v>48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331</v>
      </c>
      <c r="AT290" s="143" t="s">
        <v>211</v>
      </c>
      <c r="AU290" s="143" t="s">
        <v>86</v>
      </c>
      <c r="AY290" s="18" t="s">
        <v>208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8" t="s">
        <v>84</v>
      </c>
      <c r="BK290" s="144">
        <f>ROUND(I290*H290,2)</f>
        <v>0</v>
      </c>
      <c r="BL290" s="18" t="s">
        <v>331</v>
      </c>
      <c r="BM290" s="143" t="s">
        <v>1930</v>
      </c>
    </row>
    <row r="291" spans="2:47" s="1" customFormat="1" ht="12">
      <c r="B291" s="33"/>
      <c r="D291" s="145" t="s">
        <v>218</v>
      </c>
      <c r="F291" s="146" t="s">
        <v>599</v>
      </c>
      <c r="I291" s="147"/>
      <c r="L291" s="33"/>
      <c r="M291" s="148"/>
      <c r="T291" s="52"/>
      <c r="AT291" s="18" t="s">
        <v>218</v>
      </c>
      <c r="AU291" s="18" t="s">
        <v>86</v>
      </c>
    </row>
    <row r="292" spans="2:63" s="11" customFormat="1" ht="25.9" customHeight="1">
      <c r="B292" s="120"/>
      <c r="D292" s="121" t="s">
        <v>76</v>
      </c>
      <c r="E292" s="122" t="s">
        <v>508</v>
      </c>
      <c r="F292" s="122" t="s">
        <v>509</v>
      </c>
      <c r="I292" s="123"/>
      <c r="J292" s="124">
        <f>BK292</f>
        <v>0</v>
      </c>
      <c r="L292" s="120"/>
      <c r="M292" s="125"/>
      <c r="P292" s="126">
        <f>P293</f>
        <v>0</v>
      </c>
      <c r="R292" s="126">
        <f>R293</f>
        <v>0</v>
      </c>
      <c r="T292" s="127">
        <f>T293</f>
        <v>0</v>
      </c>
      <c r="AR292" s="121" t="s">
        <v>244</v>
      </c>
      <c r="AT292" s="128" t="s">
        <v>76</v>
      </c>
      <c r="AU292" s="128" t="s">
        <v>77</v>
      </c>
      <c r="AY292" s="121" t="s">
        <v>208</v>
      </c>
      <c r="BK292" s="129">
        <f>BK293</f>
        <v>0</v>
      </c>
    </row>
    <row r="293" spans="2:63" s="11" customFormat="1" ht="22.9" customHeight="1">
      <c r="B293" s="120"/>
      <c r="D293" s="121" t="s">
        <v>76</v>
      </c>
      <c r="E293" s="130" t="s">
        <v>510</v>
      </c>
      <c r="F293" s="130" t="s">
        <v>511</v>
      </c>
      <c r="I293" s="123"/>
      <c r="J293" s="131">
        <f>BK293</f>
        <v>0</v>
      </c>
      <c r="L293" s="120"/>
      <c r="M293" s="125"/>
      <c r="P293" s="126">
        <f>SUM(P294:P295)</f>
        <v>0</v>
      </c>
      <c r="R293" s="126">
        <f>SUM(R294:R295)</f>
        <v>0</v>
      </c>
      <c r="T293" s="127">
        <f>SUM(T294:T295)</f>
        <v>0</v>
      </c>
      <c r="AR293" s="121" t="s">
        <v>244</v>
      </c>
      <c r="AT293" s="128" t="s">
        <v>76</v>
      </c>
      <c r="AU293" s="128" t="s">
        <v>84</v>
      </c>
      <c r="AY293" s="121" t="s">
        <v>208</v>
      </c>
      <c r="BK293" s="129">
        <f>SUM(BK294:BK295)</f>
        <v>0</v>
      </c>
    </row>
    <row r="294" spans="2:65" s="1" customFormat="1" ht="16.5" customHeight="1">
      <c r="B294" s="33"/>
      <c r="C294" s="132" t="s">
        <v>503</v>
      </c>
      <c r="D294" s="132" t="s">
        <v>211</v>
      </c>
      <c r="E294" s="133" t="s">
        <v>513</v>
      </c>
      <c r="F294" s="134" t="s">
        <v>511</v>
      </c>
      <c r="G294" s="135" t="s">
        <v>447</v>
      </c>
      <c r="H294" s="187"/>
      <c r="I294" s="137"/>
      <c r="J294" s="138">
        <f>ROUND(I294*H294,2)</f>
        <v>0</v>
      </c>
      <c r="K294" s="134" t="s">
        <v>514</v>
      </c>
      <c r="L294" s="33"/>
      <c r="M294" s="139" t="s">
        <v>19</v>
      </c>
      <c r="N294" s="140" t="s">
        <v>48</v>
      </c>
      <c r="P294" s="141">
        <f>O294*H294</f>
        <v>0</v>
      </c>
      <c r="Q294" s="141">
        <v>0</v>
      </c>
      <c r="R294" s="141">
        <f>Q294*H294</f>
        <v>0</v>
      </c>
      <c r="S294" s="141">
        <v>0</v>
      </c>
      <c r="T294" s="142">
        <f>S294*H294</f>
        <v>0</v>
      </c>
      <c r="AR294" s="143" t="s">
        <v>515</v>
      </c>
      <c r="AT294" s="143" t="s">
        <v>211</v>
      </c>
      <c r="AU294" s="143" t="s">
        <v>86</v>
      </c>
      <c r="AY294" s="18" t="s">
        <v>208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8" t="s">
        <v>84</v>
      </c>
      <c r="BK294" s="144">
        <f>ROUND(I294*H294,2)</f>
        <v>0</v>
      </c>
      <c r="BL294" s="18" t="s">
        <v>515</v>
      </c>
      <c r="BM294" s="143" t="s">
        <v>1931</v>
      </c>
    </row>
    <row r="295" spans="2:47" s="1" customFormat="1" ht="12">
      <c r="B295" s="33"/>
      <c r="D295" s="145" t="s">
        <v>218</v>
      </c>
      <c r="F295" s="146" t="s">
        <v>517</v>
      </c>
      <c r="I295" s="147"/>
      <c r="L295" s="33"/>
      <c r="M295" s="188"/>
      <c r="N295" s="189"/>
      <c r="O295" s="189"/>
      <c r="P295" s="189"/>
      <c r="Q295" s="189"/>
      <c r="R295" s="189"/>
      <c r="S295" s="189"/>
      <c r="T295" s="190"/>
      <c r="AT295" s="18" t="s">
        <v>218</v>
      </c>
      <c r="AU295" s="18" t="s">
        <v>86</v>
      </c>
    </row>
    <row r="296" spans="2:12" s="1" customFormat="1" ht="6.95" customHeight="1">
      <c r="B296" s="41"/>
      <c r="C296" s="42"/>
      <c r="D296" s="42"/>
      <c r="E296" s="42"/>
      <c r="F296" s="42"/>
      <c r="G296" s="42"/>
      <c r="H296" s="42"/>
      <c r="I296" s="42"/>
      <c r="J296" s="42"/>
      <c r="K296" s="42"/>
      <c r="L296" s="33"/>
    </row>
  </sheetData>
  <sheetProtection algorithmName="SHA-512" hashValue="VjUbCG1tXnFqYZdY0Yays/We7XQw+e02eroOty4naXBZE3xcioL2/A7XwClo1+TiEwF9q4oOVcxaYqFLp2YXKA==" saltValue="XDnXhRdTaHE9FYMHtVmg39JPstn+Qz5FNm5p1LPty0N+dFFyD0IU1vPtrT++klcrptj2mSWy+DT/Rn+9H/rGAQ==" spinCount="100000" sheet="1" objects="1" scenarios="1" formatColumns="0" formatRows="0" autoFilter="0"/>
  <autoFilter ref="C95:K295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2211"/>
    <hyperlink ref="F105" r:id="rId2" display="https://podminky.urs.cz/item/CS_URS_2023_01/311273121"/>
    <hyperlink ref="F109" r:id="rId3" display="https://podminky.urs.cz/item/CS_URS_2023_01/317235511"/>
    <hyperlink ref="F113" r:id="rId4" display="https://podminky.urs.cz/item/CS_URS_2023_01/319201321"/>
    <hyperlink ref="F122" r:id="rId5" display="https://podminky.urs.cz/item/CS_URS_2023_01/346272256"/>
    <hyperlink ref="F126" r:id="rId6" display="https://podminky.urs.cz/item/CS_URS_2023_01/349231811"/>
    <hyperlink ref="F131" r:id="rId7" display="https://podminky.urs.cz/item/CS_URS_2023_01/612321141"/>
    <hyperlink ref="F138" r:id="rId8" display="https://podminky.urs.cz/item/CS_URS_2023_01/612321191"/>
    <hyperlink ref="F140" r:id="rId9" display="https://podminky.urs.cz/item/CS_URS_2023_01/612325302"/>
    <hyperlink ref="F152" r:id="rId10" display="https://podminky.urs.cz/item/CS_URS_2023_01/622321141"/>
    <hyperlink ref="F158" r:id="rId11" display="https://podminky.urs.cz/item/CS_URS_2023_01/622321191"/>
    <hyperlink ref="F160" r:id="rId12" display="https://podminky.urs.cz/item/CS_URS_2023_01/623324111"/>
    <hyperlink ref="F165" r:id="rId13" display="https://podminky.urs.cz/item/CS_URS_2023_01/629135101"/>
    <hyperlink ref="F170" r:id="rId14" display="https://podminky.urs.cz/item/CS_URS_2023_01/629135102"/>
    <hyperlink ref="F175" r:id="rId15" display="https://podminky.urs.cz/item/CS_URS_2023_01/629991011"/>
    <hyperlink ref="F181" r:id="rId16" display="https://podminky.urs.cz/item/CS_URS_2023_01/949101112"/>
    <hyperlink ref="F186" r:id="rId17" display="https://podminky.urs.cz/item/CS_URS_2023_01/962032231"/>
    <hyperlink ref="F190" r:id="rId18" display="https://podminky.urs.cz/item/CS_URS_2023_01/968062377"/>
    <hyperlink ref="F197" r:id="rId19" display="https://podminky.urs.cz/item/CS_URS_2023_01/978013191"/>
    <hyperlink ref="F206" r:id="rId20" display="https://podminky.urs.cz/item/CS_URS_2023_01/978015391"/>
    <hyperlink ref="F214" r:id="rId21" display="https://podminky.urs.cz/item/CS_URS_2023_01/997013112"/>
    <hyperlink ref="F216" r:id="rId22" display="https://podminky.urs.cz/item/CS_URS_2023_01/997013501"/>
    <hyperlink ref="F218" r:id="rId23" display="https://podminky.urs.cz/item/CS_URS_2023_01/997013509"/>
    <hyperlink ref="F221" r:id="rId24" display="https://podminky.urs.cz/item/CS_URS_2023_01/997013863"/>
    <hyperlink ref="F223" r:id="rId25" display="https://podminky.urs.cz/item/CS_URS_2023_01/997013871"/>
    <hyperlink ref="F226" r:id="rId26" display="https://podminky.urs.cz/item/CS_URS_2023_01/998011002"/>
    <hyperlink ref="F230" r:id="rId27" display="https://podminky.urs.cz/item/CS_URS_2023_01/764001911"/>
    <hyperlink ref="F237" r:id="rId28" display="https://podminky.urs.cz/item/CS_URS_2023_01/764002851"/>
    <hyperlink ref="F242" r:id="rId29" display="https://podminky.urs.cz/item/CS_URS_2023_01/764216643"/>
    <hyperlink ref="F247" r:id="rId30" display="https://podminky.urs.cz/item/CS_URS_2023_01/764218407"/>
    <hyperlink ref="F250" r:id="rId31" display="https://podminky.urs.cz/item/CS_URS_2023_01/764218447"/>
    <hyperlink ref="F252" r:id="rId32" display="https://podminky.urs.cz/item/CS_URS_2023_01/998764203"/>
    <hyperlink ref="F255" r:id="rId33" display="https://podminky.urs.cz/item/CS_URS_2023_01/766622133"/>
    <hyperlink ref="F264" r:id="rId34" display="https://podminky.urs.cz/item/CS_URS_2023_01/767627310"/>
    <hyperlink ref="F271" r:id="rId35" display="https://podminky.urs.cz/item/CS_URS_2023_01/766694116"/>
    <hyperlink ref="F282" r:id="rId36" display="https://podminky.urs.cz/item/CS_URS_2023_01/766694126"/>
    <hyperlink ref="F291" r:id="rId37" display="https://podminky.urs.cz/item/CS_URS_2023_01/998766202"/>
    <hyperlink ref="F295" r:id="rId38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138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1742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1932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ROUND((SUM(BE96:BE271)),2)</f>
        <v>0</v>
      </c>
      <c r="I35" s="94">
        <v>0.21</v>
      </c>
      <c r="J35" s="82">
        <f>ROUND(((SUM(BE96:BE271))*I35),2)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ROUND((SUM(BF96:BF271)),2)</f>
        <v>0</v>
      </c>
      <c r="I36" s="94">
        <v>0.15</v>
      </c>
      <c r="J36" s="82">
        <f>ROUND(((SUM(BF96:BF271))*I36),2)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ROUND((SUM(BG96:BG271)),2)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ROUND((SUM(BH96:BH271)),2)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ROUND((SUM(BI96:BI271)),2)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1742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V3 - III.NP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J115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J161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J192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J204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J207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J208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J233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J268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J269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1742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V3 - III.NP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P97+P207+P268</f>
        <v>0</v>
      </c>
      <c r="Q96" s="50"/>
      <c r="R96" s="117">
        <f>R97+R207+R268</f>
        <v>16.694788492125</v>
      </c>
      <c r="S96" s="50"/>
      <c r="T96" s="118">
        <f>T97+T207+T268</f>
        <v>8.974901000000001</v>
      </c>
      <c r="AT96" s="18" t="s">
        <v>76</v>
      </c>
      <c r="AU96" s="18" t="s">
        <v>181</v>
      </c>
      <c r="BK96" s="119">
        <f>BK97+BK207+BK268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P98+P115+P161+P192+P204</f>
        <v>0</v>
      </c>
      <c r="R97" s="126">
        <f>R98+R115+R161+R192+R204</f>
        <v>12.7037082951</v>
      </c>
      <c r="T97" s="127">
        <f>T98+T115+T161+T192+T204</f>
        <v>8.847981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BK98+BK115+BK161+BK192+BK204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SUM(P99:P114)</f>
        <v>0</v>
      </c>
      <c r="R98" s="126">
        <f>SUM(R99:R114)</f>
        <v>5.0008139151</v>
      </c>
      <c r="T98" s="127">
        <f>SUM(T99:T114)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SUM(BK99:BK114)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1292</v>
      </c>
      <c r="F99" s="134" t="s">
        <v>1293</v>
      </c>
      <c r="G99" s="135" t="s">
        <v>226</v>
      </c>
      <c r="H99" s="136">
        <v>12.623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0.1774009</v>
      </c>
      <c r="R99" s="141">
        <f>Q99*H99</f>
        <v>2.2393315606999997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1933</v>
      </c>
    </row>
    <row r="100" spans="2:47" s="1" customFormat="1" ht="12">
      <c r="B100" s="33"/>
      <c r="D100" s="145" t="s">
        <v>218</v>
      </c>
      <c r="F100" s="146" t="s">
        <v>1295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1296</v>
      </c>
      <c r="H101" s="153">
        <v>6.278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1828</v>
      </c>
      <c r="H102" s="153">
        <v>6.345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12.623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657</v>
      </c>
      <c r="F104" s="134" t="s">
        <v>658</v>
      </c>
      <c r="G104" s="135" t="s">
        <v>226</v>
      </c>
      <c r="H104" s="136">
        <v>10.244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0.2441076</v>
      </c>
      <c r="R104" s="141">
        <f>Q104*H104</f>
        <v>2.5006382544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1934</v>
      </c>
    </row>
    <row r="105" spans="2:47" s="1" customFormat="1" ht="12">
      <c r="B105" s="33"/>
      <c r="D105" s="145" t="s">
        <v>218</v>
      </c>
      <c r="F105" s="146" t="s">
        <v>660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1935</v>
      </c>
      <c r="H106" s="153">
        <v>8.951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1936</v>
      </c>
      <c r="H107" s="153">
        <v>1.293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223</v>
      </c>
      <c r="H108" s="166">
        <v>10.244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37.9" customHeight="1">
      <c r="B109" s="33"/>
      <c r="C109" s="132" t="s">
        <v>209</v>
      </c>
      <c r="D109" s="132" t="s">
        <v>211</v>
      </c>
      <c r="E109" s="133" t="s">
        <v>256</v>
      </c>
      <c r="F109" s="134" t="s">
        <v>257</v>
      </c>
      <c r="G109" s="135" t="s">
        <v>226</v>
      </c>
      <c r="H109" s="136">
        <v>9.13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0.02857</v>
      </c>
      <c r="R109" s="141">
        <f>Q109*H109</f>
        <v>0.2608441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1937</v>
      </c>
    </row>
    <row r="110" spans="2:47" s="1" customFormat="1" ht="12">
      <c r="B110" s="33"/>
      <c r="D110" s="145" t="s">
        <v>218</v>
      </c>
      <c r="F110" s="146" t="s">
        <v>259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1938</v>
      </c>
      <c r="H111" s="153">
        <v>4.23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1939</v>
      </c>
      <c r="H112" s="153">
        <v>4.9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3" customFormat="1" ht="12">
      <c r="B113" s="157"/>
      <c r="D113" s="150" t="s">
        <v>220</v>
      </c>
      <c r="E113" s="158" t="s">
        <v>19</v>
      </c>
      <c r="F113" s="159" t="s">
        <v>1091</v>
      </c>
      <c r="H113" s="158" t="s">
        <v>19</v>
      </c>
      <c r="I113" s="160"/>
      <c r="L113" s="157"/>
      <c r="M113" s="161"/>
      <c r="T113" s="162"/>
      <c r="AT113" s="158" t="s">
        <v>220</v>
      </c>
      <c r="AU113" s="158" t="s">
        <v>86</v>
      </c>
      <c r="AV113" s="13" t="s">
        <v>84</v>
      </c>
      <c r="AW113" s="13" t="s">
        <v>37</v>
      </c>
      <c r="AX113" s="13" t="s">
        <v>77</v>
      </c>
      <c r="AY113" s="158" t="s">
        <v>208</v>
      </c>
    </row>
    <row r="114" spans="2:51" s="14" customFormat="1" ht="12">
      <c r="B114" s="163"/>
      <c r="D114" s="150" t="s">
        <v>220</v>
      </c>
      <c r="E114" s="164" t="s">
        <v>19</v>
      </c>
      <c r="F114" s="165" t="s">
        <v>223</v>
      </c>
      <c r="H114" s="166">
        <v>9.13</v>
      </c>
      <c r="I114" s="167"/>
      <c r="L114" s="163"/>
      <c r="M114" s="168"/>
      <c r="T114" s="169"/>
      <c r="AT114" s="164" t="s">
        <v>220</v>
      </c>
      <c r="AU114" s="164" t="s">
        <v>86</v>
      </c>
      <c r="AV114" s="14" t="s">
        <v>216</v>
      </c>
      <c r="AW114" s="14" t="s">
        <v>37</v>
      </c>
      <c r="AX114" s="14" t="s">
        <v>84</v>
      </c>
      <c r="AY114" s="164" t="s">
        <v>208</v>
      </c>
    </row>
    <row r="115" spans="2:63" s="11" customFormat="1" ht="22.9" customHeight="1">
      <c r="B115" s="120"/>
      <c r="D115" s="121" t="s">
        <v>76</v>
      </c>
      <c r="E115" s="130" t="s">
        <v>250</v>
      </c>
      <c r="F115" s="130" t="s">
        <v>278</v>
      </c>
      <c r="I115" s="123"/>
      <c r="J115" s="131">
        <f>BK115</f>
        <v>0</v>
      </c>
      <c r="L115" s="120"/>
      <c r="M115" s="125"/>
      <c r="P115" s="126">
        <f>SUM(P116:P160)</f>
        <v>0</v>
      </c>
      <c r="R115" s="126">
        <f>SUM(R116:R160)</f>
        <v>7.6921843800000005</v>
      </c>
      <c r="T115" s="127">
        <f>SUM(T116:T160)</f>
        <v>0</v>
      </c>
      <c r="AR115" s="121" t="s">
        <v>84</v>
      </c>
      <c r="AT115" s="128" t="s">
        <v>76</v>
      </c>
      <c r="AU115" s="128" t="s">
        <v>84</v>
      </c>
      <c r="AY115" s="121" t="s">
        <v>208</v>
      </c>
      <c r="BK115" s="129">
        <f>SUM(BK116:BK160)</f>
        <v>0</v>
      </c>
    </row>
    <row r="116" spans="2:65" s="1" customFormat="1" ht="44.25" customHeight="1">
      <c r="B116" s="33"/>
      <c r="C116" s="132" t="s">
        <v>216</v>
      </c>
      <c r="D116" s="132" t="s">
        <v>211</v>
      </c>
      <c r="E116" s="133" t="s">
        <v>749</v>
      </c>
      <c r="F116" s="134" t="s">
        <v>750</v>
      </c>
      <c r="G116" s="135" t="s">
        <v>226</v>
      </c>
      <c r="H116" s="136">
        <v>38.761</v>
      </c>
      <c r="I116" s="137"/>
      <c r="J116" s="138">
        <f>ROUND(I116*H116,2)</f>
        <v>0</v>
      </c>
      <c r="K116" s="134" t="s">
        <v>215</v>
      </c>
      <c r="L116" s="33"/>
      <c r="M116" s="139" t="s">
        <v>19</v>
      </c>
      <c r="N116" s="140" t="s">
        <v>48</v>
      </c>
      <c r="P116" s="141">
        <f>O116*H116</f>
        <v>0</v>
      </c>
      <c r="Q116" s="141">
        <v>0.01838</v>
      </c>
      <c r="R116" s="141">
        <f>Q116*H116</f>
        <v>0.71242718</v>
      </c>
      <c r="S116" s="141">
        <v>0</v>
      </c>
      <c r="T116" s="142">
        <f>S116*H116</f>
        <v>0</v>
      </c>
      <c r="AR116" s="143" t="s">
        <v>216</v>
      </c>
      <c r="AT116" s="143" t="s">
        <v>211</v>
      </c>
      <c r="AU116" s="143" t="s">
        <v>86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84</v>
      </c>
      <c r="BK116" s="144">
        <f>ROUND(I116*H116,2)</f>
        <v>0</v>
      </c>
      <c r="BL116" s="18" t="s">
        <v>216</v>
      </c>
      <c r="BM116" s="143" t="s">
        <v>1940</v>
      </c>
    </row>
    <row r="117" spans="2:47" s="1" customFormat="1" ht="12">
      <c r="B117" s="33"/>
      <c r="D117" s="145" t="s">
        <v>218</v>
      </c>
      <c r="F117" s="146" t="s">
        <v>752</v>
      </c>
      <c r="I117" s="147"/>
      <c r="L117" s="33"/>
      <c r="M117" s="148"/>
      <c r="T117" s="52"/>
      <c r="AT117" s="18" t="s">
        <v>218</v>
      </c>
      <c r="AU117" s="18" t="s">
        <v>86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1941</v>
      </c>
      <c r="H118" s="153">
        <v>7.556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1844</v>
      </c>
      <c r="H119" s="153">
        <v>7.52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1942</v>
      </c>
      <c r="H120" s="153">
        <v>18.81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1881</v>
      </c>
      <c r="H121" s="153">
        <v>4.875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4" customFormat="1" ht="12">
      <c r="B122" s="163"/>
      <c r="D122" s="150" t="s">
        <v>220</v>
      </c>
      <c r="E122" s="164" t="s">
        <v>19</v>
      </c>
      <c r="F122" s="165" t="s">
        <v>223</v>
      </c>
      <c r="H122" s="166">
        <v>38.760999999999996</v>
      </c>
      <c r="I122" s="167"/>
      <c r="L122" s="163"/>
      <c r="M122" s="168"/>
      <c r="T122" s="169"/>
      <c r="AT122" s="164" t="s">
        <v>220</v>
      </c>
      <c r="AU122" s="164" t="s">
        <v>86</v>
      </c>
      <c r="AV122" s="14" t="s">
        <v>216</v>
      </c>
      <c r="AW122" s="14" t="s">
        <v>37</v>
      </c>
      <c r="AX122" s="14" t="s">
        <v>84</v>
      </c>
      <c r="AY122" s="164" t="s">
        <v>208</v>
      </c>
    </row>
    <row r="123" spans="2:65" s="1" customFormat="1" ht="44.25" customHeight="1">
      <c r="B123" s="33"/>
      <c r="C123" s="132" t="s">
        <v>244</v>
      </c>
      <c r="D123" s="132" t="s">
        <v>211</v>
      </c>
      <c r="E123" s="133" t="s">
        <v>756</v>
      </c>
      <c r="F123" s="134" t="s">
        <v>757</v>
      </c>
      <c r="G123" s="135" t="s">
        <v>226</v>
      </c>
      <c r="H123" s="136">
        <v>38.761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0.0079</v>
      </c>
      <c r="R123" s="141">
        <f>Q123*H123</f>
        <v>0.30621190000000004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1943</v>
      </c>
    </row>
    <row r="124" spans="2:47" s="1" customFormat="1" ht="12">
      <c r="B124" s="33"/>
      <c r="D124" s="145" t="s">
        <v>218</v>
      </c>
      <c r="F124" s="146" t="s">
        <v>759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65" s="1" customFormat="1" ht="24.2" customHeight="1">
      <c r="B125" s="33"/>
      <c r="C125" s="132" t="s">
        <v>250</v>
      </c>
      <c r="D125" s="132" t="s">
        <v>211</v>
      </c>
      <c r="E125" s="133" t="s">
        <v>279</v>
      </c>
      <c r="F125" s="134" t="s">
        <v>280</v>
      </c>
      <c r="G125" s="135" t="s">
        <v>226</v>
      </c>
      <c r="H125" s="136">
        <v>96.27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0.03358</v>
      </c>
      <c r="R125" s="141">
        <f>Q125*H125</f>
        <v>3.2327465999999996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1944</v>
      </c>
    </row>
    <row r="126" spans="2:47" s="1" customFormat="1" ht="12">
      <c r="B126" s="33"/>
      <c r="D126" s="145" t="s">
        <v>218</v>
      </c>
      <c r="F126" s="146" t="s">
        <v>282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1945</v>
      </c>
      <c r="H127" s="153">
        <v>27.002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1946</v>
      </c>
      <c r="H128" s="153">
        <v>10.736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1947</v>
      </c>
      <c r="H129" s="153">
        <v>22.224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1948</v>
      </c>
      <c r="H130" s="153">
        <v>2.153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290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1852</v>
      </c>
      <c r="H132" s="153">
        <v>9.99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1853</v>
      </c>
      <c r="H133" s="153">
        <v>12.555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1949</v>
      </c>
      <c r="H134" s="153">
        <v>11.61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3" customFormat="1" ht="12">
      <c r="B135" s="157"/>
      <c r="D135" s="150" t="s">
        <v>220</v>
      </c>
      <c r="E135" s="158" t="s">
        <v>19</v>
      </c>
      <c r="F135" s="159" t="s">
        <v>294</v>
      </c>
      <c r="H135" s="158" t="s">
        <v>19</v>
      </c>
      <c r="I135" s="160"/>
      <c r="L135" s="157"/>
      <c r="M135" s="161"/>
      <c r="T135" s="162"/>
      <c r="AT135" s="158" t="s">
        <v>220</v>
      </c>
      <c r="AU135" s="158" t="s">
        <v>86</v>
      </c>
      <c r="AV135" s="13" t="s">
        <v>84</v>
      </c>
      <c r="AW135" s="13" t="s">
        <v>37</v>
      </c>
      <c r="AX135" s="13" t="s">
        <v>77</v>
      </c>
      <c r="AY135" s="158" t="s">
        <v>208</v>
      </c>
    </row>
    <row r="136" spans="2:51" s="14" customFormat="1" ht="12">
      <c r="B136" s="163"/>
      <c r="D136" s="150" t="s">
        <v>220</v>
      </c>
      <c r="E136" s="164" t="s">
        <v>19</v>
      </c>
      <c r="F136" s="165" t="s">
        <v>223</v>
      </c>
      <c r="H136" s="166">
        <v>96.27</v>
      </c>
      <c r="I136" s="167"/>
      <c r="L136" s="163"/>
      <c r="M136" s="168"/>
      <c r="T136" s="169"/>
      <c r="AT136" s="164" t="s">
        <v>220</v>
      </c>
      <c r="AU136" s="164" t="s">
        <v>86</v>
      </c>
      <c r="AV136" s="14" t="s">
        <v>216</v>
      </c>
      <c r="AW136" s="14" t="s">
        <v>37</v>
      </c>
      <c r="AX136" s="14" t="s">
        <v>84</v>
      </c>
      <c r="AY136" s="164" t="s">
        <v>208</v>
      </c>
    </row>
    <row r="137" spans="2:65" s="1" customFormat="1" ht="44.25" customHeight="1">
      <c r="B137" s="33"/>
      <c r="C137" s="132" t="s">
        <v>255</v>
      </c>
      <c r="D137" s="132" t="s">
        <v>211</v>
      </c>
      <c r="E137" s="133" t="s">
        <v>769</v>
      </c>
      <c r="F137" s="134" t="s">
        <v>770</v>
      </c>
      <c r="G137" s="135" t="s">
        <v>226</v>
      </c>
      <c r="H137" s="136">
        <v>63.28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48</v>
      </c>
      <c r="P137" s="141">
        <f>O137*H137</f>
        <v>0</v>
      </c>
      <c r="Q137" s="141">
        <v>0.02636</v>
      </c>
      <c r="R137" s="141">
        <f>Q137*H137</f>
        <v>1.6680608000000001</v>
      </c>
      <c r="S137" s="141">
        <v>0</v>
      </c>
      <c r="T137" s="142">
        <f>S137*H137</f>
        <v>0</v>
      </c>
      <c r="AR137" s="143" t="s">
        <v>216</v>
      </c>
      <c r="AT137" s="143" t="s">
        <v>211</v>
      </c>
      <c r="AU137" s="143" t="s">
        <v>86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84</v>
      </c>
      <c r="BK137" s="144">
        <f>ROUND(I137*H137,2)</f>
        <v>0</v>
      </c>
      <c r="BL137" s="18" t="s">
        <v>216</v>
      </c>
      <c r="BM137" s="143" t="s">
        <v>1950</v>
      </c>
    </row>
    <row r="138" spans="2:47" s="1" customFormat="1" ht="12">
      <c r="B138" s="33"/>
      <c r="D138" s="145" t="s">
        <v>218</v>
      </c>
      <c r="F138" s="146" t="s">
        <v>772</v>
      </c>
      <c r="I138" s="147"/>
      <c r="L138" s="33"/>
      <c r="M138" s="148"/>
      <c r="T138" s="52"/>
      <c r="AT138" s="18" t="s">
        <v>218</v>
      </c>
      <c r="AU138" s="18" t="s">
        <v>86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1856</v>
      </c>
      <c r="H139" s="153">
        <v>6.825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1857</v>
      </c>
      <c r="H140" s="153">
        <v>5.4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1951</v>
      </c>
      <c r="H141" s="153">
        <v>10.395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1952</v>
      </c>
      <c r="H142" s="153">
        <v>40.66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4" customFormat="1" ht="12">
      <c r="B143" s="163"/>
      <c r="D143" s="150" t="s">
        <v>220</v>
      </c>
      <c r="E143" s="164" t="s">
        <v>19</v>
      </c>
      <c r="F143" s="165" t="s">
        <v>223</v>
      </c>
      <c r="H143" s="166">
        <v>63.28</v>
      </c>
      <c r="I143" s="167"/>
      <c r="L143" s="163"/>
      <c r="M143" s="168"/>
      <c r="T143" s="169"/>
      <c r="AT143" s="164" t="s">
        <v>220</v>
      </c>
      <c r="AU143" s="164" t="s">
        <v>86</v>
      </c>
      <c r="AV143" s="14" t="s">
        <v>216</v>
      </c>
      <c r="AW143" s="14" t="s">
        <v>37</v>
      </c>
      <c r="AX143" s="14" t="s">
        <v>84</v>
      </c>
      <c r="AY143" s="164" t="s">
        <v>208</v>
      </c>
    </row>
    <row r="144" spans="2:65" s="1" customFormat="1" ht="44.25" customHeight="1">
      <c r="B144" s="33"/>
      <c r="C144" s="132" t="s">
        <v>242</v>
      </c>
      <c r="D144" s="132" t="s">
        <v>211</v>
      </c>
      <c r="E144" s="133" t="s">
        <v>776</v>
      </c>
      <c r="F144" s="134" t="s">
        <v>777</v>
      </c>
      <c r="G144" s="135" t="s">
        <v>226</v>
      </c>
      <c r="H144" s="136">
        <v>63.28</v>
      </c>
      <c r="I144" s="137"/>
      <c r="J144" s="138">
        <f>ROUND(I144*H144,2)</f>
        <v>0</v>
      </c>
      <c r="K144" s="134" t="s">
        <v>215</v>
      </c>
      <c r="L144" s="33"/>
      <c r="M144" s="139" t="s">
        <v>19</v>
      </c>
      <c r="N144" s="140" t="s">
        <v>48</v>
      </c>
      <c r="P144" s="141">
        <f>O144*H144</f>
        <v>0</v>
      </c>
      <c r="Q144" s="141">
        <v>0.0079</v>
      </c>
      <c r="R144" s="141">
        <f>Q144*H144</f>
        <v>0.4999120000000001</v>
      </c>
      <c r="S144" s="141">
        <v>0</v>
      </c>
      <c r="T144" s="142">
        <f>S144*H144</f>
        <v>0</v>
      </c>
      <c r="AR144" s="143" t="s">
        <v>216</v>
      </c>
      <c r="AT144" s="143" t="s">
        <v>211</v>
      </c>
      <c r="AU144" s="143" t="s">
        <v>86</v>
      </c>
      <c r="AY144" s="18" t="s">
        <v>208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84</v>
      </c>
      <c r="BK144" s="144">
        <f>ROUND(I144*H144,2)</f>
        <v>0</v>
      </c>
      <c r="BL144" s="18" t="s">
        <v>216</v>
      </c>
      <c r="BM144" s="143" t="s">
        <v>1953</v>
      </c>
    </row>
    <row r="145" spans="2:47" s="1" customFormat="1" ht="12">
      <c r="B145" s="33"/>
      <c r="D145" s="145" t="s">
        <v>218</v>
      </c>
      <c r="F145" s="146" t="s">
        <v>779</v>
      </c>
      <c r="I145" s="147"/>
      <c r="L145" s="33"/>
      <c r="M145" s="148"/>
      <c r="T145" s="52"/>
      <c r="AT145" s="18" t="s">
        <v>218</v>
      </c>
      <c r="AU145" s="18" t="s">
        <v>86</v>
      </c>
    </row>
    <row r="146" spans="2:65" s="1" customFormat="1" ht="24.2" customHeight="1">
      <c r="B146" s="33"/>
      <c r="C146" s="132" t="s">
        <v>271</v>
      </c>
      <c r="D146" s="132" t="s">
        <v>211</v>
      </c>
      <c r="E146" s="133" t="s">
        <v>307</v>
      </c>
      <c r="F146" s="134" t="s">
        <v>308</v>
      </c>
      <c r="G146" s="135" t="s">
        <v>274</v>
      </c>
      <c r="H146" s="136">
        <v>34.9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0.010323</v>
      </c>
      <c r="R146" s="141">
        <f>Q146*H146</f>
        <v>0.3602727</v>
      </c>
      <c r="S146" s="141">
        <v>0</v>
      </c>
      <c r="T146" s="142">
        <f>S146*H146</f>
        <v>0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1954</v>
      </c>
    </row>
    <row r="147" spans="2:47" s="1" customFormat="1" ht="12">
      <c r="B147" s="33"/>
      <c r="D147" s="145" t="s">
        <v>218</v>
      </c>
      <c r="F147" s="146" t="s">
        <v>310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1955</v>
      </c>
      <c r="H148" s="153">
        <v>18.9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1956</v>
      </c>
      <c r="H149" s="153">
        <v>16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4" customFormat="1" ht="12">
      <c r="B150" s="163"/>
      <c r="D150" s="150" t="s">
        <v>220</v>
      </c>
      <c r="E150" s="164" t="s">
        <v>19</v>
      </c>
      <c r="F150" s="165" t="s">
        <v>223</v>
      </c>
      <c r="H150" s="166">
        <v>34.9</v>
      </c>
      <c r="I150" s="167"/>
      <c r="L150" s="163"/>
      <c r="M150" s="168"/>
      <c r="T150" s="169"/>
      <c r="AT150" s="164" t="s">
        <v>220</v>
      </c>
      <c r="AU150" s="164" t="s">
        <v>86</v>
      </c>
      <c r="AV150" s="14" t="s">
        <v>216</v>
      </c>
      <c r="AW150" s="14" t="s">
        <v>37</v>
      </c>
      <c r="AX150" s="14" t="s">
        <v>84</v>
      </c>
      <c r="AY150" s="164" t="s">
        <v>208</v>
      </c>
    </row>
    <row r="151" spans="2:65" s="1" customFormat="1" ht="24.2" customHeight="1">
      <c r="B151" s="33"/>
      <c r="C151" s="132" t="s">
        <v>169</v>
      </c>
      <c r="D151" s="132" t="s">
        <v>211</v>
      </c>
      <c r="E151" s="133" t="s">
        <v>313</v>
      </c>
      <c r="F151" s="134" t="s">
        <v>314</v>
      </c>
      <c r="G151" s="135" t="s">
        <v>274</v>
      </c>
      <c r="H151" s="136">
        <v>44.2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48</v>
      </c>
      <c r="P151" s="141">
        <f>O151*H151</f>
        <v>0</v>
      </c>
      <c r="Q151" s="141">
        <v>0.020646</v>
      </c>
      <c r="R151" s="141">
        <f>Q151*H151</f>
        <v>0.9125532000000001</v>
      </c>
      <c r="S151" s="141">
        <v>0</v>
      </c>
      <c r="T151" s="142">
        <f>S151*H151</f>
        <v>0</v>
      </c>
      <c r="AR151" s="143" t="s">
        <v>216</v>
      </c>
      <c r="AT151" s="143" t="s">
        <v>211</v>
      </c>
      <c r="AU151" s="143" t="s">
        <v>86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84</v>
      </c>
      <c r="BK151" s="144">
        <f>ROUND(I151*H151,2)</f>
        <v>0</v>
      </c>
      <c r="BL151" s="18" t="s">
        <v>216</v>
      </c>
      <c r="BM151" s="143" t="s">
        <v>1957</v>
      </c>
    </row>
    <row r="152" spans="2:47" s="1" customFormat="1" ht="12">
      <c r="B152" s="33"/>
      <c r="D152" s="145" t="s">
        <v>218</v>
      </c>
      <c r="F152" s="146" t="s">
        <v>316</v>
      </c>
      <c r="I152" s="147"/>
      <c r="L152" s="33"/>
      <c r="M152" s="148"/>
      <c r="T152" s="52"/>
      <c r="AT152" s="18" t="s">
        <v>218</v>
      </c>
      <c r="AU152" s="18" t="s">
        <v>86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1958</v>
      </c>
      <c r="H153" s="153">
        <v>23.4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1959</v>
      </c>
      <c r="H154" s="153">
        <v>20.8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4" customFormat="1" ht="12">
      <c r="B155" s="163"/>
      <c r="D155" s="150" t="s">
        <v>220</v>
      </c>
      <c r="E155" s="164" t="s">
        <v>19</v>
      </c>
      <c r="F155" s="165" t="s">
        <v>223</v>
      </c>
      <c r="H155" s="166">
        <v>44.2</v>
      </c>
      <c r="I155" s="167"/>
      <c r="L155" s="163"/>
      <c r="M155" s="168"/>
      <c r="T155" s="169"/>
      <c r="AT155" s="164" t="s">
        <v>220</v>
      </c>
      <c r="AU155" s="164" t="s">
        <v>86</v>
      </c>
      <c r="AV155" s="14" t="s">
        <v>216</v>
      </c>
      <c r="AW155" s="14" t="s">
        <v>37</v>
      </c>
      <c r="AX155" s="14" t="s">
        <v>84</v>
      </c>
      <c r="AY155" s="164" t="s">
        <v>208</v>
      </c>
    </row>
    <row r="156" spans="2:65" s="1" customFormat="1" ht="37.9" customHeight="1">
      <c r="B156" s="33"/>
      <c r="C156" s="132" t="s">
        <v>295</v>
      </c>
      <c r="D156" s="132" t="s">
        <v>211</v>
      </c>
      <c r="E156" s="133" t="s">
        <v>319</v>
      </c>
      <c r="F156" s="134" t="s">
        <v>320</v>
      </c>
      <c r="G156" s="135" t="s">
        <v>226</v>
      </c>
      <c r="H156" s="136">
        <v>188.46</v>
      </c>
      <c r="I156" s="137"/>
      <c r="J156" s="138">
        <f>ROUND(I156*H156,2)</f>
        <v>0</v>
      </c>
      <c r="K156" s="134" t="s">
        <v>215</v>
      </c>
      <c r="L156" s="33"/>
      <c r="M156" s="139" t="s">
        <v>19</v>
      </c>
      <c r="N156" s="140" t="s">
        <v>48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216</v>
      </c>
      <c r="AT156" s="143" t="s">
        <v>211</v>
      </c>
      <c r="AU156" s="143" t="s">
        <v>86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84</v>
      </c>
      <c r="BK156" s="144">
        <f>ROUND(I156*H156,2)</f>
        <v>0</v>
      </c>
      <c r="BL156" s="18" t="s">
        <v>216</v>
      </c>
      <c r="BM156" s="143" t="s">
        <v>1960</v>
      </c>
    </row>
    <row r="157" spans="2:47" s="1" customFormat="1" ht="12">
      <c r="B157" s="33"/>
      <c r="D157" s="145" t="s">
        <v>218</v>
      </c>
      <c r="F157" s="146" t="s">
        <v>322</v>
      </c>
      <c r="I157" s="147"/>
      <c r="L157" s="33"/>
      <c r="M157" s="148"/>
      <c r="T157" s="52"/>
      <c r="AT157" s="18" t="s">
        <v>218</v>
      </c>
      <c r="AU157" s="18" t="s">
        <v>86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1870</v>
      </c>
      <c r="H158" s="153">
        <v>102.06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1871</v>
      </c>
      <c r="H159" s="153">
        <v>86.4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188.46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3" s="11" customFormat="1" ht="22.9" customHeight="1">
      <c r="B161" s="120"/>
      <c r="D161" s="121" t="s">
        <v>76</v>
      </c>
      <c r="E161" s="130" t="s">
        <v>271</v>
      </c>
      <c r="F161" s="130" t="s">
        <v>324</v>
      </c>
      <c r="I161" s="123"/>
      <c r="J161" s="131">
        <f>BK161</f>
        <v>0</v>
      </c>
      <c r="L161" s="120"/>
      <c r="M161" s="125"/>
      <c r="P161" s="126">
        <f>SUM(P162:P191)</f>
        <v>0</v>
      </c>
      <c r="R161" s="126">
        <f>SUM(R162:R191)</f>
        <v>0.01071</v>
      </c>
      <c r="T161" s="127">
        <f>SUM(T162:T191)</f>
        <v>8.847981</v>
      </c>
      <c r="AR161" s="121" t="s">
        <v>84</v>
      </c>
      <c r="AT161" s="128" t="s">
        <v>76</v>
      </c>
      <c r="AU161" s="128" t="s">
        <v>84</v>
      </c>
      <c r="AY161" s="121" t="s">
        <v>208</v>
      </c>
      <c r="BK161" s="129">
        <f>SUM(BK162:BK191)</f>
        <v>0</v>
      </c>
    </row>
    <row r="162" spans="2:65" s="1" customFormat="1" ht="37.9" customHeight="1">
      <c r="B162" s="33"/>
      <c r="C162" s="132" t="s">
        <v>306</v>
      </c>
      <c r="D162" s="132" t="s">
        <v>211</v>
      </c>
      <c r="E162" s="133" t="s">
        <v>325</v>
      </c>
      <c r="F162" s="134" t="s">
        <v>326</v>
      </c>
      <c r="G162" s="135" t="s">
        <v>226</v>
      </c>
      <c r="H162" s="136">
        <v>51</v>
      </c>
      <c r="I162" s="137"/>
      <c r="J162" s="138">
        <f>ROUND(I162*H162,2)</f>
        <v>0</v>
      </c>
      <c r="K162" s="134" t="s">
        <v>215</v>
      </c>
      <c r="L162" s="33"/>
      <c r="M162" s="139" t="s">
        <v>19</v>
      </c>
      <c r="N162" s="140" t="s">
        <v>48</v>
      </c>
      <c r="P162" s="141">
        <f>O162*H162</f>
        <v>0</v>
      </c>
      <c r="Q162" s="141">
        <v>0.00021</v>
      </c>
      <c r="R162" s="141">
        <f>Q162*H162</f>
        <v>0.01071</v>
      </c>
      <c r="S162" s="141">
        <v>0</v>
      </c>
      <c r="T162" s="142">
        <f>S162*H162</f>
        <v>0</v>
      </c>
      <c r="AR162" s="143" t="s">
        <v>216</v>
      </c>
      <c r="AT162" s="143" t="s">
        <v>211</v>
      </c>
      <c r="AU162" s="143" t="s">
        <v>86</v>
      </c>
      <c r="AY162" s="18" t="s">
        <v>208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8" t="s">
        <v>84</v>
      </c>
      <c r="BK162" s="144">
        <f>ROUND(I162*H162,2)</f>
        <v>0</v>
      </c>
      <c r="BL162" s="18" t="s">
        <v>216</v>
      </c>
      <c r="BM162" s="143" t="s">
        <v>1961</v>
      </c>
    </row>
    <row r="163" spans="2:47" s="1" customFormat="1" ht="12">
      <c r="B163" s="33"/>
      <c r="D163" s="145" t="s">
        <v>218</v>
      </c>
      <c r="F163" s="146" t="s">
        <v>328</v>
      </c>
      <c r="I163" s="147"/>
      <c r="L163" s="33"/>
      <c r="M163" s="148"/>
      <c r="T163" s="52"/>
      <c r="AT163" s="18" t="s">
        <v>218</v>
      </c>
      <c r="AU163" s="18" t="s">
        <v>86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1874</v>
      </c>
      <c r="H164" s="153">
        <v>27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329</v>
      </c>
      <c r="H165" s="153">
        <v>24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4" customFormat="1" ht="12">
      <c r="B166" s="163"/>
      <c r="D166" s="150" t="s">
        <v>220</v>
      </c>
      <c r="E166" s="164" t="s">
        <v>19</v>
      </c>
      <c r="F166" s="165" t="s">
        <v>223</v>
      </c>
      <c r="H166" s="166">
        <v>51</v>
      </c>
      <c r="I166" s="167"/>
      <c r="L166" s="163"/>
      <c r="M166" s="168"/>
      <c r="T166" s="169"/>
      <c r="AT166" s="164" t="s">
        <v>220</v>
      </c>
      <c r="AU166" s="164" t="s">
        <v>86</v>
      </c>
      <c r="AV166" s="14" t="s">
        <v>216</v>
      </c>
      <c r="AW166" s="14" t="s">
        <v>37</v>
      </c>
      <c r="AX166" s="14" t="s">
        <v>84</v>
      </c>
      <c r="AY166" s="164" t="s">
        <v>208</v>
      </c>
    </row>
    <row r="167" spans="2:65" s="1" customFormat="1" ht="44.25" customHeight="1">
      <c r="B167" s="33"/>
      <c r="C167" s="132" t="s">
        <v>312</v>
      </c>
      <c r="D167" s="132" t="s">
        <v>211</v>
      </c>
      <c r="E167" s="133" t="s">
        <v>338</v>
      </c>
      <c r="F167" s="134" t="s">
        <v>339</v>
      </c>
      <c r="G167" s="135" t="s">
        <v>226</v>
      </c>
      <c r="H167" s="136">
        <v>107.93</v>
      </c>
      <c r="I167" s="137"/>
      <c r="J167" s="138">
        <f>ROUND(I167*H167,2)</f>
        <v>0</v>
      </c>
      <c r="K167" s="134" t="s">
        <v>215</v>
      </c>
      <c r="L167" s="33"/>
      <c r="M167" s="139" t="s">
        <v>19</v>
      </c>
      <c r="N167" s="140" t="s">
        <v>48</v>
      </c>
      <c r="P167" s="141">
        <f>O167*H167</f>
        <v>0</v>
      </c>
      <c r="Q167" s="141">
        <v>0</v>
      </c>
      <c r="R167" s="141">
        <f>Q167*H167</f>
        <v>0</v>
      </c>
      <c r="S167" s="141">
        <v>0.032</v>
      </c>
      <c r="T167" s="142">
        <f>S167*H167</f>
        <v>3.4537600000000004</v>
      </c>
      <c r="AR167" s="143" t="s">
        <v>216</v>
      </c>
      <c r="AT167" s="143" t="s">
        <v>211</v>
      </c>
      <c r="AU167" s="143" t="s">
        <v>86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84</v>
      </c>
      <c r="BK167" s="144">
        <f>ROUND(I167*H167,2)</f>
        <v>0</v>
      </c>
      <c r="BL167" s="18" t="s">
        <v>216</v>
      </c>
      <c r="BM167" s="143" t="s">
        <v>1962</v>
      </c>
    </row>
    <row r="168" spans="2:47" s="1" customFormat="1" ht="12">
      <c r="B168" s="33"/>
      <c r="D168" s="145" t="s">
        <v>218</v>
      </c>
      <c r="F168" s="146" t="s">
        <v>341</v>
      </c>
      <c r="I168" s="147"/>
      <c r="L168" s="33"/>
      <c r="M168" s="148"/>
      <c r="T168" s="52"/>
      <c r="AT168" s="18" t="s">
        <v>218</v>
      </c>
      <c r="AU168" s="18" t="s">
        <v>86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1963</v>
      </c>
      <c r="H169" s="153">
        <v>22.68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1964</v>
      </c>
      <c r="H170" s="153">
        <v>40.95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1965</v>
      </c>
      <c r="H171" s="153">
        <v>37.8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1966</v>
      </c>
      <c r="H172" s="153">
        <v>6.5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3" customFormat="1" ht="12">
      <c r="B173" s="157"/>
      <c r="D173" s="150" t="s">
        <v>220</v>
      </c>
      <c r="E173" s="158" t="s">
        <v>19</v>
      </c>
      <c r="F173" s="159" t="s">
        <v>96</v>
      </c>
      <c r="H173" s="158" t="s">
        <v>19</v>
      </c>
      <c r="I173" s="160"/>
      <c r="L173" s="157"/>
      <c r="M173" s="161"/>
      <c r="T173" s="162"/>
      <c r="AT173" s="158" t="s">
        <v>220</v>
      </c>
      <c r="AU173" s="158" t="s">
        <v>86</v>
      </c>
      <c r="AV173" s="13" t="s">
        <v>84</v>
      </c>
      <c r="AW173" s="13" t="s">
        <v>37</v>
      </c>
      <c r="AX173" s="13" t="s">
        <v>77</v>
      </c>
      <c r="AY173" s="158" t="s">
        <v>208</v>
      </c>
    </row>
    <row r="174" spans="2:51" s="14" customFormat="1" ht="12">
      <c r="B174" s="163"/>
      <c r="D174" s="150" t="s">
        <v>220</v>
      </c>
      <c r="E174" s="164" t="s">
        <v>19</v>
      </c>
      <c r="F174" s="165" t="s">
        <v>223</v>
      </c>
      <c r="H174" s="166">
        <v>107.93</v>
      </c>
      <c r="I174" s="167"/>
      <c r="L174" s="163"/>
      <c r="M174" s="168"/>
      <c r="T174" s="169"/>
      <c r="AT174" s="164" t="s">
        <v>220</v>
      </c>
      <c r="AU174" s="164" t="s">
        <v>86</v>
      </c>
      <c r="AV174" s="14" t="s">
        <v>216</v>
      </c>
      <c r="AW174" s="14" t="s">
        <v>37</v>
      </c>
      <c r="AX174" s="14" t="s">
        <v>84</v>
      </c>
      <c r="AY174" s="164" t="s">
        <v>208</v>
      </c>
    </row>
    <row r="175" spans="2:65" s="1" customFormat="1" ht="37.9" customHeight="1">
      <c r="B175" s="33"/>
      <c r="C175" s="132" t="s">
        <v>318</v>
      </c>
      <c r="D175" s="132" t="s">
        <v>211</v>
      </c>
      <c r="E175" s="133" t="s">
        <v>369</v>
      </c>
      <c r="F175" s="134" t="s">
        <v>370</v>
      </c>
      <c r="G175" s="135" t="s">
        <v>226</v>
      </c>
      <c r="H175" s="136">
        <v>78.191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</v>
      </c>
      <c r="R175" s="141">
        <f>Q175*H175</f>
        <v>0</v>
      </c>
      <c r="S175" s="141">
        <v>0.046</v>
      </c>
      <c r="T175" s="142">
        <f>S175*H175</f>
        <v>3.5967860000000003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1967</v>
      </c>
    </row>
    <row r="176" spans="2:47" s="1" customFormat="1" ht="12">
      <c r="B176" s="33"/>
      <c r="D176" s="145" t="s">
        <v>218</v>
      </c>
      <c r="F176" s="146" t="s">
        <v>372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1968</v>
      </c>
      <c r="H177" s="153">
        <v>14.108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1969</v>
      </c>
      <c r="H178" s="153">
        <v>2.438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1945</v>
      </c>
      <c r="H179" s="153">
        <v>27.002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1946</v>
      </c>
      <c r="H180" s="153">
        <v>10.736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1970</v>
      </c>
      <c r="H181" s="153">
        <v>21.754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1948</v>
      </c>
      <c r="H182" s="153">
        <v>2.153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3" customFormat="1" ht="12">
      <c r="B183" s="157"/>
      <c r="D183" s="150" t="s">
        <v>220</v>
      </c>
      <c r="E183" s="158" t="s">
        <v>19</v>
      </c>
      <c r="F183" s="159" t="s">
        <v>290</v>
      </c>
      <c r="H183" s="158" t="s">
        <v>19</v>
      </c>
      <c r="I183" s="160"/>
      <c r="L183" s="157"/>
      <c r="M183" s="161"/>
      <c r="T183" s="162"/>
      <c r="AT183" s="158" t="s">
        <v>220</v>
      </c>
      <c r="AU183" s="158" t="s">
        <v>86</v>
      </c>
      <c r="AV183" s="13" t="s">
        <v>84</v>
      </c>
      <c r="AW183" s="13" t="s">
        <v>37</v>
      </c>
      <c r="AX183" s="13" t="s">
        <v>77</v>
      </c>
      <c r="AY183" s="158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78.19100000000002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44.25" customHeight="1">
      <c r="B185" s="33"/>
      <c r="C185" s="132" t="s">
        <v>8</v>
      </c>
      <c r="D185" s="132" t="s">
        <v>211</v>
      </c>
      <c r="E185" s="133" t="s">
        <v>375</v>
      </c>
      <c r="F185" s="134" t="s">
        <v>376</v>
      </c>
      <c r="G185" s="135" t="s">
        <v>226</v>
      </c>
      <c r="H185" s="136">
        <v>30.465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</v>
      </c>
      <c r="R185" s="141">
        <f>Q185*H185</f>
        <v>0</v>
      </c>
      <c r="S185" s="141">
        <v>0.059</v>
      </c>
      <c r="T185" s="142">
        <f>S185*H185</f>
        <v>1.797435</v>
      </c>
      <c r="AR185" s="143" t="s">
        <v>216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216</v>
      </c>
      <c r="BM185" s="143" t="s">
        <v>1971</v>
      </c>
    </row>
    <row r="186" spans="2:47" s="1" customFormat="1" ht="12">
      <c r="B186" s="33"/>
      <c r="D186" s="145" t="s">
        <v>218</v>
      </c>
      <c r="F186" s="146" t="s">
        <v>378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1972</v>
      </c>
      <c r="H187" s="153">
        <v>8.88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1853</v>
      </c>
      <c r="H188" s="153">
        <v>12.555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1973</v>
      </c>
      <c r="H189" s="153">
        <v>9.03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3" customFormat="1" ht="12">
      <c r="B190" s="157"/>
      <c r="D190" s="150" t="s">
        <v>220</v>
      </c>
      <c r="E190" s="158" t="s">
        <v>19</v>
      </c>
      <c r="F190" s="159" t="s">
        <v>294</v>
      </c>
      <c r="H190" s="158" t="s">
        <v>19</v>
      </c>
      <c r="I190" s="160"/>
      <c r="L190" s="157"/>
      <c r="M190" s="161"/>
      <c r="T190" s="162"/>
      <c r="AT190" s="158" t="s">
        <v>220</v>
      </c>
      <c r="AU190" s="158" t="s">
        <v>86</v>
      </c>
      <c r="AV190" s="13" t="s">
        <v>84</v>
      </c>
      <c r="AW190" s="13" t="s">
        <v>37</v>
      </c>
      <c r="AX190" s="13" t="s">
        <v>77</v>
      </c>
      <c r="AY190" s="158" t="s">
        <v>208</v>
      </c>
    </row>
    <row r="191" spans="2:51" s="14" customFormat="1" ht="12">
      <c r="B191" s="163"/>
      <c r="D191" s="150" t="s">
        <v>220</v>
      </c>
      <c r="E191" s="164" t="s">
        <v>19</v>
      </c>
      <c r="F191" s="165" t="s">
        <v>223</v>
      </c>
      <c r="H191" s="166">
        <v>30.465000000000003</v>
      </c>
      <c r="I191" s="167"/>
      <c r="L191" s="163"/>
      <c r="M191" s="168"/>
      <c r="T191" s="169"/>
      <c r="AT191" s="164" t="s">
        <v>220</v>
      </c>
      <c r="AU191" s="164" t="s">
        <v>86</v>
      </c>
      <c r="AV191" s="14" t="s">
        <v>216</v>
      </c>
      <c r="AW191" s="14" t="s">
        <v>37</v>
      </c>
      <c r="AX191" s="14" t="s">
        <v>84</v>
      </c>
      <c r="AY191" s="164" t="s">
        <v>208</v>
      </c>
    </row>
    <row r="192" spans="2:63" s="11" customFormat="1" ht="22.9" customHeight="1">
      <c r="B192" s="120"/>
      <c r="D192" s="121" t="s">
        <v>76</v>
      </c>
      <c r="E192" s="130" t="s">
        <v>381</v>
      </c>
      <c r="F192" s="130" t="s">
        <v>382</v>
      </c>
      <c r="I192" s="123"/>
      <c r="J192" s="131">
        <f>BK192</f>
        <v>0</v>
      </c>
      <c r="L192" s="120"/>
      <c r="M192" s="125"/>
      <c r="P192" s="126">
        <f>SUM(P193:P203)</f>
        <v>0</v>
      </c>
      <c r="R192" s="126">
        <f>SUM(R193:R203)</f>
        <v>0</v>
      </c>
      <c r="T192" s="127">
        <f>SUM(T193:T203)</f>
        <v>0</v>
      </c>
      <c r="AR192" s="121" t="s">
        <v>84</v>
      </c>
      <c r="AT192" s="128" t="s">
        <v>76</v>
      </c>
      <c r="AU192" s="128" t="s">
        <v>84</v>
      </c>
      <c r="AY192" s="121" t="s">
        <v>208</v>
      </c>
      <c r="BK192" s="129">
        <f>SUM(BK193:BK203)</f>
        <v>0</v>
      </c>
    </row>
    <row r="193" spans="2:65" s="1" customFormat="1" ht="44.25" customHeight="1">
      <c r="B193" s="33"/>
      <c r="C193" s="132" t="s">
        <v>331</v>
      </c>
      <c r="D193" s="132" t="s">
        <v>211</v>
      </c>
      <c r="E193" s="133" t="s">
        <v>625</v>
      </c>
      <c r="F193" s="134" t="s">
        <v>626</v>
      </c>
      <c r="G193" s="135" t="s">
        <v>386</v>
      </c>
      <c r="H193" s="136">
        <v>8.975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1974</v>
      </c>
    </row>
    <row r="194" spans="2:47" s="1" customFormat="1" ht="12">
      <c r="B194" s="33"/>
      <c r="D194" s="145" t="s">
        <v>218</v>
      </c>
      <c r="F194" s="146" t="s">
        <v>628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65" s="1" customFormat="1" ht="33" customHeight="1">
      <c r="B195" s="33"/>
      <c r="C195" s="132" t="s">
        <v>337</v>
      </c>
      <c r="D195" s="132" t="s">
        <v>211</v>
      </c>
      <c r="E195" s="133" t="s">
        <v>390</v>
      </c>
      <c r="F195" s="134" t="s">
        <v>391</v>
      </c>
      <c r="G195" s="135" t="s">
        <v>386</v>
      </c>
      <c r="H195" s="136">
        <v>8.975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1975</v>
      </c>
    </row>
    <row r="196" spans="2:47" s="1" customFormat="1" ht="12">
      <c r="B196" s="33"/>
      <c r="D196" s="145" t="s">
        <v>218</v>
      </c>
      <c r="F196" s="146" t="s">
        <v>393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65" s="1" customFormat="1" ht="44.25" customHeight="1">
      <c r="B197" s="33"/>
      <c r="C197" s="132" t="s">
        <v>343</v>
      </c>
      <c r="D197" s="132" t="s">
        <v>211</v>
      </c>
      <c r="E197" s="133" t="s">
        <v>395</v>
      </c>
      <c r="F197" s="134" t="s">
        <v>396</v>
      </c>
      <c r="G197" s="135" t="s">
        <v>386</v>
      </c>
      <c r="H197" s="136">
        <v>224.375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1976</v>
      </c>
    </row>
    <row r="198" spans="2:47" s="1" customFormat="1" ht="12">
      <c r="B198" s="33"/>
      <c r="D198" s="145" t="s">
        <v>218</v>
      </c>
      <c r="F198" s="146" t="s">
        <v>398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F199" s="152" t="s">
        <v>1977</v>
      </c>
      <c r="H199" s="153">
        <v>224.375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4</v>
      </c>
      <c r="AX199" s="12" t="s">
        <v>84</v>
      </c>
      <c r="AY199" s="151" t="s">
        <v>208</v>
      </c>
    </row>
    <row r="200" spans="2:65" s="1" customFormat="1" ht="44.25" customHeight="1">
      <c r="B200" s="33"/>
      <c r="C200" s="132" t="s">
        <v>349</v>
      </c>
      <c r="D200" s="132" t="s">
        <v>211</v>
      </c>
      <c r="E200" s="133" t="s">
        <v>401</v>
      </c>
      <c r="F200" s="134" t="s">
        <v>402</v>
      </c>
      <c r="G200" s="135" t="s">
        <v>386</v>
      </c>
      <c r="H200" s="136">
        <v>5.521</v>
      </c>
      <c r="I200" s="137"/>
      <c r="J200" s="138">
        <f>ROUND(I200*H200,2)</f>
        <v>0</v>
      </c>
      <c r="K200" s="134" t="s">
        <v>215</v>
      </c>
      <c r="L200" s="33"/>
      <c r="M200" s="139" t="s">
        <v>19</v>
      </c>
      <c r="N200" s="140" t="s">
        <v>48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216</v>
      </c>
      <c r="AT200" s="143" t="s">
        <v>211</v>
      </c>
      <c r="AU200" s="143" t="s">
        <v>86</v>
      </c>
      <c r="AY200" s="18" t="s">
        <v>208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84</v>
      </c>
      <c r="BK200" s="144">
        <f>ROUND(I200*H200,2)</f>
        <v>0</v>
      </c>
      <c r="BL200" s="18" t="s">
        <v>216</v>
      </c>
      <c r="BM200" s="143" t="s">
        <v>1978</v>
      </c>
    </row>
    <row r="201" spans="2:47" s="1" customFormat="1" ht="12">
      <c r="B201" s="33"/>
      <c r="D201" s="145" t="s">
        <v>218</v>
      </c>
      <c r="F201" s="146" t="s">
        <v>404</v>
      </c>
      <c r="I201" s="147"/>
      <c r="L201" s="33"/>
      <c r="M201" s="148"/>
      <c r="T201" s="52"/>
      <c r="AT201" s="18" t="s">
        <v>218</v>
      </c>
      <c r="AU201" s="18" t="s">
        <v>86</v>
      </c>
    </row>
    <row r="202" spans="2:65" s="1" customFormat="1" ht="49.15" customHeight="1">
      <c r="B202" s="33"/>
      <c r="C202" s="132" t="s">
        <v>355</v>
      </c>
      <c r="D202" s="132" t="s">
        <v>211</v>
      </c>
      <c r="E202" s="133" t="s">
        <v>406</v>
      </c>
      <c r="F202" s="134" t="s">
        <v>407</v>
      </c>
      <c r="G202" s="135" t="s">
        <v>386</v>
      </c>
      <c r="H202" s="136">
        <v>3.454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216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216</v>
      </c>
      <c r="BM202" s="143" t="s">
        <v>1979</v>
      </c>
    </row>
    <row r="203" spans="2:47" s="1" customFormat="1" ht="12">
      <c r="B203" s="33"/>
      <c r="D203" s="145" t="s">
        <v>218</v>
      </c>
      <c r="F203" s="146" t="s">
        <v>409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63" s="11" customFormat="1" ht="22.9" customHeight="1">
      <c r="B204" s="120"/>
      <c r="D204" s="121" t="s">
        <v>76</v>
      </c>
      <c r="E204" s="130" t="s">
        <v>410</v>
      </c>
      <c r="F204" s="130" t="s">
        <v>411</v>
      </c>
      <c r="I204" s="123"/>
      <c r="J204" s="131">
        <f>BK204</f>
        <v>0</v>
      </c>
      <c r="L204" s="120"/>
      <c r="M204" s="125"/>
      <c r="P204" s="126">
        <f>SUM(P205:P206)</f>
        <v>0</v>
      </c>
      <c r="R204" s="126">
        <f>SUM(R205:R206)</f>
        <v>0</v>
      </c>
      <c r="T204" s="127">
        <f>SUM(T205:T206)</f>
        <v>0</v>
      </c>
      <c r="AR204" s="121" t="s">
        <v>84</v>
      </c>
      <c r="AT204" s="128" t="s">
        <v>76</v>
      </c>
      <c r="AU204" s="128" t="s">
        <v>84</v>
      </c>
      <c r="AY204" s="121" t="s">
        <v>208</v>
      </c>
      <c r="BK204" s="129">
        <f>SUM(BK205:BK206)</f>
        <v>0</v>
      </c>
    </row>
    <row r="205" spans="2:65" s="1" customFormat="1" ht="55.5" customHeight="1">
      <c r="B205" s="33"/>
      <c r="C205" s="132" t="s">
        <v>7</v>
      </c>
      <c r="D205" s="132" t="s">
        <v>211</v>
      </c>
      <c r="E205" s="133" t="s">
        <v>634</v>
      </c>
      <c r="F205" s="134" t="s">
        <v>635</v>
      </c>
      <c r="G205" s="135" t="s">
        <v>386</v>
      </c>
      <c r="H205" s="136">
        <v>12.704</v>
      </c>
      <c r="I205" s="137"/>
      <c r="J205" s="138">
        <f>ROUND(I205*H205,2)</f>
        <v>0</v>
      </c>
      <c r="K205" s="134" t="s">
        <v>215</v>
      </c>
      <c r="L205" s="33"/>
      <c r="M205" s="139" t="s">
        <v>19</v>
      </c>
      <c r="N205" s="140" t="s">
        <v>48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216</v>
      </c>
      <c r="AT205" s="143" t="s">
        <v>211</v>
      </c>
      <c r="AU205" s="143" t="s">
        <v>86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84</v>
      </c>
      <c r="BK205" s="144">
        <f>ROUND(I205*H205,2)</f>
        <v>0</v>
      </c>
      <c r="BL205" s="18" t="s">
        <v>216</v>
      </c>
      <c r="BM205" s="143" t="s">
        <v>1980</v>
      </c>
    </row>
    <row r="206" spans="2:47" s="1" customFormat="1" ht="12">
      <c r="B206" s="33"/>
      <c r="D206" s="145" t="s">
        <v>218</v>
      </c>
      <c r="F206" s="146" t="s">
        <v>637</v>
      </c>
      <c r="I206" s="147"/>
      <c r="L206" s="33"/>
      <c r="M206" s="148"/>
      <c r="T206" s="52"/>
      <c r="AT206" s="18" t="s">
        <v>218</v>
      </c>
      <c r="AU206" s="18" t="s">
        <v>86</v>
      </c>
    </row>
    <row r="207" spans="2:63" s="11" customFormat="1" ht="25.9" customHeight="1">
      <c r="B207" s="120"/>
      <c r="D207" s="121" t="s">
        <v>76</v>
      </c>
      <c r="E207" s="122" t="s">
        <v>417</v>
      </c>
      <c r="F207" s="122" t="s">
        <v>418</v>
      </c>
      <c r="I207" s="123"/>
      <c r="J207" s="124">
        <f>BK207</f>
        <v>0</v>
      </c>
      <c r="L207" s="120"/>
      <c r="M207" s="125"/>
      <c r="P207" s="126">
        <f>P208+P233</f>
        <v>0</v>
      </c>
      <c r="R207" s="126">
        <f>R208+R233</f>
        <v>3.991080197025</v>
      </c>
      <c r="T207" s="127">
        <f>T208+T233</f>
        <v>0.12692</v>
      </c>
      <c r="AR207" s="121" t="s">
        <v>86</v>
      </c>
      <c r="AT207" s="128" t="s">
        <v>76</v>
      </c>
      <c r="AU207" s="128" t="s">
        <v>77</v>
      </c>
      <c r="AY207" s="121" t="s">
        <v>208</v>
      </c>
      <c r="BK207" s="129">
        <f>BK208+BK233</f>
        <v>0</v>
      </c>
    </row>
    <row r="208" spans="2:63" s="11" customFormat="1" ht="22.9" customHeight="1">
      <c r="B208" s="120"/>
      <c r="D208" s="121" t="s">
        <v>76</v>
      </c>
      <c r="E208" s="130" t="s">
        <v>419</v>
      </c>
      <c r="F208" s="130" t="s">
        <v>420</v>
      </c>
      <c r="I208" s="123"/>
      <c r="J208" s="131">
        <f>BK208</f>
        <v>0</v>
      </c>
      <c r="L208" s="120"/>
      <c r="M208" s="125"/>
      <c r="P208" s="126">
        <f>SUM(P209:P232)</f>
        <v>0</v>
      </c>
      <c r="R208" s="126">
        <f>SUM(R209:R232)</f>
        <v>0.31665684439999997</v>
      </c>
      <c r="T208" s="127">
        <f>SUM(T209:T232)</f>
        <v>0.12692</v>
      </c>
      <c r="AR208" s="121" t="s">
        <v>86</v>
      </c>
      <c r="AT208" s="128" t="s">
        <v>76</v>
      </c>
      <c r="AU208" s="128" t="s">
        <v>84</v>
      </c>
      <c r="AY208" s="121" t="s">
        <v>208</v>
      </c>
      <c r="BK208" s="129">
        <f>SUM(BK209:BK232)</f>
        <v>0</v>
      </c>
    </row>
    <row r="209" spans="2:65" s="1" customFormat="1" ht="24.2" customHeight="1">
      <c r="B209" s="33"/>
      <c r="C209" s="132" t="s">
        <v>368</v>
      </c>
      <c r="D209" s="132" t="s">
        <v>211</v>
      </c>
      <c r="E209" s="133" t="s">
        <v>422</v>
      </c>
      <c r="F209" s="134" t="s">
        <v>423</v>
      </c>
      <c r="G209" s="135" t="s">
        <v>274</v>
      </c>
      <c r="H209" s="136">
        <v>76</v>
      </c>
      <c r="I209" s="137"/>
      <c r="J209" s="138">
        <f>ROUND(I209*H209,2)</f>
        <v>0</v>
      </c>
      <c r="K209" s="134" t="s">
        <v>215</v>
      </c>
      <c r="L209" s="33"/>
      <c r="M209" s="139" t="s">
        <v>19</v>
      </c>
      <c r="N209" s="140" t="s">
        <v>48</v>
      </c>
      <c r="P209" s="141">
        <f>O209*H209</f>
        <v>0</v>
      </c>
      <c r="Q209" s="141">
        <v>0</v>
      </c>
      <c r="R209" s="141">
        <f>Q209*H209</f>
        <v>0</v>
      </c>
      <c r="S209" s="141">
        <v>0.00167</v>
      </c>
      <c r="T209" s="142">
        <f>S209*H209</f>
        <v>0.12692</v>
      </c>
      <c r="AR209" s="143" t="s">
        <v>331</v>
      </c>
      <c r="AT209" s="143" t="s">
        <v>211</v>
      </c>
      <c r="AU209" s="143" t="s">
        <v>86</v>
      </c>
      <c r="AY209" s="18" t="s">
        <v>208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84</v>
      </c>
      <c r="BK209" s="144">
        <f>ROUND(I209*H209,2)</f>
        <v>0</v>
      </c>
      <c r="BL209" s="18" t="s">
        <v>331</v>
      </c>
      <c r="BM209" s="143" t="s">
        <v>1981</v>
      </c>
    </row>
    <row r="210" spans="2:47" s="1" customFormat="1" ht="12">
      <c r="B210" s="33"/>
      <c r="D210" s="145" t="s">
        <v>218</v>
      </c>
      <c r="F210" s="146" t="s">
        <v>425</v>
      </c>
      <c r="I210" s="147"/>
      <c r="L210" s="33"/>
      <c r="M210" s="148"/>
      <c r="T210" s="52"/>
      <c r="AT210" s="18" t="s">
        <v>218</v>
      </c>
      <c r="AU210" s="18" t="s">
        <v>86</v>
      </c>
    </row>
    <row r="211" spans="2:51" s="12" customFormat="1" ht="12">
      <c r="B211" s="149"/>
      <c r="D211" s="150" t="s">
        <v>220</v>
      </c>
      <c r="E211" s="151" t="s">
        <v>19</v>
      </c>
      <c r="F211" s="152" t="s">
        <v>1982</v>
      </c>
      <c r="H211" s="153">
        <v>12.6</v>
      </c>
      <c r="I211" s="154"/>
      <c r="L211" s="149"/>
      <c r="M211" s="155"/>
      <c r="T211" s="156"/>
      <c r="AT211" s="151" t="s">
        <v>220</v>
      </c>
      <c r="AU211" s="151" t="s">
        <v>86</v>
      </c>
      <c r="AV211" s="12" t="s">
        <v>86</v>
      </c>
      <c r="AW211" s="12" t="s">
        <v>37</v>
      </c>
      <c r="AX211" s="12" t="s">
        <v>77</v>
      </c>
      <c r="AY211" s="151" t="s">
        <v>208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1983</v>
      </c>
      <c r="H212" s="153">
        <v>14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1984</v>
      </c>
      <c r="H213" s="153">
        <v>26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1985</v>
      </c>
      <c r="H214" s="153">
        <v>23.4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4" customFormat="1" ht="12">
      <c r="B215" s="163"/>
      <c r="D215" s="150" t="s">
        <v>220</v>
      </c>
      <c r="E215" s="164" t="s">
        <v>19</v>
      </c>
      <c r="F215" s="165" t="s">
        <v>223</v>
      </c>
      <c r="H215" s="166">
        <v>76</v>
      </c>
      <c r="I215" s="167"/>
      <c r="L215" s="163"/>
      <c r="M215" s="168"/>
      <c r="T215" s="169"/>
      <c r="AT215" s="164" t="s">
        <v>220</v>
      </c>
      <c r="AU215" s="164" t="s">
        <v>86</v>
      </c>
      <c r="AV215" s="14" t="s">
        <v>216</v>
      </c>
      <c r="AW215" s="14" t="s">
        <v>37</v>
      </c>
      <c r="AX215" s="14" t="s">
        <v>84</v>
      </c>
      <c r="AY215" s="164" t="s">
        <v>208</v>
      </c>
    </row>
    <row r="216" spans="2:65" s="1" customFormat="1" ht="37.9" customHeight="1">
      <c r="B216" s="33"/>
      <c r="C216" s="132" t="s">
        <v>374</v>
      </c>
      <c r="D216" s="132" t="s">
        <v>211</v>
      </c>
      <c r="E216" s="133" t="s">
        <v>427</v>
      </c>
      <c r="F216" s="134" t="s">
        <v>428</v>
      </c>
      <c r="G216" s="135" t="s">
        <v>274</v>
      </c>
      <c r="H216" s="136">
        <v>39</v>
      </c>
      <c r="I216" s="137"/>
      <c r="J216" s="138">
        <f>ROUND(I216*H216,2)</f>
        <v>0</v>
      </c>
      <c r="K216" s="134" t="s">
        <v>215</v>
      </c>
      <c r="L216" s="33"/>
      <c r="M216" s="139" t="s">
        <v>19</v>
      </c>
      <c r="N216" s="140" t="s">
        <v>48</v>
      </c>
      <c r="P216" s="141">
        <f>O216*H216</f>
        <v>0</v>
      </c>
      <c r="Q216" s="141">
        <v>0.002691466</v>
      </c>
      <c r="R216" s="141">
        <f>Q216*H216</f>
        <v>0.104967174</v>
      </c>
      <c r="S216" s="141">
        <v>0</v>
      </c>
      <c r="T216" s="142">
        <f>S216*H216</f>
        <v>0</v>
      </c>
      <c r="AR216" s="143" t="s">
        <v>331</v>
      </c>
      <c r="AT216" s="143" t="s">
        <v>211</v>
      </c>
      <c r="AU216" s="143" t="s">
        <v>86</v>
      </c>
      <c r="AY216" s="18" t="s">
        <v>208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84</v>
      </c>
      <c r="BK216" s="144">
        <f>ROUND(I216*H216,2)</f>
        <v>0</v>
      </c>
      <c r="BL216" s="18" t="s">
        <v>331</v>
      </c>
      <c r="BM216" s="143" t="s">
        <v>1986</v>
      </c>
    </row>
    <row r="217" spans="2:47" s="1" customFormat="1" ht="12">
      <c r="B217" s="33"/>
      <c r="D217" s="145" t="s">
        <v>218</v>
      </c>
      <c r="F217" s="146" t="s">
        <v>430</v>
      </c>
      <c r="I217" s="147"/>
      <c r="L217" s="33"/>
      <c r="M217" s="148"/>
      <c r="T217" s="52"/>
      <c r="AT217" s="18" t="s">
        <v>218</v>
      </c>
      <c r="AU217" s="18" t="s">
        <v>86</v>
      </c>
    </row>
    <row r="218" spans="2:51" s="12" customFormat="1" ht="12">
      <c r="B218" s="149"/>
      <c r="D218" s="150" t="s">
        <v>220</v>
      </c>
      <c r="E218" s="151" t="s">
        <v>19</v>
      </c>
      <c r="F218" s="152" t="s">
        <v>1900</v>
      </c>
      <c r="H218" s="153">
        <v>18</v>
      </c>
      <c r="I218" s="154"/>
      <c r="L218" s="149"/>
      <c r="M218" s="155"/>
      <c r="T218" s="156"/>
      <c r="AT218" s="151" t="s">
        <v>220</v>
      </c>
      <c r="AU218" s="151" t="s">
        <v>86</v>
      </c>
      <c r="AV218" s="12" t="s">
        <v>86</v>
      </c>
      <c r="AW218" s="12" t="s">
        <v>37</v>
      </c>
      <c r="AX218" s="12" t="s">
        <v>77</v>
      </c>
      <c r="AY218" s="151" t="s">
        <v>208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1901</v>
      </c>
      <c r="H219" s="153">
        <v>21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4" customFormat="1" ht="12">
      <c r="B220" s="163"/>
      <c r="D220" s="150" t="s">
        <v>220</v>
      </c>
      <c r="E220" s="164" t="s">
        <v>19</v>
      </c>
      <c r="F220" s="165" t="s">
        <v>223</v>
      </c>
      <c r="H220" s="166">
        <v>39</v>
      </c>
      <c r="I220" s="167"/>
      <c r="L220" s="163"/>
      <c r="M220" s="168"/>
      <c r="T220" s="169"/>
      <c r="AT220" s="164" t="s">
        <v>220</v>
      </c>
      <c r="AU220" s="164" t="s">
        <v>86</v>
      </c>
      <c r="AV220" s="14" t="s">
        <v>216</v>
      </c>
      <c r="AW220" s="14" t="s">
        <v>37</v>
      </c>
      <c r="AX220" s="14" t="s">
        <v>84</v>
      </c>
      <c r="AY220" s="164" t="s">
        <v>208</v>
      </c>
    </row>
    <row r="221" spans="2:65" s="1" customFormat="1" ht="37.9" customHeight="1">
      <c r="B221" s="33"/>
      <c r="C221" s="132" t="s">
        <v>383</v>
      </c>
      <c r="D221" s="132" t="s">
        <v>211</v>
      </c>
      <c r="E221" s="133" t="s">
        <v>433</v>
      </c>
      <c r="F221" s="134" t="s">
        <v>434</v>
      </c>
      <c r="G221" s="135" t="s">
        <v>274</v>
      </c>
      <c r="H221" s="136">
        <v>49.4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48</v>
      </c>
      <c r="P221" s="141">
        <f>O221*H221</f>
        <v>0</v>
      </c>
      <c r="Q221" s="141">
        <v>0.004285216</v>
      </c>
      <c r="R221" s="141">
        <f>Q221*H221</f>
        <v>0.21168967039999997</v>
      </c>
      <c r="S221" s="141">
        <v>0</v>
      </c>
      <c r="T221" s="142">
        <f>S221*H221</f>
        <v>0</v>
      </c>
      <c r="AR221" s="143" t="s">
        <v>331</v>
      </c>
      <c r="AT221" s="143" t="s">
        <v>211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331</v>
      </c>
      <c r="BM221" s="143" t="s">
        <v>1987</v>
      </c>
    </row>
    <row r="222" spans="2:47" s="1" customFormat="1" ht="12">
      <c r="B222" s="33"/>
      <c r="D222" s="145" t="s">
        <v>218</v>
      </c>
      <c r="F222" s="146" t="s">
        <v>436</v>
      </c>
      <c r="I222" s="147"/>
      <c r="L222" s="33"/>
      <c r="M222" s="148"/>
      <c r="T222" s="52"/>
      <c r="AT222" s="18" t="s">
        <v>218</v>
      </c>
      <c r="AU222" s="18" t="s">
        <v>86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1988</v>
      </c>
      <c r="H223" s="153">
        <v>26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1958</v>
      </c>
      <c r="H224" s="153">
        <v>23.4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4" customFormat="1" ht="12">
      <c r="B225" s="163"/>
      <c r="D225" s="150" t="s">
        <v>220</v>
      </c>
      <c r="E225" s="164" t="s">
        <v>19</v>
      </c>
      <c r="F225" s="165" t="s">
        <v>223</v>
      </c>
      <c r="H225" s="166">
        <v>49.4</v>
      </c>
      <c r="I225" s="167"/>
      <c r="L225" s="163"/>
      <c r="M225" s="168"/>
      <c r="T225" s="169"/>
      <c r="AT225" s="164" t="s">
        <v>220</v>
      </c>
      <c r="AU225" s="164" t="s">
        <v>86</v>
      </c>
      <c r="AV225" s="14" t="s">
        <v>216</v>
      </c>
      <c r="AW225" s="14" t="s">
        <v>37</v>
      </c>
      <c r="AX225" s="14" t="s">
        <v>84</v>
      </c>
      <c r="AY225" s="164" t="s">
        <v>208</v>
      </c>
    </row>
    <row r="226" spans="2:65" s="1" customFormat="1" ht="55.5" customHeight="1">
      <c r="B226" s="33"/>
      <c r="C226" s="132" t="s">
        <v>389</v>
      </c>
      <c r="D226" s="132" t="s">
        <v>211</v>
      </c>
      <c r="E226" s="133" t="s">
        <v>439</v>
      </c>
      <c r="F226" s="134" t="s">
        <v>440</v>
      </c>
      <c r="G226" s="135" t="s">
        <v>235</v>
      </c>
      <c r="H226" s="136">
        <v>76</v>
      </c>
      <c r="I226" s="137"/>
      <c r="J226" s="138">
        <f>ROUND(I226*H226,2)</f>
        <v>0</v>
      </c>
      <c r="K226" s="134" t="s">
        <v>215</v>
      </c>
      <c r="L226" s="33"/>
      <c r="M226" s="139" t="s">
        <v>19</v>
      </c>
      <c r="N226" s="140" t="s">
        <v>48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331</v>
      </c>
      <c r="AT226" s="143" t="s">
        <v>211</v>
      </c>
      <c r="AU226" s="143" t="s">
        <v>86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84</v>
      </c>
      <c r="BK226" s="144">
        <f>ROUND(I226*H226,2)</f>
        <v>0</v>
      </c>
      <c r="BL226" s="18" t="s">
        <v>331</v>
      </c>
      <c r="BM226" s="143" t="s">
        <v>1989</v>
      </c>
    </row>
    <row r="227" spans="2:47" s="1" customFormat="1" ht="12">
      <c r="B227" s="33"/>
      <c r="D227" s="145" t="s">
        <v>218</v>
      </c>
      <c r="F227" s="146" t="s">
        <v>442</v>
      </c>
      <c r="I227" s="147"/>
      <c r="L227" s="33"/>
      <c r="M227" s="148"/>
      <c r="T227" s="52"/>
      <c r="AT227" s="18" t="s">
        <v>218</v>
      </c>
      <c r="AU227" s="18" t="s">
        <v>86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1990</v>
      </c>
      <c r="H228" s="153">
        <v>40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1991</v>
      </c>
      <c r="H229" s="153">
        <v>36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4" customFormat="1" ht="12">
      <c r="B230" s="163"/>
      <c r="D230" s="150" t="s">
        <v>220</v>
      </c>
      <c r="E230" s="164" t="s">
        <v>19</v>
      </c>
      <c r="F230" s="165" t="s">
        <v>223</v>
      </c>
      <c r="H230" s="166">
        <v>76</v>
      </c>
      <c r="I230" s="167"/>
      <c r="L230" s="163"/>
      <c r="M230" s="168"/>
      <c r="T230" s="169"/>
      <c r="AT230" s="164" t="s">
        <v>220</v>
      </c>
      <c r="AU230" s="164" t="s">
        <v>86</v>
      </c>
      <c r="AV230" s="14" t="s">
        <v>216</v>
      </c>
      <c r="AW230" s="14" t="s">
        <v>37</v>
      </c>
      <c r="AX230" s="14" t="s">
        <v>84</v>
      </c>
      <c r="AY230" s="164" t="s">
        <v>208</v>
      </c>
    </row>
    <row r="231" spans="2:65" s="1" customFormat="1" ht="44.25" customHeight="1">
      <c r="B231" s="33"/>
      <c r="C231" s="132" t="s">
        <v>394</v>
      </c>
      <c r="D231" s="132" t="s">
        <v>211</v>
      </c>
      <c r="E231" s="133" t="s">
        <v>1002</v>
      </c>
      <c r="F231" s="134" t="s">
        <v>1003</v>
      </c>
      <c r="G231" s="135" t="s">
        <v>447</v>
      </c>
      <c r="H231" s="187"/>
      <c r="I231" s="137"/>
      <c r="J231" s="138">
        <f>ROUND(I231*H231,2)</f>
        <v>0</v>
      </c>
      <c r="K231" s="134" t="s">
        <v>215</v>
      </c>
      <c r="L231" s="33"/>
      <c r="M231" s="139" t="s">
        <v>19</v>
      </c>
      <c r="N231" s="140" t="s">
        <v>48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331</v>
      </c>
      <c r="AT231" s="143" t="s">
        <v>211</v>
      </c>
      <c r="AU231" s="143" t="s">
        <v>86</v>
      </c>
      <c r="AY231" s="18" t="s">
        <v>208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8" t="s">
        <v>84</v>
      </c>
      <c r="BK231" s="144">
        <f>ROUND(I231*H231,2)</f>
        <v>0</v>
      </c>
      <c r="BL231" s="18" t="s">
        <v>331</v>
      </c>
      <c r="BM231" s="143" t="s">
        <v>1992</v>
      </c>
    </row>
    <row r="232" spans="2:47" s="1" customFormat="1" ht="12">
      <c r="B232" s="33"/>
      <c r="D232" s="145" t="s">
        <v>218</v>
      </c>
      <c r="F232" s="146" t="s">
        <v>1005</v>
      </c>
      <c r="I232" s="147"/>
      <c r="L232" s="33"/>
      <c r="M232" s="148"/>
      <c r="T232" s="52"/>
      <c r="AT232" s="18" t="s">
        <v>218</v>
      </c>
      <c r="AU232" s="18" t="s">
        <v>86</v>
      </c>
    </row>
    <row r="233" spans="2:63" s="11" customFormat="1" ht="22.9" customHeight="1">
      <c r="B233" s="120"/>
      <c r="D233" s="121" t="s">
        <v>76</v>
      </c>
      <c r="E233" s="130" t="s">
        <v>450</v>
      </c>
      <c r="F233" s="130" t="s">
        <v>451</v>
      </c>
      <c r="I233" s="123"/>
      <c r="J233" s="131">
        <f>BK233</f>
        <v>0</v>
      </c>
      <c r="L233" s="120"/>
      <c r="M233" s="125"/>
      <c r="P233" s="126">
        <f>SUM(P234:P267)</f>
        <v>0</v>
      </c>
      <c r="R233" s="126">
        <f>SUM(R234:R267)</f>
        <v>3.674423352625</v>
      </c>
      <c r="T233" s="127">
        <f>SUM(T234:T267)</f>
        <v>0</v>
      </c>
      <c r="AR233" s="121" t="s">
        <v>86</v>
      </c>
      <c r="AT233" s="128" t="s">
        <v>76</v>
      </c>
      <c r="AU233" s="128" t="s">
        <v>84</v>
      </c>
      <c r="AY233" s="121" t="s">
        <v>208</v>
      </c>
      <c r="BK233" s="129">
        <f>SUM(BK234:BK267)</f>
        <v>0</v>
      </c>
    </row>
    <row r="234" spans="2:65" s="1" customFormat="1" ht="33" customHeight="1">
      <c r="B234" s="33"/>
      <c r="C234" s="132" t="s">
        <v>400</v>
      </c>
      <c r="D234" s="132" t="s">
        <v>211</v>
      </c>
      <c r="E234" s="133" t="s">
        <v>453</v>
      </c>
      <c r="F234" s="134" t="s">
        <v>454</v>
      </c>
      <c r="G234" s="135" t="s">
        <v>226</v>
      </c>
      <c r="H234" s="136">
        <v>94.23</v>
      </c>
      <c r="I234" s="137"/>
      <c r="J234" s="138">
        <f>ROUND(I234*H234,2)</f>
        <v>0</v>
      </c>
      <c r="K234" s="134" t="s">
        <v>215</v>
      </c>
      <c r="L234" s="33"/>
      <c r="M234" s="139" t="s">
        <v>19</v>
      </c>
      <c r="N234" s="140" t="s">
        <v>48</v>
      </c>
      <c r="P234" s="141">
        <f>O234*H234</f>
        <v>0</v>
      </c>
      <c r="Q234" s="141">
        <v>0.0002653375</v>
      </c>
      <c r="R234" s="141">
        <f>Q234*H234</f>
        <v>0.025002752625</v>
      </c>
      <c r="S234" s="141">
        <v>0</v>
      </c>
      <c r="T234" s="142">
        <f>S234*H234</f>
        <v>0</v>
      </c>
      <c r="AR234" s="143" t="s">
        <v>331</v>
      </c>
      <c r="AT234" s="143" t="s">
        <v>211</v>
      </c>
      <c r="AU234" s="143" t="s">
        <v>86</v>
      </c>
      <c r="AY234" s="18" t="s">
        <v>208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8" t="s">
        <v>84</v>
      </c>
      <c r="BK234" s="144">
        <f>ROUND(I234*H234,2)</f>
        <v>0</v>
      </c>
      <c r="BL234" s="18" t="s">
        <v>331</v>
      </c>
      <c r="BM234" s="143" t="s">
        <v>1993</v>
      </c>
    </row>
    <row r="235" spans="2:47" s="1" customFormat="1" ht="12">
      <c r="B235" s="33"/>
      <c r="D235" s="145" t="s">
        <v>218</v>
      </c>
      <c r="F235" s="146" t="s">
        <v>456</v>
      </c>
      <c r="I235" s="147"/>
      <c r="L235" s="33"/>
      <c r="M235" s="148"/>
      <c r="T235" s="52"/>
      <c r="AT235" s="18" t="s">
        <v>218</v>
      </c>
      <c r="AU235" s="18" t="s">
        <v>86</v>
      </c>
    </row>
    <row r="236" spans="2:51" s="12" customFormat="1" ht="12">
      <c r="B236" s="149"/>
      <c r="D236" s="150" t="s">
        <v>220</v>
      </c>
      <c r="E236" s="151" t="s">
        <v>19</v>
      </c>
      <c r="F236" s="152" t="s">
        <v>1913</v>
      </c>
      <c r="H236" s="153">
        <v>51.03</v>
      </c>
      <c r="I236" s="154"/>
      <c r="L236" s="149"/>
      <c r="M236" s="155"/>
      <c r="T236" s="156"/>
      <c r="AT236" s="151" t="s">
        <v>220</v>
      </c>
      <c r="AU236" s="151" t="s">
        <v>86</v>
      </c>
      <c r="AV236" s="12" t="s">
        <v>86</v>
      </c>
      <c r="AW236" s="12" t="s">
        <v>37</v>
      </c>
      <c r="AX236" s="12" t="s">
        <v>77</v>
      </c>
      <c r="AY236" s="151" t="s">
        <v>208</v>
      </c>
    </row>
    <row r="237" spans="2:51" s="13" customFormat="1" ht="12">
      <c r="B237" s="157"/>
      <c r="D237" s="150" t="s">
        <v>220</v>
      </c>
      <c r="E237" s="158" t="s">
        <v>19</v>
      </c>
      <c r="F237" s="159" t="s">
        <v>1994</v>
      </c>
      <c r="H237" s="158" t="s">
        <v>19</v>
      </c>
      <c r="I237" s="160"/>
      <c r="L237" s="157"/>
      <c r="M237" s="161"/>
      <c r="T237" s="162"/>
      <c r="AT237" s="158" t="s">
        <v>220</v>
      </c>
      <c r="AU237" s="158" t="s">
        <v>86</v>
      </c>
      <c r="AV237" s="13" t="s">
        <v>84</v>
      </c>
      <c r="AW237" s="13" t="s">
        <v>37</v>
      </c>
      <c r="AX237" s="13" t="s">
        <v>77</v>
      </c>
      <c r="AY237" s="158" t="s">
        <v>208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1879</v>
      </c>
      <c r="H238" s="153">
        <v>43.2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3" customFormat="1" ht="12">
      <c r="B239" s="157"/>
      <c r="D239" s="150" t="s">
        <v>220</v>
      </c>
      <c r="E239" s="158" t="s">
        <v>19</v>
      </c>
      <c r="F239" s="159" t="s">
        <v>1995</v>
      </c>
      <c r="H239" s="158" t="s">
        <v>19</v>
      </c>
      <c r="I239" s="160"/>
      <c r="L239" s="157"/>
      <c r="M239" s="161"/>
      <c r="T239" s="162"/>
      <c r="AT239" s="158" t="s">
        <v>220</v>
      </c>
      <c r="AU239" s="158" t="s">
        <v>86</v>
      </c>
      <c r="AV239" s="13" t="s">
        <v>84</v>
      </c>
      <c r="AW239" s="13" t="s">
        <v>37</v>
      </c>
      <c r="AX239" s="13" t="s">
        <v>77</v>
      </c>
      <c r="AY239" s="158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94.23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5" s="1" customFormat="1" ht="33" customHeight="1">
      <c r="B241" s="33"/>
      <c r="C241" s="170" t="s">
        <v>405</v>
      </c>
      <c r="D241" s="170" t="s">
        <v>239</v>
      </c>
      <c r="E241" s="171" t="s">
        <v>460</v>
      </c>
      <c r="F241" s="172" t="s">
        <v>461</v>
      </c>
      <c r="G241" s="173" t="s">
        <v>226</v>
      </c>
      <c r="H241" s="174">
        <v>94.23</v>
      </c>
      <c r="I241" s="175"/>
      <c r="J241" s="176">
        <f>ROUND(I241*H241,2)</f>
        <v>0</v>
      </c>
      <c r="K241" s="172" t="s">
        <v>215</v>
      </c>
      <c r="L241" s="177"/>
      <c r="M241" s="178" t="s">
        <v>19</v>
      </c>
      <c r="N241" s="179" t="s">
        <v>48</v>
      </c>
      <c r="P241" s="141">
        <f>O241*H241</f>
        <v>0</v>
      </c>
      <c r="Q241" s="141">
        <v>0.03642</v>
      </c>
      <c r="R241" s="141">
        <f>Q241*H241</f>
        <v>3.4318566</v>
      </c>
      <c r="S241" s="141">
        <v>0</v>
      </c>
      <c r="T241" s="142">
        <f>S241*H241</f>
        <v>0</v>
      </c>
      <c r="AR241" s="143" t="s">
        <v>432</v>
      </c>
      <c r="AT241" s="143" t="s">
        <v>239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331</v>
      </c>
      <c r="BM241" s="143" t="s">
        <v>1996</v>
      </c>
    </row>
    <row r="242" spans="2:51" s="12" customFormat="1" ht="12">
      <c r="B242" s="149"/>
      <c r="D242" s="150" t="s">
        <v>220</v>
      </c>
      <c r="E242" s="151" t="s">
        <v>19</v>
      </c>
      <c r="F242" s="152" t="s">
        <v>1913</v>
      </c>
      <c r="H242" s="153">
        <v>51.03</v>
      </c>
      <c r="I242" s="154"/>
      <c r="L242" s="149"/>
      <c r="M242" s="155"/>
      <c r="T242" s="156"/>
      <c r="AT242" s="151" t="s">
        <v>220</v>
      </c>
      <c r="AU242" s="151" t="s">
        <v>86</v>
      </c>
      <c r="AV242" s="12" t="s">
        <v>86</v>
      </c>
      <c r="AW242" s="12" t="s">
        <v>37</v>
      </c>
      <c r="AX242" s="12" t="s">
        <v>77</v>
      </c>
      <c r="AY242" s="151" t="s">
        <v>208</v>
      </c>
    </row>
    <row r="243" spans="2:51" s="13" customFormat="1" ht="12">
      <c r="B243" s="157"/>
      <c r="D243" s="150" t="s">
        <v>220</v>
      </c>
      <c r="E243" s="158" t="s">
        <v>19</v>
      </c>
      <c r="F243" s="159" t="s">
        <v>1914</v>
      </c>
      <c r="H243" s="158" t="s">
        <v>19</v>
      </c>
      <c r="I243" s="160"/>
      <c r="L243" s="157"/>
      <c r="M243" s="161"/>
      <c r="T243" s="162"/>
      <c r="AT243" s="158" t="s">
        <v>220</v>
      </c>
      <c r="AU243" s="158" t="s">
        <v>86</v>
      </c>
      <c r="AV243" s="13" t="s">
        <v>84</v>
      </c>
      <c r="AW243" s="13" t="s">
        <v>37</v>
      </c>
      <c r="AX243" s="13" t="s">
        <v>77</v>
      </c>
      <c r="AY243" s="158" t="s">
        <v>208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1879</v>
      </c>
      <c r="H244" s="153">
        <v>43.2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3" customFormat="1" ht="12">
      <c r="B245" s="157"/>
      <c r="D245" s="150" t="s">
        <v>220</v>
      </c>
      <c r="E245" s="158" t="s">
        <v>19</v>
      </c>
      <c r="F245" s="159" t="s">
        <v>1915</v>
      </c>
      <c r="H245" s="158" t="s">
        <v>19</v>
      </c>
      <c r="I245" s="160"/>
      <c r="L245" s="157"/>
      <c r="M245" s="161"/>
      <c r="T245" s="162"/>
      <c r="AT245" s="158" t="s">
        <v>220</v>
      </c>
      <c r="AU245" s="158" t="s">
        <v>86</v>
      </c>
      <c r="AV245" s="13" t="s">
        <v>84</v>
      </c>
      <c r="AW245" s="13" t="s">
        <v>37</v>
      </c>
      <c r="AX245" s="13" t="s">
        <v>77</v>
      </c>
      <c r="AY245" s="158" t="s">
        <v>208</v>
      </c>
    </row>
    <row r="246" spans="2:51" s="14" customFormat="1" ht="12">
      <c r="B246" s="163"/>
      <c r="D246" s="150" t="s">
        <v>220</v>
      </c>
      <c r="E246" s="164" t="s">
        <v>19</v>
      </c>
      <c r="F246" s="165" t="s">
        <v>223</v>
      </c>
      <c r="H246" s="166">
        <v>94.23</v>
      </c>
      <c r="I246" s="167"/>
      <c r="L246" s="163"/>
      <c r="M246" s="168"/>
      <c r="T246" s="169"/>
      <c r="AT246" s="164" t="s">
        <v>220</v>
      </c>
      <c r="AU246" s="164" t="s">
        <v>86</v>
      </c>
      <c r="AV246" s="14" t="s">
        <v>216</v>
      </c>
      <c r="AW246" s="14" t="s">
        <v>37</v>
      </c>
      <c r="AX246" s="14" t="s">
        <v>84</v>
      </c>
      <c r="AY246" s="164" t="s">
        <v>208</v>
      </c>
    </row>
    <row r="247" spans="2:65" s="1" customFormat="1" ht="78" customHeight="1">
      <c r="B247" s="33"/>
      <c r="C247" s="170" t="s">
        <v>412</v>
      </c>
      <c r="D247" s="170" t="s">
        <v>239</v>
      </c>
      <c r="E247" s="171" t="s">
        <v>814</v>
      </c>
      <c r="F247" s="172" t="s">
        <v>815</v>
      </c>
      <c r="G247" s="173" t="s">
        <v>226</v>
      </c>
      <c r="H247" s="174">
        <v>94.23</v>
      </c>
      <c r="I247" s="175"/>
      <c r="J247" s="176">
        <f>ROUND(I247*H247,2)</f>
        <v>0</v>
      </c>
      <c r="K247" s="172" t="s">
        <v>19</v>
      </c>
      <c r="L247" s="177"/>
      <c r="M247" s="178" t="s">
        <v>19</v>
      </c>
      <c r="N247" s="179" t="s">
        <v>48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432</v>
      </c>
      <c r="AT247" s="143" t="s">
        <v>239</v>
      </c>
      <c r="AU247" s="143" t="s">
        <v>86</v>
      </c>
      <c r="AY247" s="18" t="s">
        <v>208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8" t="s">
        <v>84</v>
      </c>
      <c r="BK247" s="144">
        <f>ROUND(I247*H247,2)</f>
        <v>0</v>
      </c>
      <c r="BL247" s="18" t="s">
        <v>331</v>
      </c>
      <c r="BM247" s="143" t="s">
        <v>1997</v>
      </c>
    </row>
    <row r="248" spans="2:65" s="1" customFormat="1" ht="44.25" customHeight="1">
      <c r="B248" s="33"/>
      <c r="C248" s="132" t="s">
        <v>421</v>
      </c>
      <c r="D248" s="132" t="s">
        <v>211</v>
      </c>
      <c r="E248" s="133" t="s">
        <v>464</v>
      </c>
      <c r="F248" s="134" t="s">
        <v>465</v>
      </c>
      <c r="G248" s="135" t="s">
        <v>274</v>
      </c>
      <c r="H248" s="136">
        <v>161.6</v>
      </c>
      <c r="I248" s="137"/>
      <c r="J248" s="138">
        <f>ROUND(I248*H248,2)</f>
        <v>0</v>
      </c>
      <c r="K248" s="134" t="s">
        <v>215</v>
      </c>
      <c r="L248" s="33"/>
      <c r="M248" s="139" t="s">
        <v>19</v>
      </c>
      <c r="N248" s="140" t="s">
        <v>48</v>
      </c>
      <c r="P248" s="141">
        <f>O248*H248</f>
        <v>0</v>
      </c>
      <c r="Q248" s="141">
        <v>0.00029</v>
      </c>
      <c r="R248" s="141">
        <f>Q248*H248</f>
        <v>0.046863999999999996</v>
      </c>
      <c r="S248" s="141">
        <v>0</v>
      </c>
      <c r="T248" s="142">
        <f>S248*H248</f>
        <v>0</v>
      </c>
      <c r="AR248" s="143" t="s">
        <v>331</v>
      </c>
      <c r="AT248" s="143" t="s">
        <v>211</v>
      </c>
      <c r="AU248" s="143" t="s">
        <v>86</v>
      </c>
      <c r="AY248" s="18" t="s">
        <v>208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8" t="s">
        <v>84</v>
      </c>
      <c r="BK248" s="144">
        <f>ROUND(I248*H248,2)</f>
        <v>0</v>
      </c>
      <c r="BL248" s="18" t="s">
        <v>331</v>
      </c>
      <c r="BM248" s="143" t="s">
        <v>1998</v>
      </c>
    </row>
    <row r="249" spans="2:47" s="1" customFormat="1" ht="12">
      <c r="B249" s="33"/>
      <c r="D249" s="145" t="s">
        <v>218</v>
      </c>
      <c r="F249" s="146" t="s">
        <v>467</v>
      </c>
      <c r="I249" s="147"/>
      <c r="L249" s="33"/>
      <c r="M249" s="148"/>
      <c r="T249" s="52"/>
      <c r="AT249" s="18" t="s">
        <v>218</v>
      </c>
      <c r="AU249" s="18" t="s">
        <v>86</v>
      </c>
    </row>
    <row r="250" spans="2:51" s="12" customFormat="1" ht="12">
      <c r="B250" s="149"/>
      <c r="D250" s="150" t="s">
        <v>220</v>
      </c>
      <c r="E250" s="151" t="s">
        <v>19</v>
      </c>
      <c r="F250" s="152" t="s">
        <v>1919</v>
      </c>
      <c r="H250" s="153">
        <v>86.4</v>
      </c>
      <c r="I250" s="154"/>
      <c r="L250" s="149"/>
      <c r="M250" s="155"/>
      <c r="T250" s="156"/>
      <c r="AT250" s="151" t="s">
        <v>220</v>
      </c>
      <c r="AU250" s="151" t="s">
        <v>86</v>
      </c>
      <c r="AV250" s="12" t="s">
        <v>86</v>
      </c>
      <c r="AW250" s="12" t="s">
        <v>37</v>
      </c>
      <c r="AX250" s="12" t="s">
        <v>77</v>
      </c>
      <c r="AY250" s="151" t="s">
        <v>208</v>
      </c>
    </row>
    <row r="251" spans="2:51" s="13" customFormat="1" ht="12">
      <c r="B251" s="157"/>
      <c r="D251" s="150" t="s">
        <v>220</v>
      </c>
      <c r="E251" s="158" t="s">
        <v>19</v>
      </c>
      <c r="F251" s="159" t="s">
        <v>1994</v>
      </c>
      <c r="H251" s="158" t="s">
        <v>19</v>
      </c>
      <c r="I251" s="160"/>
      <c r="L251" s="157"/>
      <c r="M251" s="161"/>
      <c r="T251" s="162"/>
      <c r="AT251" s="158" t="s">
        <v>220</v>
      </c>
      <c r="AU251" s="158" t="s">
        <v>86</v>
      </c>
      <c r="AV251" s="13" t="s">
        <v>84</v>
      </c>
      <c r="AW251" s="13" t="s">
        <v>37</v>
      </c>
      <c r="AX251" s="13" t="s">
        <v>77</v>
      </c>
      <c r="AY251" s="158" t="s">
        <v>208</v>
      </c>
    </row>
    <row r="252" spans="2:51" s="12" customFormat="1" ht="12">
      <c r="B252" s="149"/>
      <c r="D252" s="150" t="s">
        <v>220</v>
      </c>
      <c r="E252" s="151" t="s">
        <v>19</v>
      </c>
      <c r="F252" s="152" t="s">
        <v>1920</v>
      </c>
      <c r="H252" s="153">
        <v>75.2</v>
      </c>
      <c r="I252" s="154"/>
      <c r="L252" s="149"/>
      <c r="M252" s="155"/>
      <c r="T252" s="156"/>
      <c r="AT252" s="151" t="s">
        <v>220</v>
      </c>
      <c r="AU252" s="151" t="s">
        <v>86</v>
      </c>
      <c r="AV252" s="12" t="s">
        <v>86</v>
      </c>
      <c r="AW252" s="12" t="s">
        <v>37</v>
      </c>
      <c r="AX252" s="12" t="s">
        <v>77</v>
      </c>
      <c r="AY252" s="151" t="s">
        <v>208</v>
      </c>
    </row>
    <row r="253" spans="2:51" s="13" customFormat="1" ht="12">
      <c r="B253" s="157"/>
      <c r="D253" s="150" t="s">
        <v>220</v>
      </c>
      <c r="E253" s="158" t="s">
        <v>19</v>
      </c>
      <c r="F253" s="159" t="s">
        <v>1995</v>
      </c>
      <c r="H253" s="158" t="s">
        <v>19</v>
      </c>
      <c r="I253" s="160"/>
      <c r="L253" s="157"/>
      <c r="M253" s="161"/>
      <c r="T253" s="162"/>
      <c r="AT253" s="158" t="s">
        <v>220</v>
      </c>
      <c r="AU253" s="158" t="s">
        <v>86</v>
      </c>
      <c r="AV253" s="13" t="s">
        <v>84</v>
      </c>
      <c r="AW253" s="13" t="s">
        <v>37</v>
      </c>
      <c r="AX253" s="13" t="s">
        <v>77</v>
      </c>
      <c r="AY253" s="158" t="s">
        <v>208</v>
      </c>
    </row>
    <row r="254" spans="2:51" s="14" customFormat="1" ht="12">
      <c r="B254" s="163"/>
      <c r="D254" s="150" t="s">
        <v>220</v>
      </c>
      <c r="E254" s="164" t="s">
        <v>19</v>
      </c>
      <c r="F254" s="165" t="s">
        <v>223</v>
      </c>
      <c r="H254" s="166">
        <v>161.60000000000002</v>
      </c>
      <c r="I254" s="167"/>
      <c r="L254" s="163"/>
      <c r="M254" s="168"/>
      <c r="T254" s="169"/>
      <c r="AT254" s="164" t="s">
        <v>220</v>
      </c>
      <c r="AU254" s="164" t="s">
        <v>86</v>
      </c>
      <c r="AV254" s="14" t="s">
        <v>216</v>
      </c>
      <c r="AW254" s="14" t="s">
        <v>37</v>
      </c>
      <c r="AX254" s="14" t="s">
        <v>84</v>
      </c>
      <c r="AY254" s="164" t="s">
        <v>208</v>
      </c>
    </row>
    <row r="255" spans="2:65" s="1" customFormat="1" ht="33" customHeight="1">
      <c r="B255" s="33"/>
      <c r="C255" s="132" t="s">
        <v>426</v>
      </c>
      <c r="D255" s="132" t="s">
        <v>211</v>
      </c>
      <c r="E255" s="133" t="s">
        <v>470</v>
      </c>
      <c r="F255" s="134" t="s">
        <v>471</v>
      </c>
      <c r="G255" s="135" t="s">
        <v>274</v>
      </c>
      <c r="H255" s="136">
        <v>40.4</v>
      </c>
      <c r="I255" s="137"/>
      <c r="J255" s="138">
        <f>ROUND(I255*H255,2)</f>
        <v>0</v>
      </c>
      <c r="K255" s="134" t="s">
        <v>215</v>
      </c>
      <c r="L255" s="33"/>
      <c r="M255" s="139" t="s">
        <v>19</v>
      </c>
      <c r="N255" s="140" t="s">
        <v>48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331</v>
      </c>
      <c r="AT255" s="143" t="s">
        <v>211</v>
      </c>
      <c r="AU255" s="143" t="s">
        <v>86</v>
      </c>
      <c r="AY255" s="18" t="s">
        <v>208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8" t="s">
        <v>84</v>
      </c>
      <c r="BK255" s="144">
        <f>ROUND(I255*H255,2)</f>
        <v>0</v>
      </c>
      <c r="BL255" s="18" t="s">
        <v>331</v>
      </c>
      <c r="BM255" s="143" t="s">
        <v>1999</v>
      </c>
    </row>
    <row r="256" spans="2:47" s="1" customFormat="1" ht="12">
      <c r="B256" s="33"/>
      <c r="D256" s="145" t="s">
        <v>218</v>
      </c>
      <c r="F256" s="146" t="s">
        <v>473</v>
      </c>
      <c r="I256" s="147"/>
      <c r="L256" s="33"/>
      <c r="M256" s="148"/>
      <c r="T256" s="52"/>
      <c r="AT256" s="18" t="s">
        <v>218</v>
      </c>
      <c r="AU256" s="18" t="s">
        <v>86</v>
      </c>
    </row>
    <row r="257" spans="2:51" s="12" customFormat="1" ht="12">
      <c r="B257" s="149"/>
      <c r="D257" s="150" t="s">
        <v>220</v>
      </c>
      <c r="E257" s="151" t="s">
        <v>19</v>
      </c>
      <c r="F257" s="152" t="s">
        <v>1922</v>
      </c>
      <c r="H257" s="153">
        <v>18.8</v>
      </c>
      <c r="I257" s="154"/>
      <c r="L257" s="149"/>
      <c r="M257" s="155"/>
      <c r="T257" s="156"/>
      <c r="AT257" s="151" t="s">
        <v>220</v>
      </c>
      <c r="AU257" s="151" t="s">
        <v>86</v>
      </c>
      <c r="AV257" s="12" t="s">
        <v>86</v>
      </c>
      <c r="AW257" s="12" t="s">
        <v>37</v>
      </c>
      <c r="AX257" s="12" t="s">
        <v>77</v>
      </c>
      <c r="AY257" s="151" t="s">
        <v>208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1604</v>
      </c>
      <c r="H258" s="153">
        <v>21.6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4" customFormat="1" ht="12">
      <c r="B259" s="163"/>
      <c r="D259" s="150" t="s">
        <v>220</v>
      </c>
      <c r="E259" s="164" t="s">
        <v>19</v>
      </c>
      <c r="F259" s="165" t="s">
        <v>223</v>
      </c>
      <c r="H259" s="166">
        <v>40.400000000000006</v>
      </c>
      <c r="I259" s="167"/>
      <c r="L259" s="163"/>
      <c r="M259" s="168"/>
      <c r="T259" s="169"/>
      <c r="AT259" s="164" t="s">
        <v>220</v>
      </c>
      <c r="AU259" s="164" t="s">
        <v>86</v>
      </c>
      <c r="AV259" s="14" t="s">
        <v>216</v>
      </c>
      <c r="AW259" s="14" t="s">
        <v>37</v>
      </c>
      <c r="AX259" s="14" t="s">
        <v>84</v>
      </c>
      <c r="AY259" s="164" t="s">
        <v>208</v>
      </c>
    </row>
    <row r="260" spans="2:65" s="1" customFormat="1" ht="24.2" customHeight="1">
      <c r="B260" s="33"/>
      <c r="C260" s="170" t="s">
        <v>432</v>
      </c>
      <c r="D260" s="170" t="s">
        <v>239</v>
      </c>
      <c r="E260" s="171" t="s">
        <v>824</v>
      </c>
      <c r="F260" s="172" t="s">
        <v>825</v>
      </c>
      <c r="G260" s="173" t="s">
        <v>274</v>
      </c>
      <c r="H260" s="174">
        <v>42.42</v>
      </c>
      <c r="I260" s="175"/>
      <c r="J260" s="176">
        <f>ROUND(I260*H260,2)</f>
        <v>0</v>
      </c>
      <c r="K260" s="172" t="s">
        <v>215</v>
      </c>
      <c r="L260" s="177"/>
      <c r="M260" s="178" t="s">
        <v>19</v>
      </c>
      <c r="N260" s="179" t="s">
        <v>48</v>
      </c>
      <c r="P260" s="141">
        <f>O260*H260</f>
        <v>0</v>
      </c>
      <c r="Q260" s="141">
        <v>0.004</v>
      </c>
      <c r="R260" s="141">
        <f>Q260*H260</f>
        <v>0.16968</v>
      </c>
      <c r="S260" s="141">
        <v>0</v>
      </c>
      <c r="T260" s="142">
        <f>S260*H260</f>
        <v>0</v>
      </c>
      <c r="AR260" s="143" t="s">
        <v>432</v>
      </c>
      <c r="AT260" s="143" t="s">
        <v>239</v>
      </c>
      <c r="AU260" s="143" t="s">
        <v>86</v>
      </c>
      <c r="AY260" s="18" t="s">
        <v>208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8" t="s">
        <v>84</v>
      </c>
      <c r="BK260" s="144">
        <f>ROUND(I260*H260,2)</f>
        <v>0</v>
      </c>
      <c r="BL260" s="18" t="s">
        <v>331</v>
      </c>
      <c r="BM260" s="143" t="s">
        <v>2000</v>
      </c>
    </row>
    <row r="261" spans="2:51" s="12" customFormat="1" ht="12">
      <c r="B261" s="149"/>
      <c r="D261" s="150" t="s">
        <v>220</v>
      </c>
      <c r="E261" s="151" t="s">
        <v>19</v>
      </c>
      <c r="F261" s="152" t="s">
        <v>1922</v>
      </c>
      <c r="H261" s="153">
        <v>18.8</v>
      </c>
      <c r="I261" s="154"/>
      <c r="L261" s="149"/>
      <c r="M261" s="155"/>
      <c r="T261" s="156"/>
      <c r="AT261" s="151" t="s">
        <v>220</v>
      </c>
      <c r="AU261" s="151" t="s">
        <v>86</v>
      </c>
      <c r="AV261" s="12" t="s">
        <v>86</v>
      </c>
      <c r="AW261" s="12" t="s">
        <v>37</v>
      </c>
      <c r="AX261" s="12" t="s">
        <v>77</v>
      </c>
      <c r="AY261" s="151" t="s">
        <v>208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1604</v>
      </c>
      <c r="H262" s="153">
        <v>21.6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4" customFormat="1" ht="12">
      <c r="B263" s="163"/>
      <c r="D263" s="150" t="s">
        <v>220</v>
      </c>
      <c r="E263" s="164" t="s">
        <v>19</v>
      </c>
      <c r="F263" s="165" t="s">
        <v>223</v>
      </c>
      <c r="H263" s="166">
        <v>40.400000000000006</v>
      </c>
      <c r="I263" s="167"/>
      <c r="L263" s="163"/>
      <c r="M263" s="168"/>
      <c r="T263" s="169"/>
      <c r="AT263" s="164" t="s">
        <v>220</v>
      </c>
      <c r="AU263" s="164" t="s">
        <v>86</v>
      </c>
      <c r="AV263" s="14" t="s">
        <v>216</v>
      </c>
      <c r="AW263" s="14" t="s">
        <v>37</v>
      </c>
      <c r="AX263" s="14" t="s">
        <v>84</v>
      </c>
      <c r="AY263" s="164" t="s">
        <v>208</v>
      </c>
    </row>
    <row r="264" spans="2:51" s="12" customFormat="1" ht="12">
      <c r="B264" s="149"/>
      <c r="D264" s="150" t="s">
        <v>220</v>
      </c>
      <c r="F264" s="152" t="s">
        <v>2001</v>
      </c>
      <c r="H264" s="153">
        <v>42.42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4</v>
      </c>
      <c r="AX264" s="12" t="s">
        <v>84</v>
      </c>
      <c r="AY264" s="151" t="s">
        <v>208</v>
      </c>
    </row>
    <row r="265" spans="2:65" s="1" customFormat="1" ht="24.2" customHeight="1">
      <c r="B265" s="33"/>
      <c r="C265" s="170" t="s">
        <v>438</v>
      </c>
      <c r="D265" s="170" t="s">
        <v>239</v>
      </c>
      <c r="E265" s="171" t="s">
        <v>481</v>
      </c>
      <c r="F265" s="172" t="s">
        <v>482</v>
      </c>
      <c r="G265" s="173" t="s">
        <v>483</v>
      </c>
      <c r="H265" s="174">
        <v>17</v>
      </c>
      <c r="I265" s="175"/>
      <c r="J265" s="176">
        <f>ROUND(I265*H265,2)</f>
        <v>0</v>
      </c>
      <c r="K265" s="172" t="s">
        <v>215</v>
      </c>
      <c r="L265" s="177"/>
      <c r="M265" s="178" t="s">
        <v>19</v>
      </c>
      <c r="N265" s="179" t="s">
        <v>48</v>
      </c>
      <c r="P265" s="141">
        <f>O265*H265</f>
        <v>0</v>
      </c>
      <c r="Q265" s="141">
        <v>6E-05</v>
      </c>
      <c r="R265" s="141">
        <f>Q265*H265</f>
        <v>0.00102</v>
      </c>
      <c r="S265" s="141">
        <v>0</v>
      </c>
      <c r="T265" s="142">
        <f>S265*H265</f>
        <v>0</v>
      </c>
      <c r="AR265" s="143" t="s">
        <v>432</v>
      </c>
      <c r="AT265" s="143" t="s">
        <v>239</v>
      </c>
      <c r="AU265" s="143" t="s">
        <v>86</v>
      </c>
      <c r="AY265" s="18" t="s">
        <v>208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8" t="s">
        <v>84</v>
      </c>
      <c r="BK265" s="144">
        <f>ROUND(I265*H265,2)</f>
        <v>0</v>
      </c>
      <c r="BL265" s="18" t="s">
        <v>331</v>
      </c>
      <c r="BM265" s="143" t="s">
        <v>2002</v>
      </c>
    </row>
    <row r="266" spans="2:65" s="1" customFormat="1" ht="44.25" customHeight="1">
      <c r="B266" s="33"/>
      <c r="C266" s="132" t="s">
        <v>444</v>
      </c>
      <c r="D266" s="132" t="s">
        <v>211</v>
      </c>
      <c r="E266" s="133" t="s">
        <v>651</v>
      </c>
      <c r="F266" s="134" t="s">
        <v>652</v>
      </c>
      <c r="G266" s="135" t="s">
        <v>447</v>
      </c>
      <c r="H266" s="187"/>
      <c r="I266" s="137"/>
      <c r="J266" s="138">
        <f>ROUND(I266*H266,2)</f>
        <v>0</v>
      </c>
      <c r="K266" s="134" t="s">
        <v>215</v>
      </c>
      <c r="L266" s="33"/>
      <c r="M266" s="139" t="s">
        <v>19</v>
      </c>
      <c r="N266" s="140" t="s">
        <v>48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331</v>
      </c>
      <c r="AT266" s="143" t="s">
        <v>211</v>
      </c>
      <c r="AU266" s="143" t="s">
        <v>86</v>
      </c>
      <c r="AY266" s="18" t="s">
        <v>208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8" t="s">
        <v>84</v>
      </c>
      <c r="BK266" s="144">
        <f>ROUND(I266*H266,2)</f>
        <v>0</v>
      </c>
      <c r="BL266" s="18" t="s">
        <v>331</v>
      </c>
      <c r="BM266" s="143" t="s">
        <v>2003</v>
      </c>
    </row>
    <row r="267" spans="2:47" s="1" customFormat="1" ht="12">
      <c r="B267" s="33"/>
      <c r="D267" s="145" t="s">
        <v>218</v>
      </c>
      <c r="F267" s="146" t="s">
        <v>654</v>
      </c>
      <c r="I267" s="147"/>
      <c r="L267" s="33"/>
      <c r="M267" s="148"/>
      <c r="T267" s="52"/>
      <c r="AT267" s="18" t="s">
        <v>218</v>
      </c>
      <c r="AU267" s="18" t="s">
        <v>86</v>
      </c>
    </row>
    <row r="268" spans="2:63" s="11" customFormat="1" ht="25.9" customHeight="1">
      <c r="B268" s="120"/>
      <c r="D268" s="121" t="s">
        <v>76</v>
      </c>
      <c r="E268" s="122" t="s">
        <v>508</v>
      </c>
      <c r="F268" s="122" t="s">
        <v>509</v>
      </c>
      <c r="I268" s="123"/>
      <c r="J268" s="124">
        <f>BK268</f>
        <v>0</v>
      </c>
      <c r="L268" s="120"/>
      <c r="M268" s="125"/>
      <c r="P268" s="126">
        <f>P269</f>
        <v>0</v>
      </c>
      <c r="R268" s="126">
        <f>R269</f>
        <v>0</v>
      </c>
      <c r="T268" s="127">
        <f>T269</f>
        <v>0</v>
      </c>
      <c r="AR268" s="121" t="s">
        <v>244</v>
      </c>
      <c r="AT268" s="128" t="s">
        <v>76</v>
      </c>
      <c r="AU268" s="128" t="s">
        <v>77</v>
      </c>
      <c r="AY268" s="121" t="s">
        <v>208</v>
      </c>
      <c r="BK268" s="129">
        <f>BK269</f>
        <v>0</v>
      </c>
    </row>
    <row r="269" spans="2:63" s="11" customFormat="1" ht="22.9" customHeight="1">
      <c r="B269" s="120"/>
      <c r="D269" s="121" t="s">
        <v>76</v>
      </c>
      <c r="E269" s="130" t="s">
        <v>510</v>
      </c>
      <c r="F269" s="130" t="s">
        <v>511</v>
      </c>
      <c r="I269" s="123"/>
      <c r="J269" s="131">
        <f>BK269</f>
        <v>0</v>
      </c>
      <c r="L269" s="120"/>
      <c r="M269" s="125"/>
      <c r="P269" s="126">
        <f>SUM(P270:P271)</f>
        <v>0</v>
      </c>
      <c r="R269" s="126">
        <f>SUM(R270:R271)</f>
        <v>0</v>
      </c>
      <c r="T269" s="127">
        <f>SUM(T270:T271)</f>
        <v>0</v>
      </c>
      <c r="AR269" s="121" t="s">
        <v>244</v>
      </c>
      <c r="AT269" s="128" t="s">
        <v>76</v>
      </c>
      <c r="AU269" s="128" t="s">
        <v>84</v>
      </c>
      <c r="AY269" s="121" t="s">
        <v>208</v>
      </c>
      <c r="BK269" s="129">
        <f>SUM(BK270:BK271)</f>
        <v>0</v>
      </c>
    </row>
    <row r="270" spans="2:65" s="1" customFormat="1" ht="16.5" customHeight="1">
      <c r="B270" s="33"/>
      <c r="C270" s="132" t="s">
        <v>452</v>
      </c>
      <c r="D270" s="132" t="s">
        <v>211</v>
      </c>
      <c r="E270" s="133" t="s">
        <v>513</v>
      </c>
      <c r="F270" s="134" t="s">
        <v>511</v>
      </c>
      <c r="G270" s="135" t="s">
        <v>447</v>
      </c>
      <c r="H270" s="187"/>
      <c r="I270" s="137"/>
      <c r="J270" s="138">
        <f>ROUND(I270*H270,2)</f>
        <v>0</v>
      </c>
      <c r="K270" s="134" t="s">
        <v>514</v>
      </c>
      <c r="L270" s="33"/>
      <c r="M270" s="139" t="s">
        <v>19</v>
      </c>
      <c r="N270" s="140" t="s">
        <v>48</v>
      </c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AR270" s="143" t="s">
        <v>515</v>
      </c>
      <c r="AT270" s="143" t="s">
        <v>211</v>
      </c>
      <c r="AU270" s="143" t="s">
        <v>86</v>
      </c>
      <c r="AY270" s="18" t="s">
        <v>208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8" t="s">
        <v>84</v>
      </c>
      <c r="BK270" s="144">
        <f>ROUND(I270*H270,2)</f>
        <v>0</v>
      </c>
      <c r="BL270" s="18" t="s">
        <v>515</v>
      </c>
      <c r="BM270" s="143" t="s">
        <v>2004</v>
      </c>
    </row>
    <row r="271" spans="2:47" s="1" customFormat="1" ht="12">
      <c r="B271" s="33"/>
      <c r="D271" s="145" t="s">
        <v>218</v>
      </c>
      <c r="F271" s="146" t="s">
        <v>517</v>
      </c>
      <c r="I271" s="147"/>
      <c r="L271" s="33"/>
      <c r="M271" s="188"/>
      <c r="N271" s="189"/>
      <c r="O271" s="189"/>
      <c r="P271" s="189"/>
      <c r="Q271" s="189"/>
      <c r="R271" s="189"/>
      <c r="S271" s="189"/>
      <c r="T271" s="190"/>
      <c r="AT271" s="18" t="s">
        <v>218</v>
      </c>
      <c r="AU271" s="18" t="s">
        <v>86</v>
      </c>
    </row>
    <row r="272" spans="2:12" s="1" customFormat="1" ht="6.95" customHeight="1">
      <c r="B272" s="41"/>
      <c r="C272" s="42"/>
      <c r="D272" s="42"/>
      <c r="E272" s="42"/>
      <c r="F272" s="42"/>
      <c r="G272" s="42"/>
      <c r="H272" s="42"/>
      <c r="I272" s="42"/>
      <c r="J272" s="42"/>
      <c r="K272" s="42"/>
      <c r="L272" s="33"/>
    </row>
  </sheetData>
  <sheetProtection algorithmName="SHA-512" hashValue="UIzVSD19aHjaYr2atuwv7tJVssrWQ1xaejtDlYwpzltJTjWAlUiGkyQwh0rQ9T5qfnHKqiNzn1/CcSCJCI2EFg==" saltValue="pA10KZoaSjKr0SUvdx+HU0XmPDxYhCDDU6bFyuGodDcI3PziOyQBeoXwLjCmb5ACpf/dBtBis6WzElHSsdwxzw==" spinCount="100000" sheet="1" objects="1" scenarios="1" formatColumns="0" formatRows="0" autoFilter="0"/>
  <autoFilter ref="C95:K27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2211"/>
    <hyperlink ref="F105" r:id="rId2" display="https://podminky.urs.cz/item/CS_URS_2023_01/311273121"/>
    <hyperlink ref="F110" r:id="rId3" display="https://podminky.urs.cz/item/CS_URS_2023_01/319201321"/>
    <hyperlink ref="F117" r:id="rId4" display="https://podminky.urs.cz/item/CS_URS_2023_01/612321141"/>
    <hyperlink ref="F124" r:id="rId5" display="https://podminky.urs.cz/item/CS_URS_2023_01/612321191"/>
    <hyperlink ref="F126" r:id="rId6" display="https://podminky.urs.cz/item/CS_URS_2023_01/612325302"/>
    <hyperlink ref="F138" r:id="rId7" display="https://podminky.urs.cz/item/CS_URS_2023_01/622321141"/>
    <hyperlink ref="F145" r:id="rId8" display="https://podminky.urs.cz/item/CS_URS_2023_01/622321191"/>
    <hyperlink ref="F147" r:id="rId9" display="https://podminky.urs.cz/item/CS_URS_2023_01/629135101"/>
    <hyperlink ref="F152" r:id="rId10" display="https://podminky.urs.cz/item/CS_URS_2023_01/629135102"/>
    <hyperlink ref="F157" r:id="rId11" display="https://podminky.urs.cz/item/CS_URS_2023_01/629991011"/>
    <hyperlink ref="F163" r:id="rId12" display="https://podminky.urs.cz/item/CS_URS_2023_01/949101112"/>
    <hyperlink ref="F168" r:id="rId13" display="https://podminky.urs.cz/item/CS_URS_2023_01/968062377"/>
    <hyperlink ref="F176" r:id="rId14" display="https://podminky.urs.cz/item/CS_URS_2023_01/978013191"/>
    <hyperlink ref="F186" r:id="rId15" display="https://podminky.urs.cz/item/CS_URS_2023_01/978015391"/>
    <hyperlink ref="F194" r:id="rId16" display="https://podminky.urs.cz/item/CS_URS_2023_01/997013114"/>
    <hyperlink ref="F196" r:id="rId17" display="https://podminky.urs.cz/item/CS_URS_2023_01/997013501"/>
    <hyperlink ref="F198" r:id="rId18" display="https://podminky.urs.cz/item/CS_URS_2023_01/997013509"/>
    <hyperlink ref="F201" r:id="rId19" display="https://podminky.urs.cz/item/CS_URS_2023_01/997013863"/>
    <hyperlink ref="F203" r:id="rId20" display="https://podminky.urs.cz/item/CS_URS_2023_01/997013871"/>
    <hyperlink ref="F206" r:id="rId21" display="https://podminky.urs.cz/item/CS_URS_2023_01/998011003"/>
    <hyperlink ref="F210" r:id="rId22" display="https://podminky.urs.cz/item/CS_URS_2023_01/764002851"/>
    <hyperlink ref="F217" r:id="rId23" display="https://podminky.urs.cz/item/CS_URS_2023_01/764216643"/>
    <hyperlink ref="F222" r:id="rId24" display="https://podminky.urs.cz/item/CS_URS_2023_01/764216645"/>
    <hyperlink ref="F227" r:id="rId25" display="https://podminky.urs.cz/item/CS_URS_2023_01/764216665"/>
    <hyperlink ref="F232" r:id="rId26" display="https://podminky.urs.cz/item/CS_URS_2023_01/998764203"/>
    <hyperlink ref="F235" r:id="rId27" display="https://podminky.urs.cz/item/CS_URS_2023_01/766622133"/>
    <hyperlink ref="F249" r:id="rId28" display="https://podminky.urs.cz/item/CS_URS_2023_01/767627310"/>
    <hyperlink ref="F256" r:id="rId29" display="https://podminky.urs.cz/item/CS_URS_2023_01/766694116"/>
    <hyperlink ref="F267" r:id="rId30" display="https://podminky.urs.cz/item/CS_URS_2023_01/998766203"/>
    <hyperlink ref="F271" r:id="rId31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8"/>
  <sheetViews>
    <sheetView showGridLines="0" workbookViewId="0" topLeftCell="A13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176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ROUND((SUM(BE96:BE297)),2)</f>
        <v>0</v>
      </c>
      <c r="I35" s="94">
        <v>0.21</v>
      </c>
      <c r="J35" s="82">
        <f>ROUND(((SUM(BE96:BE297))*I35),2)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ROUND((SUM(BF96:BF297)),2)</f>
        <v>0</v>
      </c>
      <c r="I36" s="94">
        <v>0.15</v>
      </c>
      <c r="J36" s="82">
        <f>ROUND(((SUM(BF96:BF297))*I36),2)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ROUND((SUM(BG96:BG297)),2)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ROUND((SUM(BH96:BH297)),2)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ROUND((SUM(BI96:BI297)),2)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S1 - 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J139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J177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J220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J232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J235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J236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J255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J294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J295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S1 - 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P97+P235+P294</f>
        <v>0</v>
      </c>
      <c r="Q96" s="50"/>
      <c r="R96" s="117">
        <f>R97+R235+R294</f>
        <v>19.277599649400003</v>
      </c>
      <c r="S96" s="50"/>
      <c r="T96" s="118">
        <f>T97+T235+T294</f>
        <v>72.38903200000001</v>
      </c>
      <c r="AT96" s="18" t="s">
        <v>76</v>
      </c>
      <c r="AU96" s="18" t="s">
        <v>181</v>
      </c>
      <c r="BK96" s="119">
        <f>BK97+BK235+BK294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P98+P139+P177+P220+P232</f>
        <v>0</v>
      </c>
      <c r="R97" s="126">
        <f>R98+R139+R177+R220+R232</f>
        <v>17.07888175</v>
      </c>
      <c r="T97" s="127">
        <f>T98+T139+T177+T220+T232</f>
        <v>72.37133000000001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BK98+BK139+BK177+BK220+BK232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SUM(P99:P138)</f>
        <v>0</v>
      </c>
      <c r="R98" s="126">
        <f>SUM(R99:R138)</f>
        <v>13.80553235</v>
      </c>
      <c r="T98" s="127">
        <f>SUM(T99:T138)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SUM(BK99:BK138)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3.2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6.008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217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221</v>
      </c>
      <c r="H101" s="153">
        <v>3.2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222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3.2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224</v>
      </c>
      <c r="F104" s="134" t="s">
        <v>225</v>
      </c>
      <c r="G104" s="135" t="s">
        <v>226</v>
      </c>
      <c r="H104" s="136">
        <v>12.84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0.15608</v>
      </c>
      <c r="R104" s="141">
        <f>Q104*H104</f>
        <v>2.0040671999999997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227</v>
      </c>
    </row>
    <row r="105" spans="2:47" s="1" customFormat="1" ht="12">
      <c r="B105" s="33"/>
      <c r="D105" s="145" t="s">
        <v>218</v>
      </c>
      <c r="F105" s="146" t="s">
        <v>228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229</v>
      </c>
      <c r="H106" s="153">
        <v>10.38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3" customFormat="1" ht="12">
      <c r="B107" s="157"/>
      <c r="D107" s="150" t="s">
        <v>220</v>
      </c>
      <c r="E107" s="158" t="s">
        <v>19</v>
      </c>
      <c r="F107" s="159" t="s">
        <v>230</v>
      </c>
      <c r="H107" s="158" t="s">
        <v>19</v>
      </c>
      <c r="I107" s="160"/>
      <c r="L107" s="157"/>
      <c r="M107" s="161"/>
      <c r="T107" s="162"/>
      <c r="AT107" s="158" t="s">
        <v>220</v>
      </c>
      <c r="AU107" s="158" t="s">
        <v>86</v>
      </c>
      <c r="AV107" s="13" t="s">
        <v>84</v>
      </c>
      <c r="AW107" s="13" t="s">
        <v>37</v>
      </c>
      <c r="AX107" s="13" t="s">
        <v>77</v>
      </c>
      <c r="AY107" s="158" t="s">
        <v>208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231</v>
      </c>
      <c r="H108" s="153">
        <v>2.46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3" customFormat="1" ht="12">
      <c r="B109" s="157"/>
      <c r="D109" s="150" t="s">
        <v>220</v>
      </c>
      <c r="E109" s="158" t="s">
        <v>19</v>
      </c>
      <c r="F109" s="159" t="s">
        <v>232</v>
      </c>
      <c r="H109" s="158" t="s">
        <v>19</v>
      </c>
      <c r="I109" s="160"/>
      <c r="L109" s="157"/>
      <c r="M109" s="161"/>
      <c r="T109" s="162"/>
      <c r="AT109" s="158" t="s">
        <v>220</v>
      </c>
      <c r="AU109" s="158" t="s">
        <v>86</v>
      </c>
      <c r="AV109" s="13" t="s">
        <v>84</v>
      </c>
      <c r="AW109" s="13" t="s">
        <v>37</v>
      </c>
      <c r="AX109" s="13" t="s">
        <v>77</v>
      </c>
      <c r="AY109" s="158" t="s">
        <v>208</v>
      </c>
    </row>
    <row r="110" spans="2:51" s="14" customFormat="1" ht="12">
      <c r="B110" s="163"/>
      <c r="D110" s="150" t="s">
        <v>220</v>
      </c>
      <c r="E110" s="164" t="s">
        <v>19</v>
      </c>
      <c r="F110" s="165" t="s">
        <v>223</v>
      </c>
      <c r="H110" s="166">
        <v>12.84</v>
      </c>
      <c r="I110" s="167"/>
      <c r="L110" s="163"/>
      <c r="M110" s="168"/>
      <c r="T110" s="169"/>
      <c r="AT110" s="164" t="s">
        <v>220</v>
      </c>
      <c r="AU110" s="164" t="s">
        <v>86</v>
      </c>
      <c r="AV110" s="14" t="s">
        <v>216</v>
      </c>
      <c r="AW110" s="14" t="s">
        <v>37</v>
      </c>
      <c r="AX110" s="14" t="s">
        <v>84</v>
      </c>
      <c r="AY110" s="164" t="s">
        <v>208</v>
      </c>
    </row>
    <row r="111" spans="2:65" s="1" customFormat="1" ht="37.9" customHeight="1">
      <c r="B111" s="33"/>
      <c r="C111" s="132" t="s">
        <v>209</v>
      </c>
      <c r="D111" s="132" t="s">
        <v>211</v>
      </c>
      <c r="E111" s="133" t="s">
        <v>233</v>
      </c>
      <c r="F111" s="134" t="s">
        <v>234</v>
      </c>
      <c r="G111" s="135" t="s">
        <v>235</v>
      </c>
      <c r="H111" s="136">
        <v>24</v>
      </c>
      <c r="I111" s="137"/>
      <c r="J111" s="138">
        <f>ROUND(I111*H111,2)</f>
        <v>0</v>
      </c>
      <c r="K111" s="134" t="s">
        <v>215</v>
      </c>
      <c r="L111" s="33"/>
      <c r="M111" s="139" t="s">
        <v>19</v>
      </c>
      <c r="N111" s="140" t="s">
        <v>48</v>
      </c>
      <c r="P111" s="141">
        <f>O111*H111</f>
        <v>0</v>
      </c>
      <c r="Q111" s="141">
        <v>0.0303</v>
      </c>
      <c r="R111" s="141">
        <f>Q111*H111</f>
        <v>0.7272000000000001</v>
      </c>
      <c r="S111" s="141">
        <v>0</v>
      </c>
      <c r="T111" s="142">
        <f>S111*H111</f>
        <v>0</v>
      </c>
      <c r="AR111" s="143" t="s">
        <v>216</v>
      </c>
      <c r="AT111" s="143" t="s">
        <v>211</v>
      </c>
      <c r="AU111" s="143" t="s">
        <v>86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84</v>
      </c>
      <c r="BK111" s="144">
        <f>ROUND(I111*H111,2)</f>
        <v>0</v>
      </c>
      <c r="BL111" s="18" t="s">
        <v>216</v>
      </c>
      <c r="BM111" s="143" t="s">
        <v>236</v>
      </c>
    </row>
    <row r="112" spans="2:47" s="1" customFormat="1" ht="12">
      <c r="B112" s="33"/>
      <c r="D112" s="145" t="s">
        <v>218</v>
      </c>
      <c r="F112" s="146" t="s">
        <v>237</v>
      </c>
      <c r="I112" s="147"/>
      <c r="L112" s="33"/>
      <c r="M112" s="148"/>
      <c r="T112" s="52"/>
      <c r="AT112" s="18" t="s">
        <v>218</v>
      </c>
      <c r="AU112" s="18" t="s">
        <v>86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238</v>
      </c>
      <c r="H113" s="153">
        <v>24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4" customFormat="1" ht="12">
      <c r="B114" s="163"/>
      <c r="D114" s="150" t="s">
        <v>220</v>
      </c>
      <c r="E114" s="164" t="s">
        <v>19</v>
      </c>
      <c r="F114" s="165" t="s">
        <v>223</v>
      </c>
      <c r="H114" s="166">
        <v>24</v>
      </c>
      <c r="I114" s="167"/>
      <c r="L114" s="163"/>
      <c r="M114" s="168"/>
      <c r="T114" s="169"/>
      <c r="AT114" s="164" t="s">
        <v>220</v>
      </c>
      <c r="AU114" s="164" t="s">
        <v>86</v>
      </c>
      <c r="AV114" s="14" t="s">
        <v>216</v>
      </c>
      <c r="AW114" s="14" t="s">
        <v>37</v>
      </c>
      <c r="AX114" s="14" t="s">
        <v>84</v>
      </c>
      <c r="AY114" s="164" t="s">
        <v>208</v>
      </c>
    </row>
    <row r="115" spans="2:65" s="1" customFormat="1" ht="16.5" customHeight="1">
      <c r="B115" s="33"/>
      <c r="C115" s="170" t="s">
        <v>216</v>
      </c>
      <c r="D115" s="170" t="s">
        <v>239</v>
      </c>
      <c r="E115" s="171" t="s">
        <v>240</v>
      </c>
      <c r="F115" s="172" t="s">
        <v>241</v>
      </c>
      <c r="G115" s="173" t="s">
        <v>235</v>
      </c>
      <c r="H115" s="174">
        <v>24</v>
      </c>
      <c r="I115" s="175"/>
      <c r="J115" s="176">
        <f>ROUND(I115*H115,2)</f>
        <v>0</v>
      </c>
      <c r="K115" s="172" t="s">
        <v>215</v>
      </c>
      <c r="L115" s="177"/>
      <c r="M115" s="178" t="s">
        <v>19</v>
      </c>
      <c r="N115" s="179" t="s">
        <v>48</v>
      </c>
      <c r="P115" s="141">
        <f>O115*H115</f>
        <v>0</v>
      </c>
      <c r="Q115" s="141">
        <v>0.12</v>
      </c>
      <c r="R115" s="141">
        <f>Q115*H115</f>
        <v>2.88</v>
      </c>
      <c r="S115" s="141">
        <v>0</v>
      </c>
      <c r="T115" s="142">
        <f>S115*H115</f>
        <v>0</v>
      </c>
      <c r="AR115" s="143" t="s">
        <v>242</v>
      </c>
      <c r="AT115" s="143" t="s">
        <v>239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243</v>
      </c>
    </row>
    <row r="116" spans="2:65" s="1" customFormat="1" ht="33" customHeight="1">
      <c r="B116" s="33"/>
      <c r="C116" s="132" t="s">
        <v>244</v>
      </c>
      <c r="D116" s="132" t="s">
        <v>211</v>
      </c>
      <c r="E116" s="133" t="s">
        <v>245</v>
      </c>
      <c r="F116" s="134" t="s">
        <v>246</v>
      </c>
      <c r="G116" s="135" t="s">
        <v>226</v>
      </c>
      <c r="H116" s="136">
        <v>1.524</v>
      </c>
      <c r="I116" s="137"/>
      <c r="J116" s="138">
        <f>ROUND(I116*H116,2)</f>
        <v>0</v>
      </c>
      <c r="K116" s="134" t="s">
        <v>215</v>
      </c>
      <c r="L116" s="33"/>
      <c r="M116" s="139" t="s">
        <v>19</v>
      </c>
      <c r="N116" s="140" t="s">
        <v>48</v>
      </c>
      <c r="P116" s="141">
        <f>O116*H116</f>
        <v>0</v>
      </c>
      <c r="Q116" s="141">
        <v>0.0011025</v>
      </c>
      <c r="R116" s="141">
        <f>Q116*H116</f>
        <v>0.00168021</v>
      </c>
      <c r="S116" s="141">
        <v>0</v>
      </c>
      <c r="T116" s="142">
        <f>S116*H116</f>
        <v>0</v>
      </c>
      <c r="AR116" s="143" t="s">
        <v>216</v>
      </c>
      <c r="AT116" s="143" t="s">
        <v>211</v>
      </c>
      <c r="AU116" s="143" t="s">
        <v>86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84</v>
      </c>
      <c r="BK116" s="144">
        <f>ROUND(I116*H116,2)</f>
        <v>0</v>
      </c>
      <c r="BL116" s="18" t="s">
        <v>216</v>
      </c>
      <c r="BM116" s="143" t="s">
        <v>247</v>
      </c>
    </row>
    <row r="117" spans="2:47" s="1" customFormat="1" ht="12">
      <c r="B117" s="33"/>
      <c r="D117" s="145" t="s">
        <v>218</v>
      </c>
      <c r="F117" s="146" t="s">
        <v>248</v>
      </c>
      <c r="I117" s="147"/>
      <c r="L117" s="33"/>
      <c r="M117" s="148"/>
      <c r="T117" s="52"/>
      <c r="AT117" s="18" t="s">
        <v>218</v>
      </c>
      <c r="AU117" s="18" t="s">
        <v>86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249</v>
      </c>
      <c r="H118" s="153">
        <v>1.524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4" customFormat="1" ht="12">
      <c r="B119" s="163"/>
      <c r="D119" s="150" t="s">
        <v>220</v>
      </c>
      <c r="E119" s="164" t="s">
        <v>19</v>
      </c>
      <c r="F119" s="165" t="s">
        <v>223</v>
      </c>
      <c r="H119" s="166">
        <v>1.524</v>
      </c>
      <c r="I119" s="167"/>
      <c r="L119" s="163"/>
      <c r="M119" s="168"/>
      <c r="T119" s="169"/>
      <c r="AT119" s="164" t="s">
        <v>220</v>
      </c>
      <c r="AU119" s="164" t="s">
        <v>86</v>
      </c>
      <c r="AV119" s="14" t="s">
        <v>216</v>
      </c>
      <c r="AW119" s="14" t="s">
        <v>37</v>
      </c>
      <c r="AX119" s="14" t="s">
        <v>84</v>
      </c>
      <c r="AY119" s="164" t="s">
        <v>208</v>
      </c>
    </row>
    <row r="120" spans="2:65" s="1" customFormat="1" ht="24.2" customHeight="1">
      <c r="B120" s="33"/>
      <c r="C120" s="132" t="s">
        <v>250</v>
      </c>
      <c r="D120" s="132" t="s">
        <v>211</v>
      </c>
      <c r="E120" s="133" t="s">
        <v>251</v>
      </c>
      <c r="F120" s="134" t="s">
        <v>252</v>
      </c>
      <c r="G120" s="135" t="s">
        <v>226</v>
      </c>
      <c r="H120" s="136">
        <v>1.524</v>
      </c>
      <c r="I120" s="137"/>
      <c r="J120" s="138">
        <f>ROUND(I120*H120,2)</f>
        <v>0</v>
      </c>
      <c r="K120" s="134" t="s">
        <v>215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0.00126</v>
      </c>
      <c r="R120" s="141">
        <f>Q120*H120</f>
        <v>0.0019202400000000001</v>
      </c>
      <c r="S120" s="141">
        <v>0</v>
      </c>
      <c r="T120" s="142">
        <f>S120*H120</f>
        <v>0</v>
      </c>
      <c r="AR120" s="143" t="s">
        <v>216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216</v>
      </c>
      <c r="BM120" s="143" t="s">
        <v>253</v>
      </c>
    </row>
    <row r="121" spans="2:47" s="1" customFormat="1" ht="12">
      <c r="B121" s="33"/>
      <c r="D121" s="145" t="s">
        <v>218</v>
      </c>
      <c r="F121" s="146" t="s">
        <v>254</v>
      </c>
      <c r="I121" s="147"/>
      <c r="L121" s="33"/>
      <c r="M121" s="148"/>
      <c r="T121" s="52"/>
      <c r="AT121" s="18" t="s">
        <v>218</v>
      </c>
      <c r="AU121" s="18" t="s">
        <v>86</v>
      </c>
    </row>
    <row r="122" spans="2:65" s="1" customFormat="1" ht="37.9" customHeight="1">
      <c r="B122" s="33"/>
      <c r="C122" s="132" t="s">
        <v>255</v>
      </c>
      <c r="D122" s="132" t="s">
        <v>211</v>
      </c>
      <c r="E122" s="133" t="s">
        <v>256</v>
      </c>
      <c r="F122" s="134" t="s">
        <v>257</v>
      </c>
      <c r="G122" s="135" t="s">
        <v>226</v>
      </c>
      <c r="H122" s="136">
        <v>11.12</v>
      </c>
      <c r="I122" s="137"/>
      <c r="J122" s="138">
        <f>ROUND(I122*H122,2)</f>
        <v>0</v>
      </c>
      <c r="K122" s="134" t="s">
        <v>215</v>
      </c>
      <c r="L122" s="33"/>
      <c r="M122" s="139" t="s">
        <v>19</v>
      </c>
      <c r="N122" s="140" t="s">
        <v>48</v>
      </c>
      <c r="P122" s="141">
        <f>O122*H122</f>
        <v>0</v>
      </c>
      <c r="Q122" s="141">
        <v>0.02857</v>
      </c>
      <c r="R122" s="141">
        <f>Q122*H122</f>
        <v>0.3176984</v>
      </c>
      <c r="S122" s="141">
        <v>0</v>
      </c>
      <c r="T122" s="142">
        <f>S122*H122</f>
        <v>0</v>
      </c>
      <c r="AR122" s="143" t="s">
        <v>216</v>
      </c>
      <c r="AT122" s="143" t="s">
        <v>211</v>
      </c>
      <c r="AU122" s="143" t="s">
        <v>86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84</v>
      </c>
      <c r="BK122" s="144">
        <f>ROUND(I122*H122,2)</f>
        <v>0</v>
      </c>
      <c r="BL122" s="18" t="s">
        <v>216</v>
      </c>
      <c r="BM122" s="143" t="s">
        <v>258</v>
      </c>
    </row>
    <row r="123" spans="2:47" s="1" customFormat="1" ht="12">
      <c r="B123" s="33"/>
      <c r="D123" s="145" t="s">
        <v>218</v>
      </c>
      <c r="F123" s="146" t="s">
        <v>259</v>
      </c>
      <c r="I123" s="147"/>
      <c r="L123" s="33"/>
      <c r="M123" s="148"/>
      <c r="T123" s="52"/>
      <c r="AT123" s="18" t="s">
        <v>218</v>
      </c>
      <c r="AU123" s="18" t="s">
        <v>86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260</v>
      </c>
      <c r="H124" s="153">
        <v>1.23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261</v>
      </c>
      <c r="H125" s="153">
        <v>4.1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3" customFormat="1" ht="12">
      <c r="B126" s="157"/>
      <c r="D126" s="150" t="s">
        <v>220</v>
      </c>
      <c r="E126" s="158" t="s">
        <v>19</v>
      </c>
      <c r="F126" s="159" t="s">
        <v>262</v>
      </c>
      <c r="H126" s="158" t="s">
        <v>19</v>
      </c>
      <c r="I126" s="160"/>
      <c r="L126" s="157"/>
      <c r="M126" s="161"/>
      <c r="T126" s="162"/>
      <c r="AT126" s="158" t="s">
        <v>220</v>
      </c>
      <c r="AU126" s="158" t="s">
        <v>86</v>
      </c>
      <c r="AV126" s="13" t="s">
        <v>84</v>
      </c>
      <c r="AW126" s="13" t="s">
        <v>37</v>
      </c>
      <c r="AX126" s="13" t="s">
        <v>77</v>
      </c>
      <c r="AY126" s="158" t="s">
        <v>208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260</v>
      </c>
      <c r="H127" s="153">
        <v>1.23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263</v>
      </c>
      <c r="H128" s="153">
        <v>4.56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3" customFormat="1" ht="12">
      <c r="B129" s="157"/>
      <c r="D129" s="150" t="s">
        <v>220</v>
      </c>
      <c r="E129" s="158" t="s">
        <v>19</v>
      </c>
      <c r="F129" s="159" t="s">
        <v>264</v>
      </c>
      <c r="H129" s="158" t="s">
        <v>19</v>
      </c>
      <c r="I129" s="160"/>
      <c r="L129" s="157"/>
      <c r="M129" s="161"/>
      <c r="T129" s="162"/>
      <c r="AT129" s="158" t="s">
        <v>220</v>
      </c>
      <c r="AU129" s="158" t="s">
        <v>86</v>
      </c>
      <c r="AV129" s="13" t="s">
        <v>84</v>
      </c>
      <c r="AW129" s="13" t="s">
        <v>37</v>
      </c>
      <c r="AX129" s="13" t="s">
        <v>77</v>
      </c>
      <c r="AY129" s="158" t="s">
        <v>208</v>
      </c>
    </row>
    <row r="130" spans="2:51" s="14" customFormat="1" ht="12">
      <c r="B130" s="163"/>
      <c r="D130" s="150" t="s">
        <v>220</v>
      </c>
      <c r="E130" s="164" t="s">
        <v>19</v>
      </c>
      <c r="F130" s="165" t="s">
        <v>223</v>
      </c>
      <c r="H130" s="166">
        <v>11.120000000000001</v>
      </c>
      <c r="I130" s="167"/>
      <c r="L130" s="163"/>
      <c r="M130" s="168"/>
      <c r="T130" s="169"/>
      <c r="AT130" s="164" t="s">
        <v>220</v>
      </c>
      <c r="AU130" s="164" t="s">
        <v>86</v>
      </c>
      <c r="AV130" s="14" t="s">
        <v>216</v>
      </c>
      <c r="AW130" s="14" t="s">
        <v>37</v>
      </c>
      <c r="AX130" s="14" t="s">
        <v>84</v>
      </c>
      <c r="AY130" s="164" t="s">
        <v>208</v>
      </c>
    </row>
    <row r="131" spans="2:65" s="1" customFormat="1" ht="37.9" customHeight="1">
      <c r="B131" s="33"/>
      <c r="C131" s="132" t="s">
        <v>242</v>
      </c>
      <c r="D131" s="132" t="s">
        <v>211</v>
      </c>
      <c r="E131" s="133" t="s">
        <v>265</v>
      </c>
      <c r="F131" s="134" t="s">
        <v>266</v>
      </c>
      <c r="G131" s="135" t="s">
        <v>226</v>
      </c>
      <c r="H131" s="136">
        <v>10.56</v>
      </c>
      <c r="I131" s="137"/>
      <c r="J131" s="138">
        <f>ROUND(I131*H131,2)</f>
        <v>0</v>
      </c>
      <c r="K131" s="134" t="s">
        <v>215</v>
      </c>
      <c r="L131" s="33"/>
      <c r="M131" s="139" t="s">
        <v>19</v>
      </c>
      <c r="N131" s="140" t="s">
        <v>48</v>
      </c>
      <c r="P131" s="141">
        <f>O131*H131</f>
        <v>0</v>
      </c>
      <c r="Q131" s="141">
        <v>0.07348</v>
      </c>
      <c r="R131" s="141">
        <f>Q131*H131</f>
        <v>0.7759488000000001</v>
      </c>
      <c r="S131" s="141">
        <v>0</v>
      </c>
      <c r="T131" s="142">
        <f>S131*H131</f>
        <v>0</v>
      </c>
      <c r="AR131" s="143" t="s">
        <v>216</v>
      </c>
      <c r="AT131" s="143" t="s">
        <v>211</v>
      </c>
      <c r="AU131" s="143" t="s">
        <v>86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84</v>
      </c>
      <c r="BK131" s="144">
        <f>ROUND(I131*H131,2)</f>
        <v>0</v>
      </c>
      <c r="BL131" s="18" t="s">
        <v>216</v>
      </c>
      <c r="BM131" s="143" t="s">
        <v>267</v>
      </c>
    </row>
    <row r="132" spans="2:47" s="1" customFormat="1" ht="12">
      <c r="B132" s="33"/>
      <c r="D132" s="145" t="s">
        <v>218</v>
      </c>
      <c r="F132" s="146" t="s">
        <v>268</v>
      </c>
      <c r="I132" s="147"/>
      <c r="L132" s="33"/>
      <c r="M132" s="148"/>
      <c r="T132" s="52"/>
      <c r="AT132" s="18" t="s">
        <v>218</v>
      </c>
      <c r="AU132" s="18" t="s">
        <v>86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269</v>
      </c>
      <c r="H133" s="153">
        <v>10.56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3" customFormat="1" ht="12">
      <c r="B134" s="157"/>
      <c r="D134" s="150" t="s">
        <v>220</v>
      </c>
      <c r="E134" s="158" t="s">
        <v>19</v>
      </c>
      <c r="F134" s="159" t="s">
        <v>270</v>
      </c>
      <c r="H134" s="158" t="s">
        <v>19</v>
      </c>
      <c r="I134" s="160"/>
      <c r="L134" s="157"/>
      <c r="M134" s="161"/>
      <c r="T134" s="162"/>
      <c r="AT134" s="158" t="s">
        <v>220</v>
      </c>
      <c r="AU134" s="158" t="s">
        <v>86</v>
      </c>
      <c r="AV134" s="13" t="s">
        <v>84</v>
      </c>
      <c r="AW134" s="13" t="s">
        <v>37</v>
      </c>
      <c r="AX134" s="13" t="s">
        <v>77</v>
      </c>
      <c r="AY134" s="158" t="s">
        <v>208</v>
      </c>
    </row>
    <row r="135" spans="2:51" s="14" customFormat="1" ht="12">
      <c r="B135" s="163"/>
      <c r="D135" s="150" t="s">
        <v>220</v>
      </c>
      <c r="E135" s="164" t="s">
        <v>19</v>
      </c>
      <c r="F135" s="165" t="s">
        <v>223</v>
      </c>
      <c r="H135" s="166">
        <v>10.56</v>
      </c>
      <c r="I135" s="167"/>
      <c r="L135" s="163"/>
      <c r="M135" s="168"/>
      <c r="T135" s="169"/>
      <c r="AT135" s="164" t="s">
        <v>220</v>
      </c>
      <c r="AU135" s="164" t="s">
        <v>86</v>
      </c>
      <c r="AV135" s="14" t="s">
        <v>216</v>
      </c>
      <c r="AW135" s="14" t="s">
        <v>37</v>
      </c>
      <c r="AX135" s="14" t="s">
        <v>84</v>
      </c>
      <c r="AY135" s="164" t="s">
        <v>208</v>
      </c>
    </row>
    <row r="136" spans="2:65" s="1" customFormat="1" ht="24.2" customHeight="1">
      <c r="B136" s="33"/>
      <c r="C136" s="132" t="s">
        <v>271</v>
      </c>
      <c r="D136" s="132" t="s">
        <v>211</v>
      </c>
      <c r="E136" s="133" t="s">
        <v>272</v>
      </c>
      <c r="F136" s="134" t="s">
        <v>273</v>
      </c>
      <c r="G136" s="135" t="s">
        <v>274</v>
      </c>
      <c r="H136" s="136">
        <v>13.25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48</v>
      </c>
      <c r="P136" s="141">
        <f>O136*H136</f>
        <v>0</v>
      </c>
      <c r="Q136" s="141">
        <v>0.08219</v>
      </c>
      <c r="R136" s="141">
        <f>Q136*H136</f>
        <v>1.0890175</v>
      </c>
      <c r="S136" s="141">
        <v>0</v>
      </c>
      <c r="T136" s="142">
        <f>S136*H136</f>
        <v>0</v>
      </c>
      <c r="AR136" s="143" t="s">
        <v>216</v>
      </c>
      <c r="AT136" s="143" t="s">
        <v>211</v>
      </c>
      <c r="AU136" s="143" t="s">
        <v>86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84</v>
      </c>
      <c r="BK136" s="144">
        <f>ROUND(I136*H136,2)</f>
        <v>0</v>
      </c>
      <c r="BL136" s="18" t="s">
        <v>216</v>
      </c>
      <c r="BM136" s="143" t="s">
        <v>275</v>
      </c>
    </row>
    <row r="137" spans="2:47" s="1" customFormat="1" ht="12">
      <c r="B137" s="33"/>
      <c r="D137" s="145" t="s">
        <v>218</v>
      </c>
      <c r="F137" s="146" t="s">
        <v>276</v>
      </c>
      <c r="I137" s="147"/>
      <c r="L137" s="33"/>
      <c r="M137" s="148"/>
      <c r="T137" s="52"/>
      <c r="AT137" s="18" t="s">
        <v>218</v>
      </c>
      <c r="AU137" s="18" t="s">
        <v>86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277</v>
      </c>
      <c r="H138" s="153">
        <v>13.25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84</v>
      </c>
      <c r="AY138" s="151" t="s">
        <v>208</v>
      </c>
    </row>
    <row r="139" spans="2:63" s="11" customFormat="1" ht="22.9" customHeight="1">
      <c r="B139" s="120"/>
      <c r="D139" s="121" t="s">
        <v>76</v>
      </c>
      <c r="E139" s="130" t="s">
        <v>250</v>
      </c>
      <c r="F139" s="130" t="s">
        <v>278</v>
      </c>
      <c r="I139" s="123"/>
      <c r="J139" s="131">
        <f>BK139</f>
        <v>0</v>
      </c>
      <c r="L139" s="120"/>
      <c r="M139" s="125"/>
      <c r="P139" s="126">
        <f>SUM(P140:P176)</f>
        <v>0</v>
      </c>
      <c r="R139" s="126">
        <f>SUM(R140:R176)</f>
        <v>3.2683094</v>
      </c>
      <c r="T139" s="127">
        <f>SUM(T140:T176)</f>
        <v>0</v>
      </c>
      <c r="AR139" s="121" t="s">
        <v>84</v>
      </c>
      <c r="AT139" s="128" t="s">
        <v>76</v>
      </c>
      <c r="AU139" s="128" t="s">
        <v>84</v>
      </c>
      <c r="AY139" s="121" t="s">
        <v>208</v>
      </c>
      <c r="BK139" s="129">
        <f>SUM(BK140:BK176)</f>
        <v>0</v>
      </c>
    </row>
    <row r="140" spans="2:65" s="1" customFormat="1" ht="24.2" customHeight="1">
      <c r="B140" s="33"/>
      <c r="C140" s="132" t="s">
        <v>169</v>
      </c>
      <c r="D140" s="132" t="s">
        <v>211</v>
      </c>
      <c r="E140" s="133" t="s">
        <v>279</v>
      </c>
      <c r="F140" s="134" t="s">
        <v>280</v>
      </c>
      <c r="G140" s="135" t="s">
        <v>226</v>
      </c>
      <c r="H140" s="136">
        <v>71.54</v>
      </c>
      <c r="I140" s="137"/>
      <c r="J140" s="138">
        <f>ROUND(I140*H140,2)</f>
        <v>0</v>
      </c>
      <c r="K140" s="134" t="s">
        <v>215</v>
      </c>
      <c r="L140" s="33"/>
      <c r="M140" s="139" t="s">
        <v>19</v>
      </c>
      <c r="N140" s="140" t="s">
        <v>48</v>
      </c>
      <c r="P140" s="141">
        <f>O140*H140</f>
        <v>0</v>
      </c>
      <c r="Q140" s="141">
        <v>0.03358</v>
      </c>
      <c r="R140" s="141">
        <f>Q140*H140</f>
        <v>2.4023132</v>
      </c>
      <c r="S140" s="141">
        <v>0</v>
      </c>
      <c r="T140" s="142">
        <f>S140*H140</f>
        <v>0</v>
      </c>
      <c r="AR140" s="143" t="s">
        <v>216</v>
      </c>
      <c r="AT140" s="143" t="s">
        <v>211</v>
      </c>
      <c r="AU140" s="143" t="s">
        <v>86</v>
      </c>
      <c r="AY140" s="18" t="s">
        <v>208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8" t="s">
        <v>84</v>
      </c>
      <c r="BK140" s="144">
        <f>ROUND(I140*H140,2)</f>
        <v>0</v>
      </c>
      <c r="BL140" s="18" t="s">
        <v>216</v>
      </c>
      <c r="BM140" s="143" t="s">
        <v>281</v>
      </c>
    </row>
    <row r="141" spans="2:47" s="1" customFormat="1" ht="12">
      <c r="B141" s="33"/>
      <c r="D141" s="145" t="s">
        <v>218</v>
      </c>
      <c r="F141" s="146" t="s">
        <v>282</v>
      </c>
      <c r="I141" s="147"/>
      <c r="L141" s="33"/>
      <c r="M141" s="148"/>
      <c r="T141" s="52"/>
      <c r="AT141" s="18" t="s">
        <v>218</v>
      </c>
      <c r="AU141" s="18" t="s">
        <v>86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283</v>
      </c>
      <c r="H142" s="153">
        <v>22.49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284</v>
      </c>
      <c r="H143" s="153">
        <v>2.46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3" customFormat="1" ht="12">
      <c r="B144" s="157"/>
      <c r="D144" s="150" t="s">
        <v>220</v>
      </c>
      <c r="E144" s="158" t="s">
        <v>19</v>
      </c>
      <c r="F144" s="159" t="s">
        <v>232</v>
      </c>
      <c r="H144" s="158" t="s">
        <v>19</v>
      </c>
      <c r="I144" s="160"/>
      <c r="L144" s="157"/>
      <c r="M144" s="161"/>
      <c r="T144" s="162"/>
      <c r="AT144" s="158" t="s">
        <v>220</v>
      </c>
      <c r="AU144" s="158" t="s">
        <v>86</v>
      </c>
      <c r="AV144" s="13" t="s">
        <v>84</v>
      </c>
      <c r="AW144" s="13" t="s">
        <v>37</v>
      </c>
      <c r="AX144" s="13" t="s">
        <v>77</v>
      </c>
      <c r="AY144" s="158" t="s">
        <v>208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285</v>
      </c>
      <c r="H145" s="153">
        <v>3.06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3" customFormat="1" ht="12">
      <c r="B146" s="157"/>
      <c r="D146" s="150" t="s">
        <v>220</v>
      </c>
      <c r="E146" s="158" t="s">
        <v>19</v>
      </c>
      <c r="F146" s="159" t="s">
        <v>286</v>
      </c>
      <c r="H146" s="158" t="s">
        <v>19</v>
      </c>
      <c r="I146" s="160"/>
      <c r="L146" s="157"/>
      <c r="M146" s="161"/>
      <c r="T146" s="162"/>
      <c r="AT146" s="158" t="s">
        <v>220</v>
      </c>
      <c r="AU146" s="158" t="s">
        <v>86</v>
      </c>
      <c r="AV146" s="13" t="s">
        <v>84</v>
      </c>
      <c r="AW146" s="13" t="s">
        <v>37</v>
      </c>
      <c r="AX146" s="13" t="s">
        <v>77</v>
      </c>
      <c r="AY146" s="158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287</v>
      </c>
      <c r="H147" s="153">
        <v>13.02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288</v>
      </c>
      <c r="H148" s="153">
        <v>4.83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3" customFormat="1" ht="12">
      <c r="B149" s="157"/>
      <c r="D149" s="150" t="s">
        <v>220</v>
      </c>
      <c r="E149" s="158" t="s">
        <v>19</v>
      </c>
      <c r="F149" s="159" t="s">
        <v>289</v>
      </c>
      <c r="H149" s="158" t="s">
        <v>19</v>
      </c>
      <c r="I149" s="160"/>
      <c r="L149" s="157"/>
      <c r="M149" s="161"/>
      <c r="T149" s="162"/>
      <c r="AT149" s="158" t="s">
        <v>220</v>
      </c>
      <c r="AU149" s="158" t="s">
        <v>86</v>
      </c>
      <c r="AV149" s="13" t="s">
        <v>84</v>
      </c>
      <c r="AW149" s="13" t="s">
        <v>37</v>
      </c>
      <c r="AX149" s="13" t="s">
        <v>77</v>
      </c>
      <c r="AY149" s="158" t="s">
        <v>208</v>
      </c>
    </row>
    <row r="150" spans="2:51" s="15" customFormat="1" ht="12">
      <c r="B150" s="180"/>
      <c r="D150" s="150" t="s">
        <v>220</v>
      </c>
      <c r="E150" s="181" t="s">
        <v>19</v>
      </c>
      <c r="F150" s="182" t="s">
        <v>290</v>
      </c>
      <c r="H150" s="183">
        <v>45.86</v>
      </c>
      <c r="I150" s="184"/>
      <c r="L150" s="180"/>
      <c r="M150" s="185"/>
      <c r="T150" s="186"/>
      <c r="AT150" s="181" t="s">
        <v>220</v>
      </c>
      <c r="AU150" s="181" t="s">
        <v>86</v>
      </c>
      <c r="AV150" s="15" t="s">
        <v>209</v>
      </c>
      <c r="AW150" s="15" t="s">
        <v>37</v>
      </c>
      <c r="AX150" s="15" t="s">
        <v>77</v>
      </c>
      <c r="AY150" s="181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291</v>
      </c>
      <c r="H151" s="153">
        <v>9.66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292</v>
      </c>
      <c r="H152" s="153">
        <v>11.1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293</v>
      </c>
      <c r="H153" s="153">
        <v>4.92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5" customFormat="1" ht="12">
      <c r="B154" s="180"/>
      <c r="D154" s="150" t="s">
        <v>220</v>
      </c>
      <c r="E154" s="181" t="s">
        <v>19</v>
      </c>
      <c r="F154" s="182" t="s">
        <v>294</v>
      </c>
      <c r="H154" s="183">
        <v>25.68</v>
      </c>
      <c r="I154" s="184"/>
      <c r="L154" s="180"/>
      <c r="M154" s="185"/>
      <c r="T154" s="186"/>
      <c r="AT154" s="181" t="s">
        <v>220</v>
      </c>
      <c r="AU154" s="181" t="s">
        <v>86</v>
      </c>
      <c r="AV154" s="15" t="s">
        <v>209</v>
      </c>
      <c r="AW154" s="15" t="s">
        <v>37</v>
      </c>
      <c r="AX154" s="15" t="s">
        <v>77</v>
      </c>
      <c r="AY154" s="181" t="s">
        <v>208</v>
      </c>
    </row>
    <row r="155" spans="2:51" s="14" customFormat="1" ht="12">
      <c r="B155" s="163"/>
      <c r="D155" s="150" t="s">
        <v>220</v>
      </c>
      <c r="E155" s="164" t="s">
        <v>19</v>
      </c>
      <c r="F155" s="165" t="s">
        <v>223</v>
      </c>
      <c r="H155" s="166">
        <v>71.53999999999999</v>
      </c>
      <c r="I155" s="167"/>
      <c r="L155" s="163"/>
      <c r="M155" s="168"/>
      <c r="T155" s="169"/>
      <c r="AT155" s="164" t="s">
        <v>220</v>
      </c>
      <c r="AU155" s="164" t="s">
        <v>86</v>
      </c>
      <c r="AV155" s="14" t="s">
        <v>216</v>
      </c>
      <c r="AW155" s="14" t="s">
        <v>37</v>
      </c>
      <c r="AX155" s="14" t="s">
        <v>84</v>
      </c>
      <c r="AY155" s="164" t="s">
        <v>208</v>
      </c>
    </row>
    <row r="156" spans="2:65" s="1" customFormat="1" ht="37.9" customHeight="1">
      <c r="B156" s="33"/>
      <c r="C156" s="132" t="s">
        <v>295</v>
      </c>
      <c r="D156" s="132" t="s">
        <v>211</v>
      </c>
      <c r="E156" s="133" t="s">
        <v>296</v>
      </c>
      <c r="F156" s="134" t="s">
        <v>297</v>
      </c>
      <c r="G156" s="135" t="s">
        <v>226</v>
      </c>
      <c r="H156" s="136">
        <v>22.5</v>
      </c>
      <c r="I156" s="137"/>
      <c r="J156" s="138">
        <f>ROUND(I156*H156,2)</f>
        <v>0</v>
      </c>
      <c r="K156" s="134" t="s">
        <v>215</v>
      </c>
      <c r="L156" s="33"/>
      <c r="M156" s="139" t="s">
        <v>19</v>
      </c>
      <c r="N156" s="140" t="s">
        <v>48</v>
      </c>
      <c r="P156" s="141">
        <f>O156*H156</f>
        <v>0</v>
      </c>
      <c r="Q156" s="141">
        <v>0.025</v>
      </c>
      <c r="R156" s="141">
        <f>Q156*H156</f>
        <v>0.5625</v>
      </c>
      <c r="S156" s="141">
        <v>0</v>
      </c>
      <c r="T156" s="142">
        <f>S156*H156</f>
        <v>0</v>
      </c>
      <c r="AR156" s="143" t="s">
        <v>216</v>
      </c>
      <c r="AT156" s="143" t="s">
        <v>211</v>
      </c>
      <c r="AU156" s="143" t="s">
        <v>86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84</v>
      </c>
      <c r="BK156" s="144">
        <f>ROUND(I156*H156,2)</f>
        <v>0</v>
      </c>
      <c r="BL156" s="18" t="s">
        <v>216</v>
      </c>
      <c r="BM156" s="143" t="s">
        <v>298</v>
      </c>
    </row>
    <row r="157" spans="2:47" s="1" customFormat="1" ht="12">
      <c r="B157" s="33"/>
      <c r="D157" s="145" t="s">
        <v>218</v>
      </c>
      <c r="F157" s="146" t="s">
        <v>299</v>
      </c>
      <c r="I157" s="147"/>
      <c r="L157" s="33"/>
      <c r="M157" s="148"/>
      <c r="T157" s="52"/>
      <c r="AT157" s="18" t="s">
        <v>218</v>
      </c>
      <c r="AU157" s="18" t="s">
        <v>86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300</v>
      </c>
      <c r="H158" s="153">
        <v>15.3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3" customFormat="1" ht="12">
      <c r="B159" s="157"/>
      <c r="D159" s="150" t="s">
        <v>220</v>
      </c>
      <c r="E159" s="158" t="s">
        <v>19</v>
      </c>
      <c r="F159" s="159" t="s">
        <v>301</v>
      </c>
      <c r="H159" s="158" t="s">
        <v>19</v>
      </c>
      <c r="I159" s="160"/>
      <c r="L159" s="157"/>
      <c r="M159" s="161"/>
      <c r="T159" s="162"/>
      <c r="AT159" s="158" t="s">
        <v>220</v>
      </c>
      <c r="AU159" s="158" t="s">
        <v>86</v>
      </c>
      <c r="AV159" s="13" t="s">
        <v>84</v>
      </c>
      <c r="AW159" s="13" t="s">
        <v>37</v>
      </c>
      <c r="AX159" s="13" t="s">
        <v>77</v>
      </c>
      <c r="AY159" s="158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302</v>
      </c>
      <c r="H160" s="153">
        <v>3.42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303</v>
      </c>
      <c r="H161" s="153">
        <v>2.64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304</v>
      </c>
      <c r="H162" s="153">
        <v>1.14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3" customFormat="1" ht="12">
      <c r="B163" s="157"/>
      <c r="D163" s="150" t="s">
        <v>220</v>
      </c>
      <c r="E163" s="158" t="s">
        <v>19</v>
      </c>
      <c r="F163" s="159" t="s">
        <v>305</v>
      </c>
      <c r="H163" s="158" t="s">
        <v>19</v>
      </c>
      <c r="I163" s="160"/>
      <c r="L163" s="157"/>
      <c r="M163" s="161"/>
      <c r="T163" s="162"/>
      <c r="AT163" s="158" t="s">
        <v>220</v>
      </c>
      <c r="AU163" s="158" t="s">
        <v>86</v>
      </c>
      <c r="AV163" s="13" t="s">
        <v>84</v>
      </c>
      <c r="AW163" s="13" t="s">
        <v>37</v>
      </c>
      <c r="AX163" s="13" t="s">
        <v>77</v>
      </c>
      <c r="AY163" s="158" t="s">
        <v>208</v>
      </c>
    </row>
    <row r="164" spans="2:51" s="14" customFormat="1" ht="12">
      <c r="B164" s="163"/>
      <c r="D164" s="150" t="s">
        <v>220</v>
      </c>
      <c r="E164" s="164" t="s">
        <v>19</v>
      </c>
      <c r="F164" s="165" t="s">
        <v>223</v>
      </c>
      <c r="H164" s="166">
        <v>22.5</v>
      </c>
      <c r="I164" s="167"/>
      <c r="L164" s="163"/>
      <c r="M164" s="168"/>
      <c r="T164" s="169"/>
      <c r="AT164" s="164" t="s">
        <v>220</v>
      </c>
      <c r="AU164" s="164" t="s">
        <v>86</v>
      </c>
      <c r="AV164" s="14" t="s">
        <v>216</v>
      </c>
      <c r="AW164" s="14" t="s">
        <v>37</v>
      </c>
      <c r="AX164" s="14" t="s">
        <v>84</v>
      </c>
      <c r="AY164" s="164" t="s">
        <v>208</v>
      </c>
    </row>
    <row r="165" spans="2:65" s="1" customFormat="1" ht="24.2" customHeight="1">
      <c r="B165" s="33"/>
      <c r="C165" s="132" t="s">
        <v>306</v>
      </c>
      <c r="D165" s="132" t="s">
        <v>211</v>
      </c>
      <c r="E165" s="133" t="s">
        <v>307</v>
      </c>
      <c r="F165" s="134" t="s">
        <v>308</v>
      </c>
      <c r="G165" s="135" t="s">
        <v>274</v>
      </c>
      <c r="H165" s="136">
        <v>8.2</v>
      </c>
      <c r="I165" s="137"/>
      <c r="J165" s="138">
        <f>ROUND(I165*H165,2)</f>
        <v>0</v>
      </c>
      <c r="K165" s="134" t="s">
        <v>215</v>
      </c>
      <c r="L165" s="33"/>
      <c r="M165" s="139" t="s">
        <v>19</v>
      </c>
      <c r="N165" s="140" t="s">
        <v>48</v>
      </c>
      <c r="P165" s="141">
        <f>O165*H165</f>
        <v>0</v>
      </c>
      <c r="Q165" s="141">
        <v>0.010323</v>
      </c>
      <c r="R165" s="141">
        <f>Q165*H165</f>
        <v>0.08464859999999999</v>
      </c>
      <c r="S165" s="141">
        <v>0</v>
      </c>
      <c r="T165" s="142">
        <f>S165*H165</f>
        <v>0</v>
      </c>
      <c r="AR165" s="143" t="s">
        <v>216</v>
      </c>
      <c r="AT165" s="143" t="s">
        <v>211</v>
      </c>
      <c r="AU165" s="143" t="s">
        <v>86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84</v>
      </c>
      <c r="BK165" s="144">
        <f>ROUND(I165*H165,2)</f>
        <v>0</v>
      </c>
      <c r="BL165" s="18" t="s">
        <v>216</v>
      </c>
      <c r="BM165" s="143" t="s">
        <v>309</v>
      </c>
    </row>
    <row r="166" spans="2:47" s="1" customFormat="1" ht="12">
      <c r="B166" s="33"/>
      <c r="D166" s="145" t="s">
        <v>218</v>
      </c>
      <c r="F166" s="146" t="s">
        <v>310</v>
      </c>
      <c r="I166" s="147"/>
      <c r="L166" s="33"/>
      <c r="M166" s="148"/>
      <c r="T166" s="52"/>
      <c r="AT166" s="18" t="s">
        <v>218</v>
      </c>
      <c r="AU166" s="18" t="s">
        <v>86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311</v>
      </c>
      <c r="H167" s="153">
        <v>8.2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4" customFormat="1" ht="12">
      <c r="B168" s="163"/>
      <c r="D168" s="150" t="s">
        <v>220</v>
      </c>
      <c r="E168" s="164" t="s">
        <v>19</v>
      </c>
      <c r="F168" s="165" t="s">
        <v>223</v>
      </c>
      <c r="H168" s="166">
        <v>8.2</v>
      </c>
      <c r="I168" s="167"/>
      <c r="L168" s="163"/>
      <c r="M168" s="168"/>
      <c r="T168" s="169"/>
      <c r="AT168" s="164" t="s">
        <v>220</v>
      </c>
      <c r="AU168" s="164" t="s">
        <v>86</v>
      </c>
      <c r="AV168" s="14" t="s">
        <v>216</v>
      </c>
      <c r="AW168" s="14" t="s">
        <v>37</v>
      </c>
      <c r="AX168" s="14" t="s">
        <v>84</v>
      </c>
      <c r="AY168" s="164" t="s">
        <v>208</v>
      </c>
    </row>
    <row r="169" spans="2:65" s="1" customFormat="1" ht="24.2" customHeight="1">
      <c r="B169" s="33"/>
      <c r="C169" s="132" t="s">
        <v>312</v>
      </c>
      <c r="D169" s="132" t="s">
        <v>211</v>
      </c>
      <c r="E169" s="133" t="s">
        <v>313</v>
      </c>
      <c r="F169" s="134" t="s">
        <v>314</v>
      </c>
      <c r="G169" s="135" t="s">
        <v>274</v>
      </c>
      <c r="H169" s="136">
        <v>10.6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48</v>
      </c>
      <c r="P169" s="141">
        <f>O169*H169</f>
        <v>0</v>
      </c>
      <c r="Q169" s="141">
        <v>0.020646</v>
      </c>
      <c r="R169" s="141">
        <f>Q169*H169</f>
        <v>0.2188476</v>
      </c>
      <c r="S169" s="141">
        <v>0</v>
      </c>
      <c r="T169" s="142">
        <f>S169*H169</f>
        <v>0</v>
      </c>
      <c r="AR169" s="143" t="s">
        <v>216</v>
      </c>
      <c r="AT169" s="143" t="s">
        <v>211</v>
      </c>
      <c r="AU169" s="143" t="s">
        <v>86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84</v>
      </c>
      <c r="BK169" s="144">
        <f>ROUND(I169*H169,2)</f>
        <v>0</v>
      </c>
      <c r="BL169" s="18" t="s">
        <v>216</v>
      </c>
      <c r="BM169" s="143" t="s">
        <v>315</v>
      </c>
    </row>
    <row r="170" spans="2:47" s="1" customFormat="1" ht="12">
      <c r="B170" s="33"/>
      <c r="D170" s="145" t="s">
        <v>218</v>
      </c>
      <c r="F170" s="146" t="s">
        <v>316</v>
      </c>
      <c r="I170" s="147"/>
      <c r="L170" s="33"/>
      <c r="M170" s="148"/>
      <c r="T170" s="52"/>
      <c r="AT170" s="18" t="s">
        <v>218</v>
      </c>
      <c r="AU170" s="18" t="s">
        <v>86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317</v>
      </c>
      <c r="H171" s="153">
        <v>10.6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4" customFormat="1" ht="12">
      <c r="B172" s="163"/>
      <c r="D172" s="150" t="s">
        <v>220</v>
      </c>
      <c r="E172" s="164" t="s">
        <v>19</v>
      </c>
      <c r="F172" s="165" t="s">
        <v>223</v>
      </c>
      <c r="H172" s="166">
        <v>10.6</v>
      </c>
      <c r="I172" s="167"/>
      <c r="L172" s="163"/>
      <c r="M172" s="168"/>
      <c r="T172" s="169"/>
      <c r="AT172" s="164" t="s">
        <v>220</v>
      </c>
      <c r="AU172" s="164" t="s">
        <v>86</v>
      </c>
      <c r="AV172" s="14" t="s">
        <v>216</v>
      </c>
      <c r="AW172" s="14" t="s">
        <v>37</v>
      </c>
      <c r="AX172" s="14" t="s">
        <v>84</v>
      </c>
      <c r="AY172" s="164" t="s">
        <v>208</v>
      </c>
    </row>
    <row r="173" spans="2:65" s="1" customFormat="1" ht="37.9" customHeight="1">
      <c r="B173" s="33"/>
      <c r="C173" s="132" t="s">
        <v>318</v>
      </c>
      <c r="D173" s="132" t="s">
        <v>211</v>
      </c>
      <c r="E173" s="133" t="s">
        <v>319</v>
      </c>
      <c r="F173" s="134" t="s">
        <v>320</v>
      </c>
      <c r="G173" s="135" t="s">
        <v>226</v>
      </c>
      <c r="H173" s="136">
        <v>98.4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321</v>
      </c>
    </row>
    <row r="174" spans="2:47" s="1" customFormat="1" ht="12">
      <c r="B174" s="33"/>
      <c r="D174" s="145" t="s">
        <v>218</v>
      </c>
      <c r="F174" s="146" t="s">
        <v>322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323</v>
      </c>
      <c r="H175" s="153">
        <v>98.4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4" customFormat="1" ht="12">
      <c r="B176" s="163"/>
      <c r="D176" s="150" t="s">
        <v>220</v>
      </c>
      <c r="E176" s="164" t="s">
        <v>19</v>
      </c>
      <c r="F176" s="165" t="s">
        <v>223</v>
      </c>
      <c r="H176" s="166">
        <v>98.4</v>
      </c>
      <c r="I176" s="167"/>
      <c r="L176" s="163"/>
      <c r="M176" s="168"/>
      <c r="T176" s="169"/>
      <c r="AT176" s="164" t="s">
        <v>220</v>
      </c>
      <c r="AU176" s="164" t="s">
        <v>86</v>
      </c>
      <c r="AV176" s="14" t="s">
        <v>216</v>
      </c>
      <c r="AW176" s="14" t="s">
        <v>37</v>
      </c>
      <c r="AX176" s="14" t="s">
        <v>84</v>
      </c>
      <c r="AY176" s="164" t="s">
        <v>208</v>
      </c>
    </row>
    <row r="177" spans="2:63" s="11" customFormat="1" ht="22.9" customHeight="1">
      <c r="B177" s="120"/>
      <c r="D177" s="121" t="s">
        <v>76</v>
      </c>
      <c r="E177" s="130" t="s">
        <v>271</v>
      </c>
      <c r="F177" s="130" t="s">
        <v>324</v>
      </c>
      <c r="I177" s="123"/>
      <c r="J177" s="131">
        <f>BK177</f>
        <v>0</v>
      </c>
      <c r="L177" s="120"/>
      <c r="M177" s="125"/>
      <c r="P177" s="126">
        <f>SUM(P178:P219)</f>
        <v>0</v>
      </c>
      <c r="R177" s="126">
        <f>SUM(R178:R219)</f>
        <v>0.00504</v>
      </c>
      <c r="T177" s="127">
        <f>SUM(T178:T219)</f>
        <v>72.37133000000001</v>
      </c>
      <c r="AR177" s="121" t="s">
        <v>84</v>
      </c>
      <c r="AT177" s="128" t="s">
        <v>76</v>
      </c>
      <c r="AU177" s="128" t="s">
        <v>84</v>
      </c>
      <c r="AY177" s="121" t="s">
        <v>208</v>
      </c>
      <c r="BK177" s="129">
        <f>SUM(BK178:BK219)</f>
        <v>0</v>
      </c>
    </row>
    <row r="178" spans="2:65" s="1" customFormat="1" ht="37.9" customHeight="1">
      <c r="B178" s="33"/>
      <c r="C178" s="132" t="s">
        <v>8</v>
      </c>
      <c r="D178" s="132" t="s">
        <v>211</v>
      </c>
      <c r="E178" s="133" t="s">
        <v>325</v>
      </c>
      <c r="F178" s="134" t="s">
        <v>326</v>
      </c>
      <c r="G178" s="135" t="s">
        <v>226</v>
      </c>
      <c r="H178" s="136">
        <v>24</v>
      </c>
      <c r="I178" s="137"/>
      <c r="J178" s="138">
        <f>ROUND(I178*H178,2)</f>
        <v>0</v>
      </c>
      <c r="K178" s="134" t="s">
        <v>215</v>
      </c>
      <c r="L178" s="33"/>
      <c r="M178" s="139" t="s">
        <v>19</v>
      </c>
      <c r="N178" s="140" t="s">
        <v>48</v>
      </c>
      <c r="P178" s="141">
        <f>O178*H178</f>
        <v>0</v>
      </c>
      <c r="Q178" s="141">
        <v>0.00021</v>
      </c>
      <c r="R178" s="141">
        <f>Q178*H178</f>
        <v>0.00504</v>
      </c>
      <c r="S178" s="141">
        <v>0</v>
      </c>
      <c r="T178" s="142">
        <f>S178*H178</f>
        <v>0</v>
      </c>
      <c r="AR178" s="143" t="s">
        <v>216</v>
      </c>
      <c r="AT178" s="143" t="s">
        <v>211</v>
      </c>
      <c r="AU178" s="143" t="s">
        <v>86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84</v>
      </c>
      <c r="BK178" s="144">
        <f>ROUND(I178*H178,2)</f>
        <v>0</v>
      </c>
      <c r="BL178" s="18" t="s">
        <v>216</v>
      </c>
      <c r="BM178" s="143" t="s">
        <v>327</v>
      </c>
    </row>
    <row r="179" spans="2:47" s="1" customFormat="1" ht="12">
      <c r="B179" s="33"/>
      <c r="D179" s="145" t="s">
        <v>218</v>
      </c>
      <c r="F179" s="146" t="s">
        <v>328</v>
      </c>
      <c r="I179" s="147"/>
      <c r="L179" s="33"/>
      <c r="M179" s="148"/>
      <c r="T179" s="52"/>
      <c r="AT179" s="18" t="s">
        <v>218</v>
      </c>
      <c r="AU179" s="18" t="s">
        <v>86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329</v>
      </c>
      <c r="H180" s="153">
        <v>24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3" customFormat="1" ht="12">
      <c r="B181" s="157"/>
      <c r="D181" s="150" t="s">
        <v>220</v>
      </c>
      <c r="E181" s="158" t="s">
        <v>19</v>
      </c>
      <c r="F181" s="159" t="s">
        <v>330</v>
      </c>
      <c r="H181" s="158" t="s">
        <v>19</v>
      </c>
      <c r="I181" s="160"/>
      <c r="L181" s="157"/>
      <c r="M181" s="161"/>
      <c r="T181" s="162"/>
      <c r="AT181" s="158" t="s">
        <v>220</v>
      </c>
      <c r="AU181" s="158" t="s">
        <v>86</v>
      </c>
      <c r="AV181" s="13" t="s">
        <v>84</v>
      </c>
      <c r="AW181" s="13" t="s">
        <v>37</v>
      </c>
      <c r="AX181" s="13" t="s">
        <v>77</v>
      </c>
      <c r="AY181" s="158" t="s">
        <v>208</v>
      </c>
    </row>
    <row r="182" spans="2:51" s="14" customFormat="1" ht="12">
      <c r="B182" s="163"/>
      <c r="D182" s="150" t="s">
        <v>220</v>
      </c>
      <c r="E182" s="164" t="s">
        <v>19</v>
      </c>
      <c r="F182" s="165" t="s">
        <v>223</v>
      </c>
      <c r="H182" s="166">
        <v>24</v>
      </c>
      <c r="I182" s="167"/>
      <c r="L182" s="163"/>
      <c r="M182" s="168"/>
      <c r="T182" s="169"/>
      <c r="AT182" s="164" t="s">
        <v>220</v>
      </c>
      <c r="AU182" s="164" t="s">
        <v>86</v>
      </c>
      <c r="AV182" s="14" t="s">
        <v>216</v>
      </c>
      <c r="AW182" s="14" t="s">
        <v>37</v>
      </c>
      <c r="AX182" s="14" t="s">
        <v>84</v>
      </c>
      <c r="AY182" s="164" t="s">
        <v>208</v>
      </c>
    </row>
    <row r="183" spans="2:65" s="1" customFormat="1" ht="37.9" customHeight="1">
      <c r="B183" s="33"/>
      <c r="C183" s="132" t="s">
        <v>331</v>
      </c>
      <c r="D183" s="132" t="s">
        <v>211</v>
      </c>
      <c r="E183" s="133" t="s">
        <v>332</v>
      </c>
      <c r="F183" s="134" t="s">
        <v>333</v>
      </c>
      <c r="G183" s="135" t="s">
        <v>214</v>
      </c>
      <c r="H183" s="136">
        <v>28.413</v>
      </c>
      <c r="I183" s="137"/>
      <c r="J183" s="138">
        <f>ROUND(I183*H183,2)</f>
        <v>0</v>
      </c>
      <c r="K183" s="134" t="s">
        <v>215</v>
      </c>
      <c r="L183" s="33"/>
      <c r="M183" s="139" t="s">
        <v>19</v>
      </c>
      <c r="N183" s="140" t="s">
        <v>48</v>
      </c>
      <c r="P183" s="141">
        <f>O183*H183</f>
        <v>0</v>
      </c>
      <c r="Q183" s="141">
        <v>0</v>
      </c>
      <c r="R183" s="141">
        <f>Q183*H183</f>
        <v>0</v>
      </c>
      <c r="S183" s="141">
        <v>2.27</v>
      </c>
      <c r="T183" s="142">
        <f>S183*H183</f>
        <v>64.49751</v>
      </c>
      <c r="AR183" s="143" t="s">
        <v>216</v>
      </c>
      <c r="AT183" s="143" t="s">
        <v>211</v>
      </c>
      <c r="AU183" s="143" t="s">
        <v>86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84</v>
      </c>
      <c r="BK183" s="144">
        <f>ROUND(I183*H183,2)</f>
        <v>0</v>
      </c>
      <c r="BL183" s="18" t="s">
        <v>216</v>
      </c>
      <c r="BM183" s="143" t="s">
        <v>334</v>
      </c>
    </row>
    <row r="184" spans="2:47" s="1" customFormat="1" ht="12">
      <c r="B184" s="33"/>
      <c r="D184" s="145" t="s">
        <v>218</v>
      </c>
      <c r="F184" s="146" t="s">
        <v>335</v>
      </c>
      <c r="I184" s="147"/>
      <c r="L184" s="33"/>
      <c r="M184" s="148"/>
      <c r="T184" s="52"/>
      <c r="AT184" s="18" t="s">
        <v>218</v>
      </c>
      <c r="AU184" s="18" t="s">
        <v>86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336</v>
      </c>
      <c r="H185" s="153">
        <v>28.413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3" customFormat="1" ht="12">
      <c r="B186" s="157"/>
      <c r="D186" s="150" t="s">
        <v>220</v>
      </c>
      <c r="E186" s="158" t="s">
        <v>19</v>
      </c>
      <c r="F186" s="159" t="s">
        <v>89</v>
      </c>
      <c r="H186" s="158" t="s">
        <v>19</v>
      </c>
      <c r="I186" s="160"/>
      <c r="L186" s="157"/>
      <c r="M186" s="161"/>
      <c r="T186" s="162"/>
      <c r="AT186" s="158" t="s">
        <v>220</v>
      </c>
      <c r="AU186" s="158" t="s">
        <v>86</v>
      </c>
      <c r="AV186" s="13" t="s">
        <v>84</v>
      </c>
      <c r="AW186" s="13" t="s">
        <v>37</v>
      </c>
      <c r="AX186" s="13" t="s">
        <v>77</v>
      </c>
      <c r="AY186" s="158" t="s">
        <v>208</v>
      </c>
    </row>
    <row r="187" spans="2:51" s="14" customFormat="1" ht="12">
      <c r="B187" s="163"/>
      <c r="D187" s="150" t="s">
        <v>220</v>
      </c>
      <c r="E187" s="164" t="s">
        <v>19</v>
      </c>
      <c r="F187" s="165" t="s">
        <v>223</v>
      </c>
      <c r="H187" s="166">
        <v>28.413</v>
      </c>
      <c r="I187" s="167"/>
      <c r="L187" s="163"/>
      <c r="M187" s="168"/>
      <c r="T187" s="169"/>
      <c r="AT187" s="164" t="s">
        <v>220</v>
      </c>
      <c r="AU187" s="164" t="s">
        <v>86</v>
      </c>
      <c r="AV187" s="14" t="s">
        <v>216</v>
      </c>
      <c r="AW187" s="14" t="s">
        <v>37</v>
      </c>
      <c r="AX187" s="14" t="s">
        <v>84</v>
      </c>
      <c r="AY187" s="164" t="s">
        <v>208</v>
      </c>
    </row>
    <row r="188" spans="2:65" s="1" customFormat="1" ht="44.25" customHeight="1">
      <c r="B188" s="33"/>
      <c r="C188" s="132" t="s">
        <v>337</v>
      </c>
      <c r="D188" s="132" t="s">
        <v>211</v>
      </c>
      <c r="E188" s="133" t="s">
        <v>338</v>
      </c>
      <c r="F188" s="134" t="s">
        <v>339</v>
      </c>
      <c r="G188" s="135" t="s">
        <v>226</v>
      </c>
      <c r="H188" s="136">
        <v>34.98</v>
      </c>
      <c r="I188" s="137"/>
      <c r="J188" s="138">
        <f>ROUND(I188*H188,2)</f>
        <v>0</v>
      </c>
      <c r="K188" s="134" t="s">
        <v>215</v>
      </c>
      <c r="L188" s="33"/>
      <c r="M188" s="139" t="s">
        <v>19</v>
      </c>
      <c r="N188" s="140" t="s">
        <v>48</v>
      </c>
      <c r="P188" s="141">
        <f>O188*H188</f>
        <v>0</v>
      </c>
      <c r="Q188" s="141">
        <v>0</v>
      </c>
      <c r="R188" s="141">
        <f>Q188*H188</f>
        <v>0</v>
      </c>
      <c r="S188" s="141">
        <v>0.032</v>
      </c>
      <c r="T188" s="142">
        <f>S188*H188</f>
        <v>1.11936</v>
      </c>
      <c r="AR188" s="143" t="s">
        <v>216</v>
      </c>
      <c r="AT188" s="143" t="s">
        <v>211</v>
      </c>
      <c r="AU188" s="143" t="s">
        <v>86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84</v>
      </c>
      <c r="BK188" s="144">
        <f>ROUND(I188*H188,2)</f>
        <v>0</v>
      </c>
      <c r="BL188" s="18" t="s">
        <v>216</v>
      </c>
      <c r="BM188" s="143" t="s">
        <v>340</v>
      </c>
    </row>
    <row r="189" spans="2:47" s="1" customFormat="1" ht="12">
      <c r="B189" s="33"/>
      <c r="D189" s="145" t="s">
        <v>218</v>
      </c>
      <c r="F189" s="146" t="s">
        <v>341</v>
      </c>
      <c r="I189" s="147"/>
      <c r="L189" s="33"/>
      <c r="M189" s="148"/>
      <c r="T189" s="52"/>
      <c r="AT189" s="18" t="s">
        <v>218</v>
      </c>
      <c r="AU189" s="18" t="s">
        <v>86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342</v>
      </c>
      <c r="H190" s="153">
        <v>34.98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3" customFormat="1" ht="12">
      <c r="B191" s="157"/>
      <c r="D191" s="150" t="s">
        <v>220</v>
      </c>
      <c r="E191" s="158" t="s">
        <v>19</v>
      </c>
      <c r="F191" s="159" t="s">
        <v>89</v>
      </c>
      <c r="H191" s="158" t="s">
        <v>19</v>
      </c>
      <c r="I191" s="160"/>
      <c r="L191" s="157"/>
      <c r="M191" s="161"/>
      <c r="T191" s="162"/>
      <c r="AT191" s="158" t="s">
        <v>220</v>
      </c>
      <c r="AU191" s="158" t="s">
        <v>86</v>
      </c>
      <c r="AV191" s="13" t="s">
        <v>84</v>
      </c>
      <c r="AW191" s="13" t="s">
        <v>37</v>
      </c>
      <c r="AX191" s="13" t="s">
        <v>77</v>
      </c>
      <c r="AY191" s="158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34.98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5" s="1" customFormat="1" ht="37.9" customHeight="1">
      <c r="B193" s="33"/>
      <c r="C193" s="132" t="s">
        <v>343</v>
      </c>
      <c r="D193" s="132" t="s">
        <v>211</v>
      </c>
      <c r="E193" s="133" t="s">
        <v>344</v>
      </c>
      <c r="F193" s="134" t="s">
        <v>345</v>
      </c>
      <c r="G193" s="135" t="s">
        <v>274</v>
      </c>
      <c r="H193" s="136">
        <v>24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0.019</v>
      </c>
      <c r="T193" s="142">
        <f>S193*H193</f>
        <v>0.45599999999999996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346</v>
      </c>
    </row>
    <row r="194" spans="2:47" s="1" customFormat="1" ht="12">
      <c r="B194" s="33"/>
      <c r="D194" s="145" t="s">
        <v>218</v>
      </c>
      <c r="F194" s="146" t="s">
        <v>347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51" s="12" customFormat="1" ht="12">
      <c r="B195" s="149"/>
      <c r="D195" s="150" t="s">
        <v>220</v>
      </c>
      <c r="E195" s="151" t="s">
        <v>19</v>
      </c>
      <c r="F195" s="152" t="s">
        <v>348</v>
      </c>
      <c r="H195" s="153">
        <v>24</v>
      </c>
      <c r="I195" s="154"/>
      <c r="L195" s="149"/>
      <c r="M195" s="155"/>
      <c r="T195" s="156"/>
      <c r="AT195" s="151" t="s">
        <v>220</v>
      </c>
      <c r="AU195" s="151" t="s">
        <v>86</v>
      </c>
      <c r="AV195" s="12" t="s">
        <v>86</v>
      </c>
      <c r="AW195" s="12" t="s">
        <v>37</v>
      </c>
      <c r="AX195" s="12" t="s">
        <v>77</v>
      </c>
      <c r="AY195" s="151" t="s">
        <v>208</v>
      </c>
    </row>
    <row r="196" spans="2:51" s="14" customFormat="1" ht="12">
      <c r="B196" s="163"/>
      <c r="D196" s="150" t="s">
        <v>220</v>
      </c>
      <c r="E196" s="164" t="s">
        <v>19</v>
      </c>
      <c r="F196" s="165" t="s">
        <v>223</v>
      </c>
      <c r="H196" s="166">
        <v>24</v>
      </c>
      <c r="I196" s="167"/>
      <c r="L196" s="163"/>
      <c r="M196" s="168"/>
      <c r="T196" s="169"/>
      <c r="AT196" s="164" t="s">
        <v>220</v>
      </c>
      <c r="AU196" s="164" t="s">
        <v>86</v>
      </c>
      <c r="AV196" s="14" t="s">
        <v>216</v>
      </c>
      <c r="AW196" s="14" t="s">
        <v>37</v>
      </c>
      <c r="AX196" s="14" t="s">
        <v>84</v>
      </c>
      <c r="AY196" s="164" t="s">
        <v>208</v>
      </c>
    </row>
    <row r="197" spans="2:65" s="1" customFormat="1" ht="44.25" customHeight="1">
      <c r="B197" s="33"/>
      <c r="C197" s="132" t="s">
        <v>349</v>
      </c>
      <c r="D197" s="132" t="s">
        <v>211</v>
      </c>
      <c r="E197" s="133" t="s">
        <v>350</v>
      </c>
      <c r="F197" s="134" t="s">
        <v>351</v>
      </c>
      <c r="G197" s="135" t="s">
        <v>274</v>
      </c>
      <c r="H197" s="136">
        <v>13.25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</v>
      </c>
      <c r="R197" s="141">
        <f>Q197*H197</f>
        <v>0</v>
      </c>
      <c r="S197" s="141">
        <v>0.04</v>
      </c>
      <c r="T197" s="142">
        <f>S197*H197</f>
        <v>0.53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352</v>
      </c>
    </row>
    <row r="198" spans="2:47" s="1" customFormat="1" ht="12">
      <c r="B198" s="33"/>
      <c r="D198" s="145" t="s">
        <v>218</v>
      </c>
      <c r="F198" s="146" t="s">
        <v>353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277</v>
      </c>
      <c r="H199" s="153">
        <v>13.25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3" customFormat="1" ht="12">
      <c r="B200" s="157"/>
      <c r="D200" s="150" t="s">
        <v>220</v>
      </c>
      <c r="E200" s="158" t="s">
        <v>19</v>
      </c>
      <c r="F200" s="159" t="s">
        <v>354</v>
      </c>
      <c r="H200" s="158" t="s">
        <v>19</v>
      </c>
      <c r="I200" s="160"/>
      <c r="L200" s="157"/>
      <c r="M200" s="161"/>
      <c r="T200" s="162"/>
      <c r="AT200" s="158" t="s">
        <v>220</v>
      </c>
      <c r="AU200" s="158" t="s">
        <v>86</v>
      </c>
      <c r="AV200" s="13" t="s">
        <v>84</v>
      </c>
      <c r="AW200" s="13" t="s">
        <v>37</v>
      </c>
      <c r="AX200" s="13" t="s">
        <v>77</v>
      </c>
      <c r="AY200" s="158" t="s">
        <v>208</v>
      </c>
    </row>
    <row r="201" spans="2:51" s="14" customFormat="1" ht="12">
      <c r="B201" s="163"/>
      <c r="D201" s="150" t="s">
        <v>220</v>
      </c>
      <c r="E201" s="164" t="s">
        <v>19</v>
      </c>
      <c r="F201" s="165" t="s">
        <v>223</v>
      </c>
      <c r="H201" s="166">
        <v>13.25</v>
      </c>
      <c r="I201" s="167"/>
      <c r="L201" s="163"/>
      <c r="M201" s="168"/>
      <c r="T201" s="169"/>
      <c r="AT201" s="164" t="s">
        <v>220</v>
      </c>
      <c r="AU201" s="164" t="s">
        <v>86</v>
      </c>
      <c r="AV201" s="14" t="s">
        <v>216</v>
      </c>
      <c r="AW201" s="14" t="s">
        <v>37</v>
      </c>
      <c r="AX201" s="14" t="s">
        <v>84</v>
      </c>
      <c r="AY201" s="164" t="s">
        <v>208</v>
      </c>
    </row>
    <row r="202" spans="2:65" s="1" customFormat="1" ht="44.25" customHeight="1">
      <c r="B202" s="33"/>
      <c r="C202" s="132" t="s">
        <v>355</v>
      </c>
      <c r="D202" s="132" t="s">
        <v>211</v>
      </c>
      <c r="E202" s="133" t="s">
        <v>356</v>
      </c>
      <c r="F202" s="134" t="s">
        <v>357</v>
      </c>
      <c r="G202" s="135" t="s">
        <v>274</v>
      </c>
      <c r="H202" s="136">
        <v>20.4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0.101</v>
      </c>
      <c r="T202" s="142">
        <f>S202*H202</f>
        <v>2.0604</v>
      </c>
      <c r="AR202" s="143" t="s">
        <v>216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216</v>
      </c>
      <c r="BM202" s="143" t="s">
        <v>358</v>
      </c>
    </row>
    <row r="203" spans="2:47" s="1" customFormat="1" ht="12">
      <c r="B203" s="33"/>
      <c r="D203" s="145" t="s">
        <v>218</v>
      </c>
      <c r="F203" s="146" t="s">
        <v>359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51" s="12" customFormat="1" ht="12">
      <c r="B204" s="149"/>
      <c r="D204" s="150" t="s">
        <v>220</v>
      </c>
      <c r="E204" s="151" t="s">
        <v>19</v>
      </c>
      <c r="F204" s="152" t="s">
        <v>360</v>
      </c>
      <c r="H204" s="153">
        <v>20.4</v>
      </c>
      <c r="I204" s="154"/>
      <c r="L204" s="149"/>
      <c r="M204" s="155"/>
      <c r="T204" s="156"/>
      <c r="AT204" s="151" t="s">
        <v>220</v>
      </c>
      <c r="AU204" s="151" t="s">
        <v>86</v>
      </c>
      <c r="AV204" s="12" t="s">
        <v>86</v>
      </c>
      <c r="AW204" s="12" t="s">
        <v>37</v>
      </c>
      <c r="AX204" s="12" t="s">
        <v>77</v>
      </c>
      <c r="AY204" s="151" t="s">
        <v>208</v>
      </c>
    </row>
    <row r="205" spans="2:51" s="13" customFormat="1" ht="12">
      <c r="B205" s="157"/>
      <c r="D205" s="150" t="s">
        <v>220</v>
      </c>
      <c r="E205" s="158" t="s">
        <v>19</v>
      </c>
      <c r="F205" s="159" t="s">
        <v>361</v>
      </c>
      <c r="H205" s="158" t="s">
        <v>19</v>
      </c>
      <c r="I205" s="160"/>
      <c r="L205" s="157"/>
      <c r="M205" s="161"/>
      <c r="T205" s="162"/>
      <c r="AT205" s="158" t="s">
        <v>220</v>
      </c>
      <c r="AU205" s="158" t="s">
        <v>86</v>
      </c>
      <c r="AV205" s="13" t="s">
        <v>84</v>
      </c>
      <c r="AW205" s="13" t="s">
        <v>37</v>
      </c>
      <c r="AX205" s="13" t="s">
        <v>77</v>
      </c>
      <c r="AY205" s="158" t="s">
        <v>208</v>
      </c>
    </row>
    <row r="206" spans="2:51" s="14" customFormat="1" ht="12">
      <c r="B206" s="163"/>
      <c r="D206" s="150" t="s">
        <v>220</v>
      </c>
      <c r="E206" s="164" t="s">
        <v>19</v>
      </c>
      <c r="F206" s="165" t="s">
        <v>223</v>
      </c>
      <c r="H206" s="166">
        <v>20.4</v>
      </c>
      <c r="I206" s="167"/>
      <c r="L206" s="163"/>
      <c r="M206" s="168"/>
      <c r="T206" s="169"/>
      <c r="AT206" s="164" t="s">
        <v>220</v>
      </c>
      <c r="AU206" s="164" t="s">
        <v>86</v>
      </c>
      <c r="AV206" s="14" t="s">
        <v>216</v>
      </c>
      <c r="AW206" s="14" t="s">
        <v>37</v>
      </c>
      <c r="AX206" s="14" t="s">
        <v>84</v>
      </c>
      <c r="AY206" s="164" t="s">
        <v>208</v>
      </c>
    </row>
    <row r="207" spans="2:65" s="1" customFormat="1" ht="55.5" customHeight="1">
      <c r="B207" s="33"/>
      <c r="C207" s="132" t="s">
        <v>7</v>
      </c>
      <c r="D207" s="132" t="s">
        <v>211</v>
      </c>
      <c r="E207" s="133" t="s">
        <v>362</v>
      </c>
      <c r="F207" s="134" t="s">
        <v>363</v>
      </c>
      <c r="G207" s="135" t="s">
        <v>274</v>
      </c>
      <c r="H207" s="136">
        <v>45.9</v>
      </c>
      <c r="I207" s="137"/>
      <c r="J207" s="138">
        <f>ROUND(I207*H207,2)</f>
        <v>0</v>
      </c>
      <c r="K207" s="134" t="s">
        <v>215</v>
      </c>
      <c r="L207" s="33"/>
      <c r="M207" s="139" t="s">
        <v>19</v>
      </c>
      <c r="N207" s="140" t="s">
        <v>48</v>
      </c>
      <c r="P207" s="141">
        <f>O207*H207</f>
        <v>0</v>
      </c>
      <c r="Q207" s="141">
        <v>0</v>
      </c>
      <c r="R207" s="141">
        <f>Q207*H207</f>
        <v>0</v>
      </c>
      <c r="S207" s="141">
        <v>0.04</v>
      </c>
      <c r="T207" s="142">
        <f>S207*H207</f>
        <v>1.836</v>
      </c>
      <c r="AR207" s="143" t="s">
        <v>216</v>
      </c>
      <c r="AT207" s="143" t="s">
        <v>211</v>
      </c>
      <c r="AU207" s="143" t="s">
        <v>86</v>
      </c>
      <c r="AY207" s="18" t="s">
        <v>208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84</v>
      </c>
      <c r="BK207" s="144">
        <f>ROUND(I207*H207,2)</f>
        <v>0</v>
      </c>
      <c r="BL207" s="18" t="s">
        <v>216</v>
      </c>
      <c r="BM207" s="143" t="s">
        <v>364</v>
      </c>
    </row>
    <row r="208" spans="2:47" s="1" customFormat="1" ht="12">
      <c r="B208" s="33"/>
      <c r="D208" s="145" t="s">
        <v>218</v>
      </c>
      <c r="F208" s="146" t="s">
        <v>365</v>
      </c>
      <c r="I208" s="147"/>
      <c r="L208" s="33"/>
      <c r="M208" s="148"/>
      <c r="T208" s="52"/>
      <c r="AT208" s="18" t="s">
        <v>218</v>
      </c>
      <c r="AU208" s="18" t="s">
        <v>86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366</v>
      </c>
      <c r="H209" s="153">
        <v>45.9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3" customFormat="1" ht="12">
      <c r="B210" s="157"/>
      <c r="D210" s="150" t="s">
        <v>220</v>
      </c>
      <c r="E210" s="158" t="s">
        <v>19</v>
      </c>
      <c r="F210" s="159" t="s">
        <v>367</v>
      </c>
      <c r="H210" s="158" t="s">
        <v>19</v>
      </c>
      <c r="I210" s="160"/>
      <c r="L210" s="157"/>
      <c r="M210" s="161"/>
      <c r="T210" s="162"/>
      <c r="AT210" s="158" t="s">
        <v>220</v>
      </c>
      <c r="AU210" s="158" t="s">
        <v>86</v>
      </c>
      <c r="AV210" s="13" t="s">
        <v>84</v>
      </c>
      <c r="AW210" s="13" t="s">
        <v>37</v>
      </c>
      <c r="AX210" s="13" t="s">
        <v>77</v>
      </c>
      <c r="AY210" s="158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223</v>
      </c>
      <c r="H211" s="166">
        <v>45.9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5" s="1" customFormat="1" ht="37.9" customHeight="1">
      <c r="B212" s="33"/>
      <c r="C212" s="132" t="s">
        <v>368</v>
      </c>
      <c r="D212" s="132" t="s">
        <v>211</v>
      </c>
      <c r="E212" s="133" t="s">
        <v>369</v>
      </c>
      <c r="F212" s="134" t="s">
        <v>370</v>
      </c>
      <c r="G212" s="135" t="s">
        <v>226</v>
      </c>
      <c r="H212" s="136">
        <v>26.46</v>
      </c>
      <c r="I212" s="137"/>
      <c r="J212" s="138">
        <f>ROUND(I212*H212,2)</f>
        <v>0</v>
      </c>
      <c r="K212" s="134" t="s">
        <v>215</v>
      </c>
      <c r="L212" s="33"/>
      <c r="M212" s="139" t="s">
        <v>19</v>
      </c>
      <c r="N212" s="140" t="s">
        <v>48</v>
      </c>
      <c r="P212" s="141">
        <f>O212*H212</f>
        <v>0</v>
      </c>
      <c r="Q212" s="141">
        <v>0</v>
      </c>
      <c r="R212" s="141">
        <f>Q212*H212</f>
        <v>0</v>
      </c>
      <c r="S212" s="141">
        <v>0.046</v>
      </c>
      <c r="T212" s="142">
        <f>S212*H212</f>
        <v>1.21716</v>
      </c>
      <c r="AR212" s="143" t="s">
        <v>216</v>
      </c>
      <c r="AT212" s="143" t="s">
        <v>211</v>
      </c>
      <c r="AU212" s="143" t="s">
        <v>86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84</v>
      </c>
      <c r="BK212" s="144">
        <f>ROUND(I212*H212,2)</f>
        <v>0</v>
      </c>
      <c r="BL212" s="18" t="s">
        <v>216</v>
      </c>
      <c r="BM212" s="143" t="s">
        <v>371</v>
      </c>
    </row>
    <row r="213" spans="2:47" s="1" customFormat="1" ht="12">
      <c r="B213" s="33"/>
      <c r="D213" s="145" t="s">
        <v>218</v>
      </c>
      <c r="F213" s="146" t="s">
        <v>372</v>
      </c>
      <c r="I213" s="147"/>
      <c r="L213" s="33"/>
      <c r="M213" s="148"/>
      <c r="T213" s="52"/>
      <c r="AT213" s="18" t="s">
        <v>218</v>
      </c>
      <c r="AU213" s="18" t="s">
        <v>86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373</v>
      </c>
      <c r="H214" s="153">
        <v>26.46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4" customFormat="1" ht="12">
      <c r="B215" s="163"/>
      <c r="D215" s="150" t="s">
        <v>220</v>
      </c>
      <c r="E215" s="164" t="s">
        <v>19</v>
      </c>
      <c r="F215" s="165" t="s">
        <v>223</v>
      </c>
      <c r="H215" s="166">
        <v>26.46</v>
      </c>
      <c r="I215" s="167"/>
      <c r="L215" s="163"/>
      <c r="M215" s="168"/>
      <c r="T215" s="169"/>
      <c r="AT215" s="164" t="s">
        <v>220</v>
      </c>
      <c r="AU215" s="164" t="s">
        <v>86</v>
      </c>
      <c r="AV215" s="14" t="s">
        <v>216</v>
      </c>
      <c r="AW215" s="14" t="s">
        <v>37</v>
      </c>
      <c r="AX215" s="14" t="s">
        <v>84</v>
      </c>
      <c r="AY215" s="164" t="s">
        <v>208</v>
      </c>
    </row>
    <row r="216" spans="2:65" s="1" customFormat="1" ht="44.25" customHeight="1">
      <c r="B216" s="33"/>
      <c r="C216" s="132" t="s">
        <v>374</v>
      </c>
      <c r="D216" s="132" t="s">
        <v>211</v>
      </c>
      <c r="E216" s="133" t="s">
        <v>375</v>
      </c>
      <c r="F216" s="134" t="s">
        <v>376</v>
      </c>
      <c r="G216" s="135" t="s">
        <v>226</v>
      </c>
      <c r="H216" s="136">
        <v>11.1</v>
      </c>
      <c r="I216" s="137"/>
      <c r="J216" s="138">
        <f>ROUND(I216*H216,2)</f>
        <v>0</v>
      </c>
      <c r="K216" s="134" t="s">
        <v>215</v>
      </c>
      <c r="L216" s="33"/>
      <c r="M216" s="139" t="s">
        <v>19</v>
      </c>
      <c r="N216" s="140" t="s">
        <v>48</v>
      </c>
      <c r="P216" s="141">
        <f>O216*H216</f>
        <v>0</v>
      </c>
      <c r="Q216" s="141">
        <v>0</v>
      </c>
      <c r="R216" s="141">
        <f>Q216*H216</f>
        <v>0</v>
      </c>
      <c r="S216" s="141">
        <v>0.059</v>
      </c>
      <c r="T216" s="142">
        <f>S216*H216</f>
        <v>0.6548999999999999</v>
      </c>
      <c r="AR216" s="143" t="s">
        <v>216</v>
      </c>
      <c r="AT216" s="143" t="s">
        <v>211</v>
      </c>
      <c r="AU216" s="143" t="s">
        <v>86</v>
      </c>
      <c r="AY216" s="18" t="s">
        <v>208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84</v>
      </c>
      <c r="BK216" s="144">
        <f>ROUND(I216*H216,2)</f>
        <v>0</v>
      </c>
      <c r="BL216" s="18" t="s">
        <v>216</v>
      </c>
      <c r="BM216" s="143" t="s">
        <v>377</v>
      </c>
    </row>
    <row r="217" spans="2:47" s="1" customFormat="1" ht="12">
      <c r="B217" s="33"/>
      <c r="D217" s="145" t="s">
        <v>218</v>
      </c>
      <c r="F217" s="146" t="s">
        <v>378</v>
      </c>
      <c r="I217" s="147"/>
      <c r="L217" s="33"/>
      <c r="M217" s="148"/>
      <c r="T217" s="52"/>
      <c r="AT217" s="18" t="s">
        <v>218</v>
      </c>
      <c r="AU217" s="18" t="s">
        <v>86</v>
      </c>
    </row>
    <row r="218" spans="2:51" s="12" customFormat="1" ht="12">
      <c r="B218" s="149"/>
      <c r="D218" s="150" t="s">
        <v>220</v>
      </c>
      <c r="E218" s="151" t="s">
        <v>19</v>
      </c>
      <c r="F218" s="152" t="s">
        <v>379</v>
      </c>
      <c r="H218" s="153">
        <v>11.1</v>
      </c>
      <c r="I218" s="154"/>
      <c r="L218" s="149"/>
      <c r="M218" s="155"/>
      <c r="T218" s="156"/>
      <c r="AT218" s="151" t="s">
        <v>220</v>
      </c>
      <c r="AU218" s="151" t="s">
        <v>86</v>
      </c>
      <c r="AV218" s="12" t="s">
        <v>86</v>
      </c>
      <c r="AW218" s="12" t="s">
        <v>37</v>
      </c>
      <c r="AX218" s="12" t="s">
        <v>77</v>
      </c>
      <c r="AY218" s="151" t="s">
        <v>208</v>
      </c>
    </row>
    <row r="219" spans="2:51" s="14" customFormat="1" ht="12">
      <c r="B219" s="163"/>
      <c r="D219" s="150" t="s">
        <v>220</v>
      </c>
      <c r="E219" s="164" t="s">
        <v>19</v>
      </c>
      <c r="F219" s="165" t="s">
        <v>380</v>
      </c>
      <c r="H219" s="166">
        <v>11.1</v>
      </c>
      <c r="I219" s="167"/>
      <c r="L219" s="163"/>
      <c r="M219" s="168"/>
      <c r="T219" s="169"/>
      <c r="AT219" s="164" t="s">
        <v>220</v>
      </c>
      <c r="AU219" s="164" t="s">
        <v>86</v>
      </c>
      <c r="AV219" s="14" t="s">
        <v>216</v>
      </c>
      <c r="AW219" s="14" t="s">
        <v>37</v>
      </c>
      <c r="AX219" s="14" t="s">
        <v>84</v>
      </c>
      <c r="AY219" s="164" t="s">
        <v>208</v>
      </c>
    </row>
    <row r="220" spans="2:63" s="11" customFormat="1" ht="22.9" customHeight="1">
      <c r="B220" s="120"/>
      <c r="D220" s="121" t="s">
        <v>76</v>
      </c>
      <c r="E220" s="130" t="s">
        <v>381</v>
      </c>
      <c r="F220" s="130" t="s">
        <v>382</v>
      </c>
      <c r="I220" s="123"/>
      <c r="J220" s="131">
        <f>BK220</f>
        <v>0</v>
      </c>
      <c r="L220" s="120"/>
      <c r="M220" s="125"/>
      <c r="P220" s="126">
        <f>SUM(P221:P231)</f>
        <v>0</v>
      </c>
      <c r="R220" s="126">
        <f>SUM(R221:R231)</f>
        <v>0</v>
      </c>
      <c r="T220" s="127">
        <f>SUM(T221:T231)</f>
        <v>0</v>
      </c>
      <c r="AR220" s="121" t="s">
        <v>84</v>
      </c>
      <c r="AT220" s="128" t="s">
        <v>76</v>
      </c>
      <c r="AU220" s="128" t="s">
        <v>84</v>
      </c>
      <c r="AY220" s="121" t="s">
        <v>208</v>
      </c>
      <c r="BK220" s="129">
        <f>SUM(BK221:BK231)</f>
        <v>0</v>
      </c>
    </row>
    <row r="221" spans="2:65" s="1" customFormat="1" ht="37.9" customHeight="1">
      <c r="B221" s="33"/>
      <c r="C221" s="132" t="s">
        <v>383</v>
      </c>
      <c r="D221" s="132" t="s">
        <v>211</v>
      </c>
      <c r="E221" s="133" t="s">
        <v>384</v>
      </c>
      <c r="F221" s="134" t="s">
        <v>385</v>
      </c>
      <c r="G221" s="135" t="s">
        <v>386</v>
      </c>
      <c r="H221" s="136">
        <v>72.389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48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216</v>
      </c>
      <c r="AT221" s="143" t="s">
        <v>211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216</v>
      </c>
      <c r="BM221" s="143" t="s">
        <v>387</v>
      </c>
    </row>
    <row r="222" spans="2:47" s="1" customFormat="1" ht="12">
      <c r="B222" s="33"/>
      <c r="D222" s="145" t="s">
        <v>218</v>
      </c>
      <c r="F222" s="146" t="s">
        <v>388</v>
      </c>
      <c r="I222" s="147"/>
      <c r="L222" s="33"/>
      <c r="M222" s="148"/>
      <c r="T222" s="52"/>
      <c r="AT222" s="18" t="s">
        <v>218</v>
      </c>
      <c r="AU222" s="18" t="s">
        <v>86</v>
      </c>
    </row>
    <row r="223" spans="2:65" s="1" customFormat="1" ht="33" customHeight="1">
      <c r="B223" s="33"/>
      <c r="C223" s="132" t="s">
        <v>389</v>
      </c>
      <c r="D223" s="132" t="s">
        <v>211</v>
      </c>
      <c r="E223" s="133" t="s">
        <v>390</v>
      </c>
      <c r="F223" s="134" t="s">
        <v>391</v>
      </c>
      <c r="G223" s="135" t="s">
        <v>386</v>
      </c>
      <c r="H223" s="136">
        <v>72.389</v>
      </c>
      <c r="I223" s="137"/>
      <c r="J223" s="138">
        <f>ROUND(I223*H223,2)</f>
        <v>0</v>
      </c>
      <c r="K223" s="134" t="s">
        <v>215</v>
      </c>
      <c r="L223" s="33"/>
      <c r="M223" s="139" t="s">
        <v>19</v>
      </c>
      <c r="N223" s="140" t="s">
        <v>48</v>
      </c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AR223" s="143" t="s">
        <v>216</v>
      </c>
      <c r="AT223" s="143" t="s">
        <v>211</v>
      </c>
      <c r="AU223" s="143" t="s">
        <v>86</v>
      </c>
      <c r="AY223" s="18" t="s">
        <v>208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8" t="s">
        <v>84</v>
      </c>
      <c r="BK223" s="144">
        <f>ROUND(I223*H223,2)</f>
        <v>0</v>
      </c>
      <c r="BL223" s="18" t="s">
        <v>216</v>
      </c>
      <c r="BM223" s="143" t="s">
        <v>392</v>
      </c>
    </row>
    <row r="224" spans="2:47" s="1" customFormat="1" ht="12">
      <c r="B224" s="33"/>
      <c r="D224" s="145" t="s">
        <v>218</v>
      </c>
      <c r="F224" s="146" t="s">
        <v>393</v>
      </c>
      <c r="I224" s="147"/>
      <c r="L224" s="33"/>
      <c r="M224" s="148"/>
      <c r="T224" s="52"/>
      <c r="AT224" s="18" t="s">
        <v>218</v>
      </c>
      <c r="AU224" s="18" t="s">
        <v>86</v>
      </c>
    </row>
    <row r="225" spans="2:65" s="1" customFormat="1" ht="44.25" customHeight="1">
      <c r="B225" s="33"/>
      <c r="C225" s="132" t="s">
        <v>394</v>
      </c>
      <c r="D225" s="132" t="s">
        <v>211</v>
      </c>
      <c r="E225" s="133" t="s">
        <v>395</v>
      </c>
      <c r="F225" s="134" t="s">
        <v>396</v>
      </c>
      <c r="G225" s="135" t="s">
        <v>386</v>
      </c>
      <c r="H225" s="136">
        <v>1809.725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216</v>
      </c>
      <c r="AT225" s="143" t="s">
        <v>211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216</v>
      </c>
      <c r="BM225" s="143" t="s">
        <v>397</v>
      </c>
    </row>
    <row r="226" spans="2:47" s="1" customFormat="1" ht="12">
      <c r="B226" s="33"/>
      <c r="D226" s="145" t="s">
        <v>218</v>
      </c>
      <c r="F226" s="146" t="s">
        <v>398</v>
      </c>
      <c r="I226" s="147"/>
      <c r="L226" s="33"/>
      <c r="M226" s="148"/>
      <c r="T226" s="52"/>
      <c r="AT226" s="18" t="s">
        <v>218</v>
      </c>
      <c r="AU226" s="18" t="s">
        <v>86</v>
      </c>
    </row>
    <row r="227" spans="2:51" s="12" customFormat="1" ht="12">
      <c r="B227" s="149"/>
      <c r="D227" s="150" t="s">
        <v>220</v>
      </c>
      <c r="F227" s="152" t="s">
        <v>399</v>
      </c>
      <c r="H227" s="153">
        <v>1809.725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4</v>
      </c>
      <c r="AX227" s="12" t="s">
        <v>84</v>
      </c>
      <c r="AY227" s="151" t="s">
        <v>208</v>
      </c>
    </row>
    <row r="228" spans="2:65" s="1" customFormat="1" ht="44.25" customHeight="1">
      <c r="B228" s="33"/>
      <c r="C228" s="132" t="s">
        <v>400</v>
      </c>
      <c r="D228" s="132" t="s">
        <v>211</v>
      </c>
      <c r="E228" s="133" t="s">
        <v>401</v>
      </c>
      <c r="F228" s="134" t="s">
        <v>402</v>
      </c>
      <c r="G228" s="135" t="s">
        <v>386</v>
      </c>
      <c r="H228" s="136">
        <v>71.27</v>
      </c>
      <c r="I228" s="137"/>
      <c r="J228" s="138">
        <f>ROUND(I228*H228,2)</f>
        <v>0</v>
      </c>
      <c r="K228" s="134" t="s">
        <v>215</v>
      </c>
      <c r="L228" s="33"/>
      <c r="M228" s="139" t="s">
        <v>19</v>
      </c>
      <c r="N228" s="140" t="s">
        <v>48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216</v>
      </c>
      <c r="AT228" s="143" t="s">
        <v>211</v>
      </c>
      <c r="AU228" s="143" t="s">
        <v>86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84</v>
      </c>
      <c r="BK228" s="144">
        <f>ROUND(I228*H228,2)</f>
        <v>0</v>
      </c>
      <c r="BL228" s="18" t="s">
        <v>216</v>
      </c>
      <c r="BM228" s="143" t="s">
        <v>403</v>
      </c>
    </row>
    <row r="229" spans="2:47" s="1" customFormat="1" ht="12">
      <c r="B229" s="33"/>
      <c r="D229" s="145" t="s">
        <v>218</v>
      </c>
      <c r="F229" s="146" t="s">
        <v>404</v>
      </c>
      <c r="I229" s="147"/>
      <c r="L229" s="33"/>
      <c r="M229" s="148"/>
      <c r="T229" s="52"/>
      <c r="AT229" s="18" t="s">
        <v>218</v>
      </c>
      <c r="AU229" s="18" t="s">
        <v>86</v>
      </c>
    </row>
    <row r="230" spans="2:65" s="1" customFormat="1" ht="49.15" customHeight="1">
      <c r="B230" s="33"/>
      <c r="C230" s="132" t="s">
        <v>405</v>
      </c>
      <c r="D230" s="132" t="s">
        <v>211</v>
      </c>
      <c r="E230" s="133" t="s">
        <v>406</v>
      </c>
      <c r="F230" s="134" t="s">
        <v>407</v>
      </c>
      <c r="G230" s="135" t="s">
        <v>386</v>
      </c>
      <c r="H230" s="136">
        <v>1.119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216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216</v>
      </c>
      <c r="BM230" s="143" t="s">
        <v>408</v>
      </c>
    </row>
    <row r="231" spans="2:47" s="1" customFormat="1" ht="12">
      <c r="B231" s="33"/>
      <c r="D231" s="145" t="s">
        <v>218</v>
      </c>
      <c r="F231" s="146" t="s">
        <v>409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63" s="11" customFormat="1" ht="22.9" customHeight="1">
      <c r="B232" s="120"/>
      <c r="D232" s="121" t="s">
        <v>76</v>
      </c>
      <c r="E232" s="130" t="s">
        <v>410</v>
      </c>
      <c r="F232" s="130" t="s">
        <v>411</v>
      </c>
      <c r="I232" s="123"/>
      <c r="J232" s="131">
        <f>BK232</f>
        <v>0</v>
      </c>
      <c r="L232" s="120"/>
      <c r="M232" s="125"/>
      <c r="P232" s="126">
        <f>SUM(P233:P234)</f>
        <v>0</v>
      </c>
      <c r="R232" s="126">
        <f>SUM(R233:R234)</f>
        <v>0</v>
      </c>
      <c r="T232" s="127">
        <f>SUM(T233:T234)</f>
        <v>0</v>
      </c>
      <c r="AR232" s="121" t="s">
        <v>84</v>
      </c>
      <c r="AT232" s="128" t="s">
        <v>76</v>
      </c>
      <c r="AU232" s="128" t="s">
        <v>84</v>
      </c>
      <c r="AY232" s="121" t="s">
        <v>208</v>
      </c>
      <c r="BK232" s="129">
        <f>SUM(BK233:BK234)</f>
        <v>0</v>
      </c>
    </row>
    <row r="233" spans="2:65" s="1" customFormat="1" ht="55.5" customHeight="1">
      <c r="B233" s="33"/>
      <c r="C233" s="132" t="s">
        <v>412</v>
      </c>
      <c r="D233" s="132" t="s">
        <v>211</v>
      </c>
      <c r="E233" s="133" t="s">
        <v>413</v>
      </c>
      <c r="F233" s="134" t="s">
        <v>414</v>
      </c>
      <c r="G233" s="135" t="s">
        <v>386</v>
      </c>
      <c r="H233" s="136">
        <v>17.079</v>
      </c>
      <c r="I233" s="137"/>
      <c r="J233" s="138">
        <f>ROUND(I233*H233,2)</f>
        <v>0</v>
      </c>
      <c r="K233" s="134" t="s">
        <v>215</v>
      </c>
      <c r="L233" s="33"/>
      <c r="M233" s="139" t="s">
        <v>19</v>
      </c>
      <c r="N233" s="140" t="s">
        <v>48</v>
      </c>
      <c r="P233" s="141">
        <f>O233*H233</f>
        <v>0</v>
      </c>
      <c r="Q233" s="141">
        <v>0</v>
      </c>
      <c r="R233" s="141">
        <f>Q233*H233</f>
        <v>0</v>
      </c>
      <c r="S233" s="141">
        <v>0</v>
      </c>
      <c r="T233" s="142">
        <f>S233*H233</f>
        <v>0</v>
      </c>
      <c r="AR233" s="143" t="s">
        <v>216</v>
      </c>
      <c r="AT233" s="143" t="s">
        <v>211</v>
      </c>
      <c r="AU233" s="143" t="s">
        <v>86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84</v>
      </c>
      <c r="BK233" s="144">
        <f>ROUND(I233*H233,2)</f>
        <v>0</v>
      </c>
      <c r="BL233" s="18" t="s">
        <v>216</v>
      </c>
      <c r="BM233" s="143" t="s">
        <v>415</v>
      </c>
    </row>
    <row r="234" spans="2:47" s="1" customFormat="1" ht="12">
      <c r="B234" s="33"/>
      <c r="D234" s="145" t="s">
        <v>218</v>
      </c>
      <c r="F234" s="146" t="s">
        <v>416</v>
      </c>
      <c r="I234" s="147"/>
      <c r="L234" s="33"/>
      <c r="M234" s="148"/>
      <c r="T234" s="52"/>
      <c r="AT234" s="18" t="s">
        <v>218</v>
      </c>
      <c r="AU234" s="18" t="s">
        <v>86</v>
      </c>
    </row>
    <row r="235" spans="2:63" s="11" customFormat="1" ht="25.9" customHeight="1">
      <c r="B235" s="120"/>
      <c r="D235" s="121" t="s">
        <v>76</v>
      </c>
      <c r="E235" s="122" t="s">
        <v>417</v>
      </c>
      <c r="F235" s="122" t="s">
        <v>418</v>
      </c>
      <c r="I235" s="123"/>
      <c r="J235" s="124">
        <f>BK235</f>
        <v>0</v>
      </c>
      <c r="L235" s="120"/>
      <c r="M235" s="125"/>
      <c r="P235" s="126">
        <f>P236+P255</f>
        <v>0</v>
      </c>
      <c r="R235" s="126">
        <f>R236+R255</f>
        <v>2.1987178994000005</v>
      </c>
      <c r="T235" s="127">
        <f>T236+T255</f>
        <v>0.017702</v>
      </c>
      <c r="AR235" s="121" t="s">
        <v>86</v>
      </c>
      <c r="AT235" s="128" t="s">
        <v>76</v>
      </c>
      <c r="AU235" s="128" t="s">
        <v>77</v>
      </c>
      <c r="AY235" s="121" t="s">
        <v>208</v>
      </c>
      <c r="BK235" s="129">
        <f>BK236+BK255</f>
        <v>0</v>
      </c>
    </row>
    <row r="236" spans="2:63" s="11" customFormat="1" ht="22.9" customHeight="1">
      <c r="B236" s="120"/>
      <c r="D236" s="121" t="s">
        <v>76</v>
      </c>
      <c r="E236" s="130" t="s">
        <v>419</v>
      </c>
      <c r="F236" s="130" t="s">
        <v>420</v>
      </c>
      <c r="I236" s="123"/>
      <c r="J236" s="131">
        <f>BK236</f>
        <v>0</v>
      </c>
      <c r="L236" s="120"/>
      <c r="M236" s="125"/>
      <c r="P236" s="126">
        <f>SUM(P237:P254)</f>
        <v>0</v>
      </c>
      <c r="R236" s="126">
        <f>SUM(R237:R254)</f>
        <v>0.1377772944</v>
      </c>
      <c r="T236" s="127">
        <f>SUM(T237:T254)</f>
        <v>0.017702</v>
      </c>
      <c r="AR236" s="121" t="s">
        <v>86</v>
      </c>
      <c r="AT236" s="128" t="s">
        <v>76</v>
      </c>
      <c r="AU236" s="128" t="s">
        <v>84</v>
      </c>
      <c r="AY236" s="121" t="s">
        <v>208</v>
      </c>
      <c r="BK236" s="129">
        <f>SUM(BK237:BK254)</f>
        <v>0</v>
      </c>
    </row>
    <row r="237" spans="2:65" s="1" customFormat="1" ht="24.2" customHeight="1">
      <c r="B237" s="33"/>
      <c r="C237" s="132" t="s">
        <v>421</v>
      </c>
      <c r="D237" s="132" t="s">
        <v>211</v>
      </c>
      <c r="E237" s="133" t="s">
        <v>422</v>
      </c>
      <c r="F237" s="134" t="s">
        <v>423</v>
      </c>
      <c r="G237" s="135" t="s">
        <v>274</v>
      </c>
      <c r="H237" s="136">
        <v>10.6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</v>
      </c>
      <c r="R237" s="141">
        <f>Q237*H237</f>
        <v>0</v>
      </c>
      <c r="S237" s="141">
        <v>0.00167</v>
      </c>
      <c r="T237" s="142">
        <f>S237*H237</f>
        <v>0.017702</v>
      </c>
      <c r="AR237" s="143" t="s">
        <v>331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331</v>
      </c>
      <c r="BM237" s="143" t="s">
        <v>424</v>
      </c>
    </row>
    <row r="238" spans="2:47" s="1" customFormat="1" ht="12">
      <c r="B238" s="33"/>
      <c r="D238" s="145" t="s">
        <v>218</v>
      </c>
      <c r="F238" s="146" t="s">
        <v>425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317</v>
      </c>
      <c r="H239" s="153">
        <v>10.6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10.6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5" s="1" customFormat="1" ht="37.9" customHeight="1">
      <c r="B241" s="33"/>
      <c r="C241" s="132" t="s">
        <v>426</v>
      </c>
      <c r="D241" s="132" t="s">
        <v>211</v>
      </c>
      <c r="E241" s="133" t="s">
        <v>427</v>
      </c>
      <c r="F241" s="134" t="s">
        <v>428</v>
      </c>
      <c r="G241" s="135" t="s">
        <v>274</v>
      </c>
      <c r="H241" s="136">
        <v>16.8</v>
      </c>
      <c r="I241" s="137"/>
      <c r="J241" s="138">
        <f>ROUND(I241*H241,2)</f>
        <v>0</v>
      </c>
      <c r="K241" s="134" t="s">
        <v>215</v>
      </c>
      <c r="L241" s="33"/>
      <c r="M241" s="139" t="s">
        <v>19</v>
      </c>
      <c r="N241" s="140" t="s">
        <v>48</v>
      </c>
      <c r="P241" s="141">
        <f>O241*H241</f>
        <v>0</v>
      </c>
      <c r="Q241" s="141">
        <v>0.002691466</v>
      </c>
      <c r="R241" s="141">
        <f>Q241*H241</f>
        <v>0.0452166288</v>
      </c>
      <c r="S241" s="141">
        <v>0</v>
      </c>
      <c r="T241" s="142">
        <f>S241*H241</f>
        <v>0</v>
      </c>
      <c r="AR241" s="143" t="s">
        <v>331</v>
      </c>
      <c r="AT241" s="143" t="s">
        <v>211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331</v>
      </c>
      <c r="BM241" s="143" t="s">
        <v>429</v>
      </c>
    </row>
    <row r="242" spans="2:47" s="1" customFormat="1" ht="12">
      <c r="B242" s="33"/>
      <c r="D242" s="145" t="s">
        <v>218</v>
      </c>
      <c r="F242" s="146" t="s">
        <v>430</v>
      </c>
      <c r="I242" s="147"/>
      <c r="L242" s="33"/>
      <c r="M242" s="148"/>
      <c r="T242" s="52"/>
      <c r="AT242" s="18" t="s">
        <v>218</v>
      </c>
      <c r="AU242" s="18" t="s">
        <v>86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431</v>
      </c>
      <c r="H243" s="153">
        <v>16.8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4" customFormat="1" ht="12">
      <c r="B244" s="163"/>
      <c r="D244" s="150" t="s">
        <v>220</v>
      </c>
      <c r="E244" s="164" t="s">
        <v>19</v>
      </c>
      <c r="F244" s="165" t="s">
        <v>223</v>
      </c>
      <c r="H244" s="166">
        <v>16.8</v>
      </c>
      <c r="I244" s="167"/>
      <c r="L244" s="163"/>
      <c r="M244" s="168"/>
      <c r="T244" s="169"/>
      <c r="AT244" s="164" t="s">
        <v>220</v>
      </c>
      <c r="AU244" s="164" t="s">
        <v>86</v>
      </c>
      <c r="AV244" s="14" t="s">
        <v>216</v>
      </c>
      <c r="AW244" s="14" t="s">
        <v>37</v>
      </c>
      <c r="AX244" s="14" t="s">
        <v>84</v>
      </c>
      <c r="AY244" s="164" t="s">
        <v>208</v>
      </c>
    </row>
    <row r="245" spans="2:65" s="1" customFormat="1" ht="37.9" customHeight="1">
      <c r="B245" s="33"/>
      <c r="C245" s="132" t="s">
        <v>432</v>
      </c>
      <c r="D245" s="132" t="s">
        <v>211</v>
      </c>
      <c r="E245" s="133" t="s">
        <v>433</v>
      </c>
      <c r="F245" s="134" t="s">
        <v>434</v>
      </c>
      <c r="G245" s="135" t="s">
        <v>274</v>
      </c>
      <c r="H245" s="136">
        <v>21.6</v>
      </c>
      <c r="I245" s="137"/>
      <c r="J245" s="138">
        <f>ROUND(I245*H245,2)</f>
        <v>0</v>
      </c>
      <c r="K245" s="134" t="s">
        <v>215</v>
      </c>
      <c r="L245" s="33"/>
      <c r="M245" s="139" t="s">
        <v>19</v>
      </c>
      <c r="N245" s="140" t="s">
        <v>48</v>
      </c>
      <c r="P245" s="141">
        <f>O245*H245</f>
        <v>0</v>
      </c>
      <c r="Q245" s="141">
        <v>0.004285216</v>
      </c>
      <c r="R245" s="141">
        <f>Q245*H245</f>
        <v>0.0925606656</v>
      </c>
      <c r="S245" s="141">
        <v>0</v>
      </c>
      <c r="T245" s="142">
        <f>S245*H245</f>
        <v>0</v>
      </c>
      <c r="AR245" s="143" t="s">
        <v>331</v>
      </c>
      <c r="AT245" s="143" t="s">
        <v>211</v>
      </c>
      <c r="AU245" s="143" t="s">
        <v>86</v>
      </c>
      <c r="AY245" s="18" t="s">
        <v>208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8" t="s">
        <v>84</v>
      </c>
      <c r="BK245" s="144">
        <f>ROUND(I245*H245,2)</f>
        <v>0</v>
      </c>
      <c r="BL245" s="18" t="s">
        <v>331</v>
      </c>
      <c r="BM245" s="143" t="s">
        <v>435</v>
      </c>
    </row>
    <row r="246" spans="2:47" s="1" customFormat="1" ht="12">
      <c r="B246" s="33"/>
      <c r="D246" s="145" t="s">
        <v>218</v>
      </c>
      <c r="F246" s="146" t="s">
        <v>436</v>
      </c>
      <c r="I246" s="147"/>
      <c r="L246" s="33"/>
      <c r="M246" s="148"/>
      <c r="T246" s="52"/>
      <c r="AT246" s="18" t="s">
        <v>218</v>
      </c>
      <c r="AU246" s="18" t="s">
        <v>86</v>
      </c>
    </row>
    <row r="247" spans="2:51" s="12" customFormat="1" ht="12">
      <c r="B247" s="149"/>
      <c r="D247" s="150" t="s">
        <v>220</v>
      </c>
      <c r="E247" s="151" t="s">
        <v>19</v>
      </c>
      <c r="F247" s="152" t="s">
        <v>437</v>
      </c>
      <c r="H247" s="153">
        <v>21.6</v>
      </c>
      <c r="I247" s="154"/>
      <c r="L247" s="149"/>
      <c r="M247" s="155"/>
      <c r="T247" s="156"/>
      <c r="AT247" s="151" t="s">
        <v>220</v>
      </c>
      <c r="AU247" s="151" t="s">
        <v>86</v>
      </c>
      <c r="AV247" s="12" t="s">
        <v>86</v>
      </c>
      <c r="AW247" s="12" t="s">
        <v>37</v>
      </c>
      <c r="AX247" s="12" t="s">
        <v>77</v>
      </c>
      <c r="AY247" s="151" t="s">
        <v>208</v>
      </c>
    </row>
    <row r="248" spans="2:51" s="14" customFormat="1" ht="12">
      <c r="B248" s="163"/>
      <c r="D248" s="150" t="s">
        <v>220</v>
      </c>
      <c r="E248" s="164" t="s">
        <v>19</v>
      </c>
      <c r="F248" s="165" t="s">
        <v>223</v>
      </c>
      <c r="H248" s="166">
        <v>21.6</v>
      </c>
      <c r="I248" s="167"/>
      <c r="L248" s="163"/>
      <c r="M248" s="168"/>
      <c r="T248" s="169"/>
      <c r="AT248" s="164" t="s">
        <v>220</v>
      </c>
      <c r="AU248" s="164" t="s">
        <v>86</v>
      </c>
      <c r="AV248" s="14" t="s">
        <v>216</v>
      </c>
      <c r="AW248" s="14" t="s">
        <v>37</v>
      </c>
      <c r="AX248" s="14" t="s">
        <v>84</v>
      </c>
      <c r="AY248" s="164" t="s">
        <v>208</v>
      </c>
    </row>
    <row r="249" spans="2:65" s="1" customFormat="1" ht="55.5" customHeight="1">
      <c r="B249" s="33"/>
      <c r="C249" s="132" t="s">
        <v>438</v>
      </c>
      <c r="D249" s="132" t="s">
        <v>211</v>
      </c>
      <c r="E249" s="133" t="s">
        <v>439</v>
      </c>
      <c r="F249" s="134" t="s">
        <v>440</v>
      </c>
      <c r="G249" s="135" t="s">
        <v>235</v>
      </c>
      <c r="H249" s="136">
        <v>32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331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331</v>
      </c>
      <c r="BM249" s="143" t="s">
        <v>441</v>
      </c>
    </row>
    <row r="250" spans="2:47" s="1" customFormat="1" ht="12">
      <c r="B250" s="33"/>
      <c r="D250" s="145" t="s">
        <v>218</v>
      </c>
      <c r="F250" s="146" t="s">
        <v>442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51" s="12" customFormat="1" ht="12">
      <c r="B251" s="149"/>
      <c r="D251" s="150" t="s">
        <v>220</v>
      </c>
      <c r="E251" s="151" t="s">
        <v>19</v>
      </c>
      <c r="F251" s="152" t="s">
        <v>443</v>
      </c>
      <c r="H251" s="153">
        <v>32</v>
      </c>
      <c r="I251" s="154"/>
      <c r="L251" s="149"/>
      <c r="M251" s="155"/>
      <c r="T251" s="156"/>
      <c r="AT251" s="151" t="s">
        <v>220</v>
      </c>
      <c r="AU251" s="151" t="s">
        <v>86</v>
      </c>
      <c r="AV251" s="12" t="s">
        <v>86</v>
      </c>
      <c r="AW251" s="12" t="s">
        <v>37</v>
      </c>
      <c r="AX251" s="12" t="s">
        <v>77</v>
      </c>
      <c r="AY251" s="151" t="s">
        <v>208</v>
      </c>
    </row>
    <row r="252" spans="2:51" s="14" customFormat="1" ht="12">
      <c r="B252" s="163"/>
      <c r="D252" s="150" t="s">
        <v>220</v>
      </c>
      <c r="E252" s="164" t="s">
        <v>19</v>
      </c>
      <c r="F252" s="165" t="s">
        <v>223</v>
      </c>
      <c r="H252" s="166">
        <v>32</v>
      </c>
      <c r="I252" s="167"/>
      <c r="L252" s="163"/>
      <c r="M252" s="168"/>
      <c r="T252" s="169"/>
      <c r="AT252" s="164" t="s">
        <v>220</v>
      </c>
      <c r="AU252" s="164" t="s">
        <v>86</v>
      </c>
      <c r="AV252" s="14" t="s">
        <v>216</v>
      </c>
      <c r="AW252" s="14" t="s">
        <v>37</v>
      </c>
      <c r="AX252" s="14" t="s">
        <v>84</v>
      </c>
      <c r="AY252" s="164" t="s">
        <v>208</v>
      </c>
    </row>
    <row r="253" spans="2:65" s="1" customFormat="1" ht="44.25" customHeight="1">
      <c r="B253" s="33"/>
      <c r="C253" s="132" t="s">
        <v>444</v>
      </c>
      <c r="D253" s="132" t="s">
        <v>211</v>
      </c>
      <c r="E253" s="133" t="s">
        <v>445</v>
      </c>
      <c r="F253" s="134" t="s">
        <v>446</v>
      </c>
      <c r="G253" s="135" t="s">
        <v>447</v>
      </c>
      <c r="H253" s="187"/>
      <c r="I253" s="137"/>
      <c r="J253" s="138">
        <f>ROUND(I253*H253,2)</f>
        <v>0</v>
      </c>
      <c r="K253" s="134" t="s">
        <v>215</v>
      </c>
      <c r="L253" s="33"/>
      <c r="M253" s="139" t="s">
        <v>19</v>
      </c>
      <c r="N253" s="140" t="s">
        <v>48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331</v>
      </c>
      <c r="AT253" s="143" t="s">
        <v>211</v>
      </c>
      <c r="AU253" s="143" t="s">
        <v>86</v>
      </c>
      <c r="AY253" s="18" t="s">
        <v>208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8" t="s">
        <v>84</v>
      </c>
      <c r="BK253" s="144">
        <f>ROUND(I253*H253,2)</f>
        <v>0</v>
      </c>
      <c r="BL253" s="18" t="s">
        <v>331</v>
      </c>
      <c r="BM253" s="143" t="s">
        <v>448</v>
      </c>
    </row>
    <row r="254" spans="2:47" s="1" customFormat="1" ht="12">
      <c r="B254" s="33"/>
      <c r="D254" s="145" t="s">
        <v>218</v>
      </c>
      <c r="F254" s="146" t="s">
        <v>449</v>
      </c>
      <c r="I254" s="147"/>
      <c r="L254" s="33"/>
      <c r="M254" s="148"/>
      <c r="T254" s="52"/>
      <c r="AT254" s="18" t="s">
        <v>218</v>
      </c>
      <c r="AU254" s="18" t="s">
        <v>86</v>
      </c>
    </row>
    <row r="255" spans="2:63" s="11" customFormat="1" ht="22.9" customHeight="1">
      <c r="B255" s="120"/>
      <c r="D255" s="121" t="s">
        <v>76</v>
      </c>
      <c r="E255" s="130" t="s">
        <v>450</v>
      </c>
      <c r="F255" s="130" t="s">
        <v>451</v>
      </c>
      <c r="I255" s="123"/>
      <c r="J255" s="131">
        <f>BK255</f>
        <v>0</v>
      </c>
      <c r="L255" s="120"/>
      <c r="M255" s="125"/>
      <c r="P255" s="126">
        <f>SUM(P256:P293)</f>
        <v>0</v>
      </c>
      <c r="R255" s="126">
        <f>SUM(R256:R293)</f>
        <v>2.0609406050000003</v>
      </c>
      <c r="T255" s="127">
        <f>SUM(T256:T293)</f>
        <v>0</v>
      </c>
      <c r="AR255" s="121" t="s">
        <v>86</v>
      </c>
      <c r="AT255" s="128" t="s">
        <v>76</v>
      </c>
      <c r="AU255" s="128" t="s">
        <v>84</v>
      </c>
      <c r="AY255" s="121" t="s">
        <v>208</v>
      </c>
      <c r="BK255" s="129">
        <f>SUM(BK256:BK293)</f>
        <v>0</v>
      </c>
    </row>
    <row r="256" spans="2:65" s="1" customFormat="1" ht="33" customHeight="1">
      <c r="B256" s="33"/>
      <c r="C256" s="132" t="s">
        <v>452</v>
      </c>
      <c r="D256" s="132" t="s">
        <v>211</v>
      </c>
      <c r="E256" s="133" t="s">
        <v>453</v>
      </c>
      <c r="F256" s="134" t="s">
        <v>454</v>
      </c>
      <c r="G256" s="135" t="s">
        <v>226</v>
      </c>
      <c r="H256" s="136">
        <v>49.2</v>
      </c>
      <c r="I256" s="137"/>
      <c r="J256" s="138">
        <f>ROUND(I256*H256,2)</f>
        <v>0</v>
      </c>
      <c r="K256" s="134" t="s">
        <v>215</v>
      </c>
      <c r="L256" s="33"/>
      <c r="M256" s="139" t="s">
        <v>19</v>
      </c>
      <c r="N256" s="140" t="s">
        <v>48</v>
      </c>
      <c r="P256" s="141">
        <f>O256*H256</f>
        <v>0</v>
      </c>
      <c r="Q256" s="141">
        <v>0.0002653375</v>
      </c>
      <c r="R256" s="141">
        <f>Q256*H256</f>
        <v>0.013054605</v>
      </c>
      <c r="S256" s="141">
        <v>0</v>
      </c>
      <c r="T256" s="142">
        <f>S256*H256</f>
        <v>0</v>
      </c>
      <c r="AR256" s="143" t="s">
        <v>331</v>
      </c>
      <c r="AT256" s="143" t="s">
        <v>211</v>
      </c>
      <c r="AU256" s="143" t="s">
        <v>86</v>
      </c>
      <c r="AY256" s="18" t="s">
        <v>208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84</v>
      </c>
      <c r="BK256" s="144">
        <f>ROUND(I256*H256,2)</f>
        <v>0</v>
      </c>
      <c r="BL256" s="18" t="s">
        <v>331</v>
      </c>
      <c r="BM256" s="143" t="s">
        <v>455</v>
      </c>
    </row>
    <row r="257" spans="2:47" s="1" customFormat="1" ht="12">
      <c r="B257" s="33"/>
      <c r="D257" s="145" t="s">
        <v>218</v>
      </c>
      <c r="F257" s="146" t="s">
        <v>456</v>
      </c>
      <c r="I257" s="147"/>
      <c r="L257" s="33"/>
      <c r="M257" s="148"/>
      <c r="T257" s="52"/>
      <c r="AT257" s="18" t="s">
        <v>218</v>
      </c>
      <c r="AU257" s="18" t="s">
        <v>86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457</v>
      </c>
      <c r="H258" s="153">
        <v>49.2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3" customFormat="1" ht="12">
      <c r="B259" s="157"/>
      <c r="D259" s="150" t="s">
        <v>220</v>
      </c>
      <c r="E259" s="158" t="s">
        <v>19</v>
      </c>
      <c r="F259" s="159" t="s">
        <v>458</v>
      </c>
      <c r="H259" s="158" t="s">
        <v>19</v>
      </c>
      <c r="I259" s="160"/>
      <c r="L259" s="157"/>
      <c r="M259" s="161"/>
      <c r="T259" s="162"/>
      <c r="AT259" s="158" t="s">
        <v>220</v>
      </c>
      <c r="AU259" s="158" t="s">
        <v>86</v>
      </c>
      <c r="AV259" s="13" t="s">
        <v>84</v>
      </c>
      <c r="AW259" s="13" t="s">
        <v>37</v>
      </c>
      <c r="AX259" s="13" t="s">
        <v>77</v>
      </c>
      <c r="AY259" s="158" t="s">
        <v>208</v>
      </c>
    </row>
    <row r="260" spans="2:51" s="14" customFormat="1" ht="12">
      <c r="B260" s="163"/>
      <c r="D260" s="150" t="s">
        <v>220</v>
      </c>
      <c r="E260" s="164" t="s">
        <v>19</v>
      </c>
      <c r="F260" s="165" t="s">
        <v>223</v>
      </c>
      <c r="H260" s="166">
        <v>49.2</v>
      </c>
      <c r="I260" s="167"/>
      <c r="L260" s="163"/>
      <c r="M260" s="168"/>
      <c r="T260" s="169"/>
      <c r="AT260" s="164" t="s">
        <v>220</v>
      </c>
      <c r="AU260" s="164" t="s">
        <v>86</v>
      </c>
      <c r="AV260" s="14" t="s">
        <v>216</v>
      </c>
      <c r="AW260" s="14" t="s">
        <v>37</v>
      </c>
      <c r="AX260" s="14" t="s">
        <v>84</v>
      </c>
      <c r="AY260" s="164" t="s">
        <v>208</v>
      </c>
    </row>
    <row r="261" spans="2:65" s="1" customFormat="1" ht="33" customHeight="1">
      <c r="B261" s="33"/>
      <c r="C261" s="170" t="s">
        <v>459</v>
      </c>
      <c r="D261" s="170" t="s">
        <v>239</v>
      </c>
      <c r="E261" s="171" t="s">
        <v>460</v>
      </c>
      <c r="F261" s="172" t="s">
        <v>461</v>
      </c>
      <c r="G261" s="173" t="s">
        <v>226</v>
      </c>
      <c r="H261" s="174">
        <v>49.2</v>
      </c>
      <c r="I261" s="175"/>
      <c r="J261" s="176">
        <f>ROUND(I261*H261,2)</f>
        <v>0</v>
      </c>
      <c r="K261" s="172" t="s">
        <v>215</v>
      </c>
      <c r="L261" s="177"/>
      <c r="M261" s="178" t="s">
        <v>19</v>
      </c>
      <c r="N261" s="179" t="s">
        <v>48</v>
      </c>
      <c r="P261" s="141">
        <f>O261*H261</f>
        <v>0</v>
      </c>
      <c r="Q261" s="141">
        <v>0.03642</v>
      </c>
      <c r="R261" s="141">
        <f>Q261*H261</f>
        <v>1.7918640000000001</v>
      </c>
      <c r="S261" s="141">
        <v>0</v>
      </c>
      <c r="T261" s="142">
        <f>S261*H261</f>
        <v>0</v>
      </c>
      <c r="AR261" s="143" t="s">
        <v>432</v>
      </c>
      <c r="AT261" s="143" t="s">
        <v>239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331</v>
      </c>
      <c r="BM261" s="143" t="s">
        <v>462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457</v>
      </c>
      <c r="H262" s="153">
        <v>49.2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3" customFormat="1" ht="12">
      <c r="B263" s="157"/>
      <c r="D263" s="150" t="s">
        <v>220</v>
      </c>
      <c r="E263" s="158" t="s">
        <v>19</v>
      </c>
      <c r="F263" s="159" t="s">
        <v>458</v>
      </c>
      <c r="H263" s="158" t="s">
        <v>19</v>
      </c>
      <c r="I263" s="160"/>
      <c r="L263" s="157"/>
      <c r="M263" s="161"/>
      <c r="T263" s="162"/>
      <c r="AT263" s="158" t="s">
        <v>220</v>
      </c>
      <c r="AU263" s="158" t="s">
        <v>86</v>
      </c>
      <c r="AV263" s="13" t="s">
        <v>84</v>
      </c>
      <c r="AW263" s="13" t="s">
        <v>37</v>
      </c>
      <c r="AX263" s="13" t="s">
        <v>77</v>
      </c>
      <c r="AY263" s="158" t="s">
        <v>208</v>
      </c>
    </row>
    <row r="264" spans="2:51" s="14" customFormat="1" ht="12">
      <c r="B264" s="163"/>
      <c r="D264" s="150" t="s">
        <v>220</v>
      </c>
      <c r="E264" s="164" t="s">
        <v>19</v>
      </c>
      <c r="F264" s="165" t="s">
        <v>223</v>
      </c>
      <c r="H264" s="166">
        <v>49.2</v>
      </c>
      <c r="I264" s="167"/>
      <c r="L264" s="163"/>
      <c r="M264" s="168"/>
      <c r="T264" s="169"/>
      <c r="AT264" s="164" t="s">
        <v>220</v>
      </c>
      <c r="AU264" s="164" t="s">
        <v>86</v>
      </c>
      <c r="AV264" s="14" t="s">
        <v>216</v>
      </c>
      <c r="AW264" s="14" t="s">
        <v>37</v>
      </c>
      <c r="AX264" s="14" t="s">
        <v>84</v>
      </c>
      <c r="AY264" s="164" t="s">
        <v>208</v>
      </c>
    </row>
    <row r="265" spans="2:65" s="1" customFormat="1" ht="44.25" customHeight="1">
      <c r="B265" s="33"/>
      <c r="C265" s="132" t="s">
        <v>463</v>
      </c>
      <c r="D265" s="132" t="s">
        <v>211</v>
      </c>
      <c r="E265" s="133" t="s">
        <v>464</v>
      </c>
      <c r="F265" s="134" t="s">
        <v>465</v>
      </c>
      <c r="G265" s="135" t="s">
        <v>274</v>
      </c>
      <c r="H265" s="136">
        <v>80.8</v>
      </c>
      <c r="I265" s="137"/>
      <c r="J265" s="138">
        <f>ROUND(I265*H265,2)</f>
        <v>0</v>
      </c>
      <c r="K265" s="134" t="s">
        <v>215</v>
      </c>
      <c r="L265" s="33"/>
      <c r="M265" s="139" t="s">
        <v>19</v>
      </c>
      <c r="N265" s="140" t="s">
        <v>48</v>
      </c>
      <c r="P265" s="141">
        <f>O265*H265</f>
        <v>0</v>
      </c>
      <c r="Q265" s="141">
        <v>0.00029</v>
      </c>
      <c r="R265" s="141">
        <f>Q265*H265</f>
        <v>0.023431999999999998</v>
      </c>
      <c r="S265" s="141">
        <v>0</v>
      </c>
      <c r="T265" s="142">
        <f>S265*H265</f>
        <v>0</v>
      </c>
      <c r="AR265" s="143" t="s">
        <v>331</v>
      </c>
      <c r="AT265" s="143" t="s">
        <v>211</v>
      </c>
      <c r="AU265" s="143" t="s">
        <v>86</v>
      </c>
      <c r="AY265" s="18" t="s">
        <v>208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8" t="s">
        <v>84</v>
      </c>
      <c r="BK265" s="144">
        <f>ROUND(I265*H265,2)</f>
        <v>0</v>
      </c>
      <c r="BL265" s="18" t="s">
        <v>331</v>
      </c>
      <c r="BM265" s="143" t="s">
        <v>466</v>
      </c>
    </row>
    <row r="266" spans="2:47" s="1" customFormat="1" ht="12">
      <c r="B266" s="33"/>
      <c r="D266" s="145" t="s">
        <v>218</v>
      </c>
      <c r="F266" s="146" t="s">
        <v>467</v>
      </c>
      <c r="I266" s="147"/>
      <c r="L266" s="33"/>
      <c r="M266" s="148"/>
      <c r="T266" s="52"/>
      <c r="AT266" s="18" t="s">
        <v>218</v>
      </c>
      <c r="AU266" s="18" t="s">
        <v>86</v>
      </c>
    </row>
    <row r="267" spans="2:51" s="12" customFormat="1" ht="12">
      <c r="B267" s="149"/>
      <c r="D267" s="150" t="s">
        <v>220</v>
      </c>
      <c r="E267" s="151" t="s">
        <v>19</v>
      </c>
      <c r="F267" s="152" t="s">
        <v>468</v>
      </c>
      <c r="H267" s="153">
        <v>80.8</v>
      </c>
      <c r="I267" s="154"/>
      <c r="L267" s="149"/>
      <c r="M267" s="155"/>
      <c r="T267" s="156"/>
      <c r="AT267" s="151" t="s">
        <v>220</v>
      </c>
      <c r="AU267" s="151" t="s">
        <v>86</v>
      </c>
      <c r="AV267" s="12" t="s">
        <v>86</v>
      </c>
      <c r="AW267" s="12" t="s">
        <v>37</v>
      </c>
      <c r="AX267" s="12" t="s">
        <v>77</v>
      </c>
      <c r="AY267" s="151" t="s">
        <v>208</v>
      </c>
    </row>
    <row r="268" spans="2:51" s="13" customFormat="1" ht="12">
      <c r="B268" s="157"/>
      <c r="D268" s="150" t="s">
        <v>220</v>
      </c>
      <c r="E268" s="158" t="s">
        <v>19</v>
      </c>
      <c r="F268" s="159" t="s">
        <v>458</v>
      </c>
      <c r="H268" s="158" t="s">
        <v>19</v>
      </c>
      <c r="I268" s="160"/>
      <c r="L268" s="157"/>
      <c r="M268" s="161"/>
      <c r="T268" s="162"/>
      <c r="AT268" s="158" t="s">
        <v>220</v>
      </c>
      <c r="AU268" s="158" t="s">
        <v>86</v>
      </c>
      <c r="AV268" s="13" t="s">
        <v>84</v>
      </c>
      <c r="AW268" s="13" t="s">
        <v>37</v>
      </c>
      <c r="AX268" s="13" t="s">
        <v>77</v>
      </c>
      <c r="AY268" s="158" t="s">
        <v>208</v>
      </c>
    </row>
    <row r="269" spans="2:51" s="14" customFormat="1" ht="12">
      <c r="B269" s="163"/>
      <c r="D269" s="150" t="s">
        <v>220</v>
      </c>
      <c r="E269" s="164" t="s">
        <v>19</v>
      </c>
      <c r="F269" s="165" t="s">
        <v>223</v>
      </c>
      <c r="H269" s="166">
        <v>80.8</v>
      </c>
      <c r="I269" s="167"/>
      <c r="L269" s="163"/>
      <c r="M269" s="168"/>
      <c r="T269" s="169"/>
      <c r="AT269" s="164" t="s">
        <v>220</v>
      </c>
      <c r="AU269" s="164" t="s">
        <v>86</v>
      </c>
      <c r="AV269" s="14" t="s">
        <v>216</v>
      </c>
      <c r="AW269" s="14" t="s">
        <v>37</v>
      </c>
      <c r="AX269" s="14" t="s">
        <v>84</v>
      </c>
      <c r="AY269" s="164" t="s">
        <v>208</v>
      </c>
    </row>
    <row r="270" spans="2:65" s="1" customFormat="1" ht="33" customHeight="1">
      <c r="B270" s="33"/>
      <c r="C270" s="132" t="s">
        <v>469</v>
      </c>
      <c r="D270" s="132" t="s">
        <v>211</v>
      </c>
      <c r="E270" s="133" t="s">
        <v>470</v>
      </c>
      <c r="F270" s="134" t="s">
        <v>471</v>
      </c>
      <c r="G270" s="135" t="s">
        <v>274</v>
      </c>
      <c r="H270" s="136">
        <v>16.4</v>
      </c>
      <c r="I270" s="137"/>
      <c r="J270" s="138">
        <f>ROUND(I270*H270,2)</f>
        <v>0</v>
      </c>
      <c r="K270" s="134" t="s">
        <v>215</v>
      </c>
      <c r="L270" s="33"/>
      <c r="M270" s="139" t="s">
        <v>19</v>
      </c>
      <c r="N270" s="140" t="s">
        <v>48</v>
      </c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AR270" s="143" t="s">
        <v>331</v>
      </c>
      <c r="AT270" s="143" t="s">
        <v>211</v>
      </c>
      <c r="AU270" s="143" t="s">
        <v>86</v>
      </c>
      <c r="AY270" s="18" t="s">
        <v>208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8" t="s">
        <v>84</v>
      </c>
      <c r="BK270" s="144">
        <f>ROUND(I270*H270,2)</f>
        <v>0</v>
      </c>
      <c r="BL270" s="18" t="s">
        <v>331</v>
      </c>
      <c r="BM270" s="143" t="s">
        <v>472</v>
      </c>
    </row>
    <row r="271" spans="2:47" s="1" customFormat="1" ht="12">
      <c r="B271" s="33"/>
      <c r="D271" s="145" t="s">
        <v>218</v>
      </c>
      <c r="F271" s="146" t="s">
        <v>473</v>
      </c>
      <c r="I271" s="147"/>
      <c r="L271" s="33"/>
      <c r="M271" s="148"/>
      <c r="T271" s="52"/>
      <c r="AT271" s="18" t="s">
        <v>218</v>
      </c>
      <c r="AU271" s="18" t="s">
        <v>86</v>
      </c>
    </row>
    <row r="272" spans="2:51" s="12" customFormat="1" ht="12">
      <c r="B272" s="149"/>
      <c r="D272" s="150" t="s">
        <v>220</v>
      </c>
      <c r="E272" s="151" t="s">
        <v>19</v>
      </c>
      <c r="F272" s="152" t="s">
        <v>474</v>
      </c>
      <c r="H272" s="153">
        <v>16.4</v>
      </c>
      <c r="I272" s="154"/>
      <c r="L272" s="149"/>
      <c r="M272" s="155"/>
      <c r="T272" s="156"/>
      <c r="AT272" s="151" t="s">
        <v>220</v>
      </c>
      <c r="AU272" s="151" t="s">
        <v>86</v>
      </c>
      <c r="AV272" s="12" t="s">
        <v>86</v>
      </c>
      <c r="AW272" s="12" t="s">
        <v>37</v>
      </c>
      <c r="AX272" s="12" t="s">
        <v>77</v>
      </c>
      <c r="AY272" s="151" t="s">
        <v>208</v>
      </c>
    </row>
    <row r="273" spans="2:51" s="14" customFormat="1" ht="12">
      <c r="B273" s="163"/>
      <c r="D273" s="150" t="s">
        <v>220</v>
      </c>
      <c r="E273" s="164" t="s">
        <v>19</v>
      </c>
      <c r="F273" s="165" t="s">
        <v>223</v>
      </c>
      <c r="H273" s="166">
        <v>16.4</v>
      </c>
      <c r="I273" s="167"/>
      <c r="L273" s="163"/>
      <c r="M273" s="168"/>
      <c r="T273" s="169"/>
      <c r="AT273" s="164" t="s">
        <v>220</v>
      </c>
      <c r="AU273" s="164" t="s">
        <v>86</v>
      </c>
      <c r="AV273" s="14" t="s">
        <v>216</v>
      </c>
      <c r="AW273" s="14" t="s">
        <v>37</v>
      </c>
      <c r="AX273" s="14" t="s">
        <v>84</v>
      </c>
      <c r="AY273" s="164" t="s">
        <v>208</v>
      </c>
    </row>
    <row r="274" spans="2:65" s="1" customFormat="1" ht="24.2" customHeight="1">
      <c r="B274" s="33"/>
      <c r="C274" s="170" t="s">
        <v>475</v>
      </c>
      <c r="D274" s="170" t="s">
        <v>239</v>
      </c>
      <c r="E274" s="171" t="s">
        <v>476</v>
      </c>
      <c r="F274" s="172" t="s">
        <v>477</v>
      </c>
      <c r="G274" s="173" t="s">
        <v>274</v>
      </c>
      <c r="H274" s="174">
        <v>17.22</v>
      </c>
      <c r="I274" s="175"/>
      <c r="J274" s="176">
        <f>ROUND(I274*H274,2)</f>
        <v>0</v>
      </c>
      <c r="K274" s="172" t="s">
        <v>215</v>
      </c>
      <c r="L274" s="177"/>
      <c r="M274" s="178" t="s">
        <v>19</v>
      </c>
      <c r="N274" s="179" t="s">
        <v>48</v>
      </c>
      <c r="P274" s="141">
        <f>O274*H274</f>
        <v>0</v>
      </c>
      <c r="Q274" s="141">
        <v>0.003</v>
      </c>
      <c r="R274" s="141">
        <f>Q274*H274</f>
        <v>0.05166</v>
      </c>
      <c r="S274" s="141">
        <v>0</v>
      </c>
      <c r="T274" s="142">
        <f>S274*H274</f>
        <v>0</v>
      </c>
      <c r="AR274" s="143" t="s">
        <v>432</v>
      </c>
      <c r="AT274" s="143" t="s">
        <v>239</v>
      </c>
      <c r="AU274" s="143" t="s">
        <v>86</v>
      </c>
      <c r="AY274" s="18" t="s">
        <v>208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8" t="s">
        <v>84</v>
      </c>
      <c r="BK274" s="144">
        <f>ROUND(I274*H274,2)</f>
        <v>0</v>
      </c>
      <c r="BL274" s="18" t="s">
        <v>331</v>
      </c>
      <c r="BM274" s="143" t="s">
        <v>478</v>
      </c>
    </row>
    <row r="275" spans="2:51" s="12" customFormat="1" ht="12">
      <c r="B275" s="149"/>
      <c r="D275" s="150" t="s">
        <v>220</v>
      </c>
      <c r="E275" s="151" t="s">
        <v>19</v>
      </c>
      <c r="F275" s="152" t="s">
        <v>474</v>
      </c>
      <c r="H275" s="153">
        <v>16.4</v>
      </c>
      <c r="I275" s="154"/>
      <c r="L275" s="149"/>
      <c r="M275" s="155"/>
      <c r="T275" s="156"/>
      <c r="AT275" s="151" t="s">
        <v>220</v>
      </c>
      <c r="AU275" s="151" t="s">
        <v>86</v>
      </c>
      <c r="AV275" s="12" t="s">
        <v>86</v>
      </c>
      <c r="AW275" s="12" t="s">
        <v>37</v>
      </c>
      <c r="AX275" s="12" t="s">
        <v>84</v>
      </c>
      <c r="AY275" s="151" t="s">
        <v>208</v>
      </c>
    </row>
    <row r="276" spans="2:51" s="12" customFormat="1" ht="12">
      <c r="B276" s="149"/>
      <c r="D276" s="150" t="s">
        <v>220</v>
      </c>
      <c r="F276" s="152" t="s">
        <v>479</v>
      </c>
      <c r="H276" s="153">
        <v>17.22</v>
      </c>
      <c r="I276" s="154"/>
      <c r="L276" s="149"/>
      <c r="M276" s="155"/>
      <c r="T276" s="156"/>
      <c r="AT276" s="151" t="s">
        <v>220</v>
      </c>
      <c r="AU276" s="151" t="s">
        <v>86</v>
      </c>
      <c r="AV276" s="12" t="s">
        <v>86</v>
      </c>
      <c r="AW276" s="12" t="s">
        <v>4</v>
      </c>
      <c r="AX276" s="12" t="s">
        <v>84</v>
      </c>
      <c r="AY276" s="151" t="s">
        <v>208</v>
      </c>
    </row>
    <row r="277" spans="2:65" s="1" customFormat="1" ht="24.2" customHeight="1">
      <c r="B277" s="33"/>
      <c r="C277" s="170" t="s">
        <v>480</v>
      </c>
      <c r="D277" s="170" t="s">
        <v>239</v>
      </c>
      <c r="E277" s="171" t="s">
        <v>481</v>
      </c>
      <c r="F277" s="172" t="s">
        <v>482</v>
      </c>
      <c r="G277" s="173" t="s">
        <v>483</v>
      </c>
      <c r="H277" s="174">
        <v>8</v>
      </c>
      <c r="I277" s="175"/>
      <c r="J277" s="176">
        <f>ROUND(I277*H277,2)</f>
        <v>0</v>
      </c>
      <c r="K277" s="172" t="s">
        <v>215</v>
      </c>
      <c r="L277" s="177"/>
      <c r="M277" s="178" t="s">
        <v>19</v>
      </c>
      <c r="N277" s="179" t="s">
        <v>48</v>
      </c>
      <c r="P277" s="141">
        <f>O277*H277</f>
        <v>0</v>
      </c>
      <c r="Q277" s="141">
        <v>6E-05</v>
      </c>
      <c r="R277" s="141">
        <f>Q277*H277</f>
        <v>0.00048</v>
      </c>
      <c r="S277" s="141">
        <v>0</v>
      </c>
      <c r="T277" s="142">
        <f>S277*H277</f>
        <v>0</v>
      </c>
      <c r="AR277" s="143" t="s">
        <v>432</v>
      </c>
      <c r="AT277" s="143" t="s">
        <v>239</v>
      </c>
      <c r="AU277" s="143" t="s">
        <v>86</v>
      </c>
      <c r="AY277" s="18" t="s">
        <v>208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8" t="s">
        <v>84</v>
      </c>
      <c r="BK277" s="144">
        <f>ROUND(I277*H277,2)</f>
        <v>0</v>
      </c>
      <c r="BL277" s="18" t="s">
        <v>331</v>
      </c>
      <c r="BM277" s="143" t="s">
        <v>484</v>
      </c>
    </row>
    <row r="278" spans="2:65" s="1" customFormat="1" ht="33" customHeight="1">
      <c r="B278" s="33"/>
      <c r="C278" s="132" t="s">
        <v>485</v>
      </c>
      <c r="D278" s="132" t="s">
        <v>211</v>
      </c>
      <c r="E278" s="133" t="s">
        <v>486</v>
      </c>
      <c r="F278" s="134" t="s">
        <v>487</v>
      </c>
      <c r="G278" s="135" t="s">
        <v>274</v>
      </c>
      <c r="H278" s="136">
        <v>19.6</v>
      </c>
      <c r="I278" s="137"/>
      <c r="J278" s="138">
        <f>ROUND(I278*H278,2)</f>
        <v>0</v>
      </c>
      <c r="K278" s="134" t="s">
        <v>215</v>
      </c>
      <c r="L278" s="33"/>
      <c r="M278" s="139" t="s">
        <v>19</v>
      </c>
      <c r="N278" s="140" t="s">
        <v>48</v>
      </c>
      <c r="P278" s="141">
        <f>O278*H278</f>
        <v>0</v>
      </c>
      <c r="Q278" s="141">
        <v>0</v>
      </c>
      <c r="R278" s="141">
        <f>Q278*H278</f>
        <v>0</v>
      </c>
      <c r="S278" s="141">
        <v>0</v>
      </c>
      <c r="T278" s="142">
        <f>S278*H278</f>
        <v>0</v>
      </c>
      <c r="AR278" s="143" t="s">
        <v>331</v>
      </c>
      <c r="AT278" s="143" t="s">
        <v>211</v>
      </c>
      <c r="AU278" s="143" t="s">
        <v>86</v>
      </c>
      <c r="AY278" s="18" t="s">
        <v>208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8" t="s">
        <v>84</v>
      </c>
      <c r="BK278" s="144">
        <f>ROUND(I278*H278,2)</f>
        <v>0</v>
      </c>
      <c r="BL278" s="18" t="s">
        <v>331</v>
      </c>
      <c r="BM278" s="143" t="s">
        <v>488</v>
      </c>
    </row>
    <row r="279" spans="2:47" s="1" customFormat="1" ht="12">
      <c r="B279" s="33"/>
      <c r="D279" s="145" t="s">
        <v>218</v>
      </c>
      <c r="F279" s="146" t="s">
        <v>489</v>
      </c>
      <c r="I279" s="147"/>
      <c r="L279" s="33"/>
      <c r="M279" s="148"/>
      <c r="T279" s="52"/>
      <c r="AT279" s="18" t="s">
        <v>218</v>
      </c>
      <c r="AU279" s="18" t="s">
        <v>86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311</v>
      </c>
      <c r="H280" s="153">
        <v>8.2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2" customFormat="1" ht="12">
      <c r="B281" s="149"/>
      <c r="D281" s="150" t="s">
        <v>220</v>
      </c>
      <c r="E281" s="151" t="s">
        <v>19</v>
      </c>
      <c r="F281" s="152" t="s">
        <v>490</v>
      </c>
      <c r="H281" s="153">
        <v>11.4</v>
      </c>
      <c r="I281" s="154"/>
      <c r="L281" s="149"/>
      <c r="M281" s="155"/>
      <c r="T281" s="156"/>
      <c r="AT281" s="151" t="s">
        <v>220</v>
      </c>
      <c r="AU281" s="151" t="s">
        <v>86</v>
      </c>
      <c r="AV281" s="12" t="s">
        <v>86</v>
      </c>
      <c r="AW281" s="12" t="s">
        <v>37</v>
      </c>
      <c r="AX281" s="12" t="s">
        <v>77</v>
      </c>
      <c r="AY281" s="151" t="s">
        <v>208</v>
      </c>
    </row>
    <row r="282" spans="2:51" s="14" customFormat="1" ht="12">
      <c r="B282" s="163"/>
      <c r="D282" s="150" t="s">
        <v>220</v>
      </c>
      <c r="E282" s="164" t="s">
        <v>19</v>
      </c>
      <c r="F282" s="165" t="s">
        <v>223</v>
      </c>
      <c r="H282" s="166">
        <v>19.6</v>
      </c>
      <c r="I282" s="167"/>
      <c r="L282" s="163"/>
      <c r="M282" s="168"/>
      <c r="T282" s="169"/>
      <c r="AT282" s="164" t="s">
        <v>220</v>
      </c>
      <c r="AU282" s="164" t="s">
        <v>86</v>
      </c>
      <c r="AV282" s="14" t="s">
        <v>216</v>
      </c>
      <c r="AW282" s="14" t="s">
        <v>37</v>
      </c>
      <c r="AX282" s="14" t="s">
        <v>84</v>
      </c>
      <c r="AY282" s="164" t="s">
        <v>208</v>
      </c>
    </row>
    <row r="283" spans="2:65" s="1" customFormat="1" ht="24.2" customHeight="1">
      <c r="B283" s="33"/>
      <c r="C283" s="170" t="s">
        <v>491</v>
      </c>
      <c r="D283" s="170" t="s">
        <v>239</v>
      </c>
      <c r="E283" s="171" t="s">
        <v>492</v>
      </c>
      <c r="F283" s="172" t="s">
        <v>493</v>
      </c>
      <c r="G283" s="173" t="s">
        <v>274</v>
      </c>
      <c r="H283" s="174">
        <v>8.61</v>
      </c>
      <c r="I283" s="175"/>
      <c r="J283" s="176">
        <f>ROUND(I283*H283,2)</f>
        <v>0</v>
      </c>
      <c r="K283" s="172" t="s">
        <v>215</v>
      </c>
      <c r="L283" s="177"/>
      <c r="M283" s="178" t="s">
        <v>19</v>
      </c>
      <c r="N283" s="179" t="s">
        <v>48</v>
      </c>
      <c r="P283" s="141">
        <f>O283*H283</f>
        <v>0</v>
      </c>
      <c r="Q283" s="141">
        <v>0.007</v>
      </c>
      <c r="R283" s="141">
        <f>Q283*H283</f>
        <v>0.06027</v>
      </c>
      <c r="S283" s="141">
        <v>0</v>
      </c>
      <c r="T283" s="142">
        <f>S283*H283</f>
        <v>0</v>
      </c>
      <c r="AR283" s="143" t="s">
        <v>432</v>
      </c>
      <c r="AT283" s="143" t="s">
        <v>239</v>
      </c>
      <c r="AU283" s="143" t="s">
        <v>86</v>
      </c>
      <c r="AY283" s="18" t="s">
        <v>208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8" t="s">
        <v>84</v>
      </c>
      <c r="BK283" s="144">
        <f>ROUND(I283*H283,2)</f>
        <v>0</v>
      </c>
      <c r="BL283" s="18" t="s">
        <v>331</v>
      </c>
      <c r="BM283" s="143" t="s">
        <v>494</v>
      </c>
    </row>
    <row r="284" spans="2:51" s="12" customFormat="1" ht="12">
      <c r="B284" s="149"/>
      <c r="D284" s="150" t="s">
        <v>220</v>
      </c>
      <c r="E284" s="151" t="s">
        <v>19</v>
      </c>
      <c r="F284" s="152" t="s">
        <v>311</v>
      </c>
      <c r="H284" s="153">
        <v>8.2</v>
      </c>
      <c r="I284" s="154"/>
      <c r="L284" s="149"/>
      <c r="M284" s="155"/>
      <c r="T284" s="156"/>
      <c r="AT284" s="151" t="s">
        <v>220</v>
      </c>
      <c r="AU284" s="151" t="s">
        <v>86</v>
      </c>
      <c r="AV284" s="12" t="s">
        <v>86</v>
      </c>
      <c r="AW284" s="12" t="s">
        <v>37</v>
      </c>
      <c r="AX284" s="12" t="s">
        <v>77</v>
      </c>
      <c r="AY284" s="151" t="s">
        <v>208</v>
      </c>
    </row>
    <row r="285" spans="2:51" s="14" customFormat="1" ht="12">
      <c r="B285" s="163"/>
      <c r="D285" s="150" t="s">
        <v>220</v>
      </c>
      <c r="E285" s="164" t="s">
        <v>19</v>
      </c>
      <c r="F285" s="165" t="s">
        <v>223</v>
      </c>
      <c r="H285" s="166">
        <v>8.2</v>
      </c>
      <c r="I285" s="167"/>
      <c r="L285" s="163"/>
      <c r="M285" s="168"/>
      <c r="T285" s="169"/>
      <c r="AT285" s="164" t="s">
        <v>220</v>
      </c>
      <c r="AU285" s="164" t="s">
        <v>86</v>
      </c>
      <c r="AV285" s="14" t="s">
        <v>216</v>
      </c>
      <c r="AW285" s="14" t="s">
        <v>37</v>
      </c>
      <c r="AX285" s="14" t="s">
        <v>84</v>
      </c>
      <c r="AY285" s="164" t="s">
        <v>208</v>
      </c>
    </row>
    <row r="286" spans="2:51" s="12" customFormat="1" ht="12">
      <c r="B286" s="149"/>
      <c r="D286" s="150" t="s">
        <v>220</v>
      </c>
      <c r="F286" s="152" t="s">
        <v>495</v>
      </c>
      <c r="H286" s="153">
        <v>8.61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4</v>
      </c>
      <c r="AX286" s="12" t="s">
        <v>84</v>
      </c>
      <c r="AY286" s="151" t="s">
        <v>208</v>
      </c>
    </row>
    <row r="287" spans="2:65" s="1" customFormat="1" ht="24.2" customHeight="1">
      <c r="B287" s="33"/>
      <c r="C287" s="170" t="s">
        <v>496</v>
      </c>
      <c r="D287" s="170" t="s">
        <v>239</v>
      </c>
      <c r="E287" s="171" t="s">
        <v>497</v>
      </c>
      <c r="F287" s="172" t="s">
        <v>498</v>
      </c>
      <c r="G287" s="173" t="s">
        <v>274</v>
      </c>
      <c r="H287" s="174">
        <v>11.97</v>
      </c>
      <c r="I287" s="175"/>
      <c r="J287" s="176">
        <f>ROUND(I287*H287,2)</f>
        <v>0</v>
      </c>
      <c r="K287" s="172" t="s">
        <v>215</v>
      </c>
      <c r="L287" s="177"/>
      <c r="M287" s="178" t="s">
        <v>19</v>
      </c>
      <c r="N287" s="179" t="s">
        <v>48</v>
      </c>
      <c r="P287" s="141">
        <f>O287*H287</f>
        <v>0</v>
      </c>
      <c r="Q287" s="141">
        <v>0.01</v>
      </c>
      <c r="R287" s="141">
        <f>Q287*H287</f>
        <v>0.11970000000000001</v>
      </c>
      <c r="S287" s="141">
        <v>0</v>
      </c>
      <c r="T287" s="142">
        <f>S287*H287</f>
        <v>0</v>
      </c>
      <c r="AR287" s="143" t="s">
        <v>432</v>
      </c>
      <c r="AT287" s="143" t="s">
        <v>239</v>
      </c>
      <c r="AU287" s="143" t="s">
        <v>86</v>
      </c>
      <c r="AY287" s="18" t="s">
        <v>208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8" t="s">
        <v>84</v>
      </c>
      <c r="BK287" s="144">
        <f>ROUND(I287*H287,2)</f>
        <v>0</v>
      </c>
      <c r="BL287" s="18" t="s">
        <v>331</v>
      </c>
      <c r="BM287" s="143" t="s">
        <v>499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490</v>
      </c>
      <c r="H288" s="153">
        <v>11.4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4" customFormat="1" ht="12">
      <c r="B289" s="163"/>
      <c r="D289" s="150" t="s">
        <v>220</v>
      </c>
      <c r="E289" s="164" t="s">
        <v>19</v>
      </c>
      <c r="F289" s="165" t="s">
        <v>223</v>
      </c>
      <c r="H289" s="166">
        <v>11.4</v>
      </c>
      <c r="I289" s="167"/>
      <c r="L289" s="163"/>
      <c r="M289" s="168"/>
      <c r="T289" s="169"/>
      <c r="AT289" s="164" t="s">
        <v>220</v>
      </c>
      <c r="AU289" s="164" t="s">
        <v>86</v>
      </c>
      <c r="AV289" s="14" t="s">
        <v>216</v>
      </c>
      <c r="AW289" s="14" t="s">
        <v>37</v>
      </c>
      <c r="AX289" s="14" t="s">
        <v>84</v>
      </c>
      <c r="AY289" s="164" t="s">
        <v>208</v>
      </c>
    </row>
    <row r="290" spans="2:51" s="12" customFormat="1" ht="12">
      <c r="B290" s="149"/>
      <c r="D290" s="150" t="s">
        <v>220</v>
      </c>
      <c r="F290" s="152" t="s">
        <v>500</v>
      </c>
      <c r="H290" s="153">
        <v>11.97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4</v>
      </c>
      <c r="AX290" s="12" t="s">
        <v>84</v>
      </c>
      <c r="AY290" s="151" t="s">
        <v>208</v>
      </c>
    </row>
    <row r="291" spans="2:65" s="1" customFormat="1" ht="24.2" customHeight="1">
      <c r="B291" s="33"/>
      <c r="C291" s="170" t="s">
        <v>501</v>
      </c>
      <c r="D291" s="170" t="s">
        <v>239</v>
      </c>
      <c r="E291" s="171" t="s">
        <v>481</v>
      </c>
      <c r="F291" s="172" t="s">
        <v>482</v>
      </c>
      <c r="G291" s="173" t="s">
        <v>483</v>
      </c>
      <c r="H291" s="174">
        <v>8</v>
      </c>
      <c r="I291" s="175"/>
      <c r="J291" s="176">
        <f>ROUND(I291*H291,2)</f>
        <v>0</v>
      </c>
      <c r="K291" s="172" t="s">
        <v>215</v>
      </c>
      <c r="L291" s="177"/>
      <c r="M291" s="178" t="s">
        <v>19</v>
      </c>
      <c r="N291" s="179" t="s">
        <v>48</v>
      </c>
      <c r="P291" s="141">
        <f>O291*H291</f>
        <v>0</v>
      </c>
      <c r="Q291" s="141">
        <v>6E-05</v>
      </c>
      <c r="R291" s="141">
        <f>Q291*H291</f>
        <v>0.00048</v>
      </c>
      <c r="S291" s="141">
        <v>0</v>
      </c>
      <c r="T291" s="142">
        <f>S291*H291</f>
        <v>0</v>
      </c>
      <c r="AR291" s="143" t="s">
        <v>432</v>
      </c>
      <c r="AT291" s="143" t="s">
        <v>239</v>
      </c>
      <c r="AU291" s="143" t="s">
        <v>86</v>
      </c>
      <c r="AY291" s="18" t="s">
        <v>208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8" t="s">
        <v>84</v>
      </c>
      <c r="BK291" s="144">
        <f>ROUND(I291*H291,2)</f>
        <v>0</v>
      </c>
      <c r="BL291" s="18" t="s">
        <v>331</v>
      </c>
      <c r="BM291" s="143" t="s">
        <v>502</v>
      </c>
    </row>
    <row r="292" spans="2:65" s="1" customFormat="1" ht="44.25" customHeight="1">
      <c r="B292" s="33"/>
      <c r="C292" s="132" t="s">
        <v>503</v>
      </c>
      <c r="D292" s="132" t="s">
        <v>211</v>
      </c>
      <c r="E292" s="133" t="s">
        <v>504</v>
      </c>
      <c r="F292" s="134" t="s">
        <v>505</v>
      </c>
      <c r="G292" s="135" t="s">
        <v>447</v>
      </c>
      <c r="H292" s="187"/>
      <c r="I292" s="137"/>
      <c r="J292" s="138">
        <f>ROUND(I292*H292,2)</f>
        <v>0</v>
      </c>
      <c r="K292" s="134" t="s">
        <v>215</v>
      </c>
      <c r="L292" s="33"/>
      <c r="M292" s="139" t="s">
        <v>19</v>
      </c>
      <c r="N292" s="140" t="s">
        <v>48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331</v>
      </c>
      <c r="AT292" s="143" t="s">
        <v>211</v>
      </c>
      <c r="AU292" s="143" t="s">
        <v>86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84</v>
      </c>
      <c r="BK292" s="144">
        <f>ROUND(I292*H292,2)</f>
        <v>0</v>
      </c>
      <c r="BL292" s="18" t="s">
        <v>331</v>
      </c>
      <c r="BM292" s="143" t="s">
        <v>506</v>
      </c>
    </row>
    <row r="293" spans="2:47" s="1" customFormat="1" ht="12">
      <c r="B293" s="33"/>
      <c r="D293" s="145" t="s">
        <v>218</v>
      </c>
      <c r="F293" s="146" t="s">
        <v>507</v>
      </c>
      <c r="I293" s="147"/>
      <c r="L293" s="33"/>
      <c r="M293" s="148"/>
      <c r="T293" s="52"/>
      <c r="AT293" s="18" t="s">
        <v>218</v>
      </c>
      <c r="AU293" s="18" t="s">
        <v>86</v>
      </c>
    </row>
    <row r="294" spans="2:63" s="11" customFormat="1" ht="25.9" customHeight="1">
      <c r="B294" s="120"/>
      <c r="D294" s="121" t="s">
        <v>76</v>
      </c>
      <c r="E294" s="122" t="s">
        <v>508</v>
      </c>
      <c r="F294" s="122" t="s">
        <v>509</v>
      </c>
      <c r="I294" s="123"/>
      <c r="J294" s="124">
        <f>BK294</f>
        <v>0</v>
      </c>
      <c r="L294" s="120"/>
      <c r="M294" s="125"/>
      <c r="P294" s="126">
        <f>P295</f>
        <v>0</v>
      </c>
      <c r="R294" s="126">
        <f>R295</f>
        <v>0</v>
      </c>
      <c r="T294" s="127">
        <f>T295</f>
        <v>0</v>
      </c>
      <c r="AR294" s="121" t="s">
        <v>244</v>
      </c>
      <c r="AT294" s="128" t="s">
        <v>76</v>
      </c>
      <c r="AU294" s="128" t="s">
        <v>77</v>
      </c>
      <c r="AY294" s="121" t="s">
        <v>208</v>
      </c>
      <c r="BK294" s="129">
        <f>BK295</f>
        <v>0</v>
      </c>
    </row>
    <row r="295" spans="2:63" s="11" customFormat="1" ht="22.9" customHeight="1">
      <c r="B295" s="120"/>
      <c r="D295" s="121" t="s">
        <v>76</v>
      </c>
      <c r="E295" s="130" t="s">
        <v>510</v>
      </c>
      <c r="F295" s="130" t="s">
        <v>511</v>
      </c>
      <c r="I295" s="123"/>
      <c r="J295" s="131">
        <f>BK295</f>
        <v>0</v>
      </c>
      <c r="L295" s="120"/>
      <c r="M295" s="125"/>
      <c r="P295" s="126">
        <f>SUM(P296:P297)</f>
        <v>0</v>
      </c>
      <c r="R295" s="126">
        <f>SUM(R296:R297)</f>
        <v>0</v>
      </c>
      <c r="T295" s="127">
        <f>SUM(T296:T297)</f>
        <v>0</v>
      </c>
      <c r="AR295" s="121" t="s">
        <v>244</v>
      </c>
      <c r="AT295" s="128" t="s">
        <v>76</v>
      </c>
      <c r="AU295" s="128" t="s">
        <v>84</v>
      </c>
      <c r="AY295" s="121" t="s">
        <v>208</v>
      </c>
      <c r="BK295" s="129">
        <f>SUM(BK296:BK297)</f>
        <v>0</v>
      </c>
    </row>
    <row r="296" spans="2:65" s="1" customFormat="1" ht="16.5" customHeight="1">
      <c r="B296" s="33"/>
      <c r="C296" s="132" t="s">
        <v>512</v>
      </c>
      <c r="D296" s="132" t="s">
        <v>211</v>
      </c>
      <c r="E296" s="133" t="s">
        <v>513</v>
      </c>
      <c r="F296" s="134" t="s">
        <v>511</v>
      </c>
      <c r="G296" s="135" t="s">
        <v>447</v>
      </c>
      <c r="H296" s="187"/>
      <c r="I296" s="137"/>
      <c r="J296" s="138">
        <f>ROUND(I296*H296,2)</f>
        <v>0</v>
      </c>
      <c r="K296" s="134" t="s">
        <v>514</v>
      </c>
      <c r="L296" s="33"/>
      <c r="M296" s="139" t="s">
        <v>19</v>
      </c>
      <c r="N296" s="140" t="s">
        <v>48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515</v>
      </c>
      <c r="AT296" s="143" t="s">
        <v>211</v>
      </c>
      <c r="AU296" s="143" t="s">
        <v>86</v>
      </c>
      <c r="AY296" s="18" t="s">
        <v>208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8" t="s">
        <v>84</v>
      </c>
      <c r="BK296" s="144">
        <f>ROUND(I296*H296,2)</f>
        <v>0</v>
      </c>
      <c r="BL296" s="18" t="s">
        <v>515</v>
      </c>
      <c r="BM296" s="143" t="s">
        <v>516</v>
      </c>
    </row>
    <row r="297" spans="2:47" s="1" customFormat="1" ht="12">
      <c r="B297" s="33"/>
      <c r="D297" s="145" t="s">
        <v>218</v>
      </c>
      <c r="F297" s="146" t="s">
        <v>517</v>
      </c>
      <c r="I297" s="147"/>
      <c r="L297" s="33"/>
      <c r="M297" s="188"/>
      <c r="N297" s="189"/>
      <c r="O297" s="189"/>
      <c r="P297" s="189"/>
      <c r="Q297" s="189"/>
      <c r="R297" s="189"/>
      <c r="S297" s="189"/>
      <c r="T297" s="190"/>
      <c r="AT297" s="18" t="s">
        <v>218</v>
      </c>
      <c r="AU297" s="18" t="s">
        <v>86</v>
      </c>
    </row>
    <row r="298" spans="2:12" s="1" customFormat="1" ht="6.95" customHeight="1">
      <c r="B298" s="41"/>
      <c r="C298" s="42"/>
      <c r="D298" s="42"/>
      <c r="E298" s="42"/>
      <c r="F298" s="42"/>
      <c r="G298" s="42"/>
      <c r="H298" s="42"/>
      <c r="I298" s="42"/>
      <c r="J298" s="42"/>
      <c r="K298" s="42"/>
      <c r="L298" s="33"/>
    </row>
  </sheetData>
  <sheetProtection algorithmName="SHA-512" hashValue="Y0QWWKKO+5Iqm2lwdSmkVhsFPdeLZjwrZeFLqLeQfPdA7BAtF7EK0z+Tj4+eTCqJm5cUgSr16q55/mmYpmvx3w==" saltValue="D1lB6/eqQGJtbfSk7J4QrQxRZz0mGTz7wefa+cbrGD+lstSberoo5iw9mMAgadTPELnbz8GXKFm5fW8K7mpL9A==" spinCount="100000" sheet="1" objects="1" scenarios="1" formatColumns="0" formatRows="0" autoFilter="0"/>
  <autoFilter ref="C95:K29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5" r:id="rId2" display="https://podminky.urs.cz/item/CS_URS_2023_01/311273111"/>
    <hyperlink ref="F112" r:id="rId3" display="https://podminky.urs.cz/item/CS_URS_2023_01/317121351"/>
    <hyperlink ref="F117" r:id="rId4" display="https://podminky.urs.cz/item/CS_URS_2023_01/317998122"/>
    <hyperlink ref="F121" r:id="rId5" display="https://podminky.urs.cz/item/CS_URS_2023_01/317998123"/>
    <hyperlink ref="F123" r:id="rId6" display="https://podminky.urs.cz/item/CS_URS_2023_01/319201321"/>
    <hyperlink ref="F132" r:id="rId7" display="https://podminky.urs.cz/item/CS_URS_2023_01/346272246"/>
    <hyperlink ref="F137" r:id="rId8" display="https://podminky.urs.cz/item/CS_URS_2023_01/349234841"/>
    <hyperlink ref="F141" r:id="rId9" display="https://podminky.urs.cz/item/CS_URS_2023_01/612325302"/>
    <hyperlink ref="F157" r:id="rId10" display="https://podminky.urs.cz/item/CS_URS_2023_01/623324111"/>
    <hyperlink ref="F166" r:id="rId11" display="https://podminky.urs.cz/item/CS_URS_2023_01/629135101"/>
    <hyperlink ref="F170" r:id="rId12" display="https://podminky.urs.cz/item/CS_URS_2023_01/629135102"/>
    <hyperlink ref="F174" r:id="rId13" display="https://podminky.urs.cz/item/CS_URS_2023_01/629991011"/>
    <hyperlink ref="F179" r:id="rId14" display="https://podminky.urs.cz/item/CS_URS_2023_01/949101112"/>
    <hyperlink ref="F184" r:id="rId15" display="https://podminky.urs.cz/item/CS_URS_2023_01/962023391"/>
    <hyperlink ref="F189" r:id="rId16" display="https://podminky.urs.cz/item/CS_URS_2023_01/968062377"/>
    <hyperlink ref="F194" r:id="rId17" display="https://podminky.urs.cz/item/CS_URS_2023_01/973031826"/>
    <hyperlink ref="F198" r:id="rId18" display="https://podminky.urs.cz/item/CS_URS_2023_01/974031264"/>
    <hyperlink ref="F203" r:id="rId19" display="https://podminky.urs.cz/item/CS_URS_2023_01/974031287"/>
    <hyperlink ref="F208" r:id="rId20" display="https://podminky.urs.cz/item/CS_URS_2023_01/974031289"/>
    <hyperlink ref="F213" r:id="rId21" display="https://podminky.urs.cz/item/CS_URS_2023_01/978013191"/>
    <hyperlink ref="F217" r:id="rId22" display="https://podminky.urs.cz/item/CS_URS_2023_01/978015391"/>
    <hyperlink ref="F222" r:id="rId23" display="https://podminky.urs.cz/item/CS_URS_2023_01/997013111"/>
    <hyperlink ref="F224" r:id="rId24" display="https://podminky.urs.cz/item/CS_URS_2023_01/997013501"/>
    <hyperlink ref="F226" r:id="rId25" display="https://podminky.urs.cz/item/CS_URS_2023_01/997013509"/>
    <hyperlink ref="F229" r:id="rId26" display="https://podminky.urs.cz/item/CS_URS_2023_01/997013863"/>
    <hyperlink ref="F231" r:id="rId27" display="https://podminky.urs.cz/item/CS_URS_2023_01/997013871"/>
    <hyperlink ref="F234" r:id="rId28" display="https://podminky.urs.cz/item/CS_URS_2023_01/998011001"/>
    <hyperlink ref="F238" r:id="rId29" display="https://podminky.urs.cz/item/CS_URS_2023_01/764002851"/>
    <hyperlink ref="F242" r:id="rId30" display="https://podminky.urs.cz/item/CS_URS_2023_01/764216643"/>
    <hyperlink ref="F246" r:id="rId31" display="https://podminky.urs.cz/item/CS_URS_2023_01/764216645"/>
    <hyperlink ref="F250" r:id="rId32" display="https://podminky.urs.cz/item/CS_URS_2023_01/764216665"/>
    <hyperlink ref="F254" r:id="rId33" display="https://podminky.urs.cz/item/CS_URS_2023_01/998764201"/>
    <hyperlink ref="F257" r:id="rId34" display="https://podminky.urs.cz/item/CS_URS_2023_01/766622133"/>
    <hyperlink ref="F266" r:id="rId35" display="https://podminky.urs.cz/item/CS_URS_2023_01/767627310"/>
    <hyperlink ref="F271" r:id="rId36" display="https://podminky.urs.cz/item/CS_URS_2023_01/766694116"/>
    <hyperlink ref="F279" r:id="rId37" display="https://podminky.urs.cz/item/CS_URS_2023_01/766694126"/>
    <hyperlink ref="F293" r:id="rId38" display="https://podminky.urs.cz/item/CS_URS_2023_01/998766201"/>
    <hyperlink ref="F297" r:id="rId39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1742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2005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ROUND((SUM(BE96:BE206)),2)</f>
        <v>0</v>
      </c>
      <c r="I35" s="94">
        <v>0.21</v>
      </c>
      <c r="J35" s="82">
        <f>ROUND(((SUM(BE96:BE206))*I35),2)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ROUND((SUM(BF96:BF206)),2)</f>
        <v>0</v>
      </c>
      <c r="I36" s="94">
        <v>0.15</v>
      </c>
      <c r="J36" s="82">
        <f>ROUND(((SUM(BF96:BF206))*I36),2)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ROUND((SUM(BG96:BG206)),2)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ROUND((SUM(BH96:BH206)),2)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ROUND((SUM(BI96:BI206)),2)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1742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V4 - IV.NP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J104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J118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J140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J152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J155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J156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J170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J203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J204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1742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V4 - IV.NP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P97+P155+P203</f>
        <v>0</v>
      </c>
      <c r="Q96" s="50"/>
      <c r="R96" s="117">
        <f>R97+R155+R203</f>
        <v>9.4199040446375</v>
      </c>
      <c r="S96" s="50"/>
      <c r="T96" s="118">
        <f>T97+T155+T203</f>
        <v>9.8771035</v>
      </c>
      <c r="AT96" s="18" t="s">
        <v>76</v>
      </c>
      <c r="AU96" s="18" t="s">
        <v>181</v>
      </c>
      <c r="BK96" s="119">
        <f>BK97+BK155+BK203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P98+P104+P118+P140+P152</f>
        <v>0</v>
      </c>
      <c r="R97" s="126">
        <f>R98+R104+R118+R140+R152</f>
        <v>4.15136814</v>
      </c>
      <c r="T97" s="127">
        <f>T98+T104+T118+T140+T152</f>
        <v>9.784669000000001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BK98+BK104+BK118+BK140+BK152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SUM(P99:P103)</f>
        <v>0</v>
      </c>
      <c r="R98" s="126">
        <f>SUM(R99:R103)</f>
        <v>0.5554008</v>
      </c>
      <c r="T98" s="127">
        <f>SUM(T99:T103)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SUM(BK99:BK103)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256</v>
      </c>
      <c r="F99" s="134" t="s">
        <v>257</v>
      </c>
      <c r="G99" s="135" t="s">
        <v>226</v>
      </c>
      <c r="H99" s="136">
        <v>19.44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0.02857</v>
      </c>
      <c r="R99" s="141">
        <f>Q99*H99</f>
        <v>0.5554008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2006</v>
      </c>
    </row>
    <row r="100" spans="2:47" s="1" customFormat="1" ht="12">
      <c r="B100" s="33"/>
      <c r="D100" s="145" t="s">
        <v>218</v>
      </c>
      <c r="F100" s="146" t="s">
        <v>259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2007</v>
      </c>
      <c r="H101" s="153">
        <v>19.44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1091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19.44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3" s="11" customFormat="1" ht="22.9" customHeight="1">
      <c r="B104" s="120"/>
      <c r="D104" s="121" t="s">
        <v>76</v>
      </c>
      <c r="E104" s="130" t="s">
        <v>250</v>
      </c>
      <c r="F104" s="130" t="s">
        <v>278</v>
      </c>
      <c r="I104" s="123"/>
      <c r="J104" s="131">
        <f>BK104</f>
        <v>0</v>
      </c>
      <c r="L104" s="120"/>
      <c r="M104" s="125"/>
      <c r="P104" s="126">
        <f>SUM(P105:P117)</f>
        <v>0</v>
      </c>
      <c r="R104" s="126">
        <f>SUM(R105:R117)</f>
        <v>3.58543734</v>
      </c>
      <c r="T104" s="127">
        <f>SUM(T105:T117)</f>
        <v>0</v>
      </c>
      <c r="AR104" s="121" t="s">
        <v>84</v>
      </c>
      <c r="AT104" s="128" t="s">
        <v>76</v>
      </c>
      <c r="AU104" s="128" t="s">
        <v>84</v>
      </c>
      <c r="AY104" s="121" t="s">
        <v>208</v>
      </c>
      <c r="BK104" s="129">
        <f>SUM(BK105:BK117)</f>
        <v>0</v>
      </c>
    </row>
    <row r="105" spans="2:65" s="1" customFormat="1" ht="24.2" customHeight="1">
      <c r="B105" s="33"/>
      <c r="C105" s="132" t="s">
        <v>86</v>
      </c>
      <c r="D105" s="132" t="s">
        <v>211</v>
      </c>
      <c r="E105" s="133" t="s">
        <v>279</v>
      </c>
      <c r="F105" s="134" t="s">
        <v>280</v>
      </c>
      <c r="G105" s="135" t="s">
        <v>226</v>
      </c>
      <c r="H105" s="136">
        <v>106.773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0.03358</v>
      </c>
      <c r="R105" s="141">
        <f>Q105*H105</f>
        <v>3.58543734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2008</v>
      </c>
    </row>
    <row r="106" spans="2:47" s="1" customFormat="1" ht="12">
      <c r="B106" s="33"/>
      <c r="D106" s="145" t="s">
        <v>218</v>
      </c>
      <c r="F106" s="146" t="s">
        <v>282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2009</v>
      </c>
      <c r="H107" s="153">
        <v>54.675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3" customFormat="1" ht="12">
      <c r="B108" s="157"/>
      <c r="D108" s="150" t="s">
        <v>220</v>
      </c>
      <c r="E108" s="158" t="s">
        <v>19</v>
      </c>
      <c r="F108" s="159" t="s">
        <v>294</v>
      </c>
      <c r="H108" s="158" t="s">
        <v>19</v>
      </c>
      <c r="I108" s="160"/>
      <c r="L108" s="157"/>
      <c r="M108" s="161"/>
      <c r="T108" s="162"/>
      <c r="AT108" s="158" t="s">
        <v>220</v>
      </c>
      <c r="AU108" s="158" t="s">
        <v>86</v>
      </c>
      <c r="AV108" s="13" t="s">
        <v>84</v>
      </c>
      <c r="AW108" s="13" t="s">
        <v>37</v>
      </c>
      <c r="AX108" s="13" t="s">
        <v>77</v>
      </c>
      <c r="AY108" s="158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2010</v>
      </c>
      <c r="H109" s="153">
        <v>-11.163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2011</v>
      </c>
      <c r="H110" s="153">
        <v>63.261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3" customFormat="1" ht="12">
      <c r="B111" s="157"/>
      <c r="D111" s="150" t="s">
        <v>220</v>
      </c>
      <c r="E111" s="158" t="s">
        <v>19</v>
      </c>
      <c r="F111" s="159" t="s">
        <v>290</v>
      </c>
      <c r="H111" s="158" t="s">
        <v>19</v>
      </c>
      <c r="I111" s="160"/>
      <c r="L111" s="157"/>
      <c r="M111" s="161"/>
      <c r="T111" s="162"/>
      <c r="AT111" s="158" t="s">
        <v>220</v>
      </c>
      <c r="AU111" s="158" t="s">
        <v>86</v>
      </c>
      <c r="AV111" s="13" t="s">
        <v>84</v>
      </c>
      <c r="AW111" s="13" t="s">
        <v>37</v>
      </c>
      <c r="AX111" s="13" t="s">
        <v>77</v>
      </c>
      <c r="AY111" s="158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223</v>
      </c>
      <c r="H112" s="166">
        <v>106.773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5" s="1" customFormat="1" ht="37.9" customHeight="1">
      <c r="B113" s="33"/>
      <c r="C113" s="132" t="s">
        <v>209</v>
      </c>
      <c r="D113" s="132" t="s">
        <v>211</v>
      </c>
      <c r="E113" s="133" t="s">
        <v>319</v>
      </c>
      <c r="F113" s="134" t="s">
        <v>320</v>
      </c>
      <c r="G113" s="135" t="s">
        <v>226</v>
      </c>
      <c r="H113" s="136">
        <v>257.09</v>
      </c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216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216</v>
      </c>
      <c r="BM113" s="143" t="s">
        <v>2012</v>
      </c>
    </row>
    <row r="114" spans="2:47" s="1" customFormat="1" ht="12">
      <c r="B114" s="33"/>
      <c r="D114" s="145" t="s">
        <v>218</v>
      </c>
      <c r="F114" s="146" t="s">
        <v>322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1639</v>
      </c>
      <c r="H115" s="153">
        <v>134.89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2013</v>
      </c>
      <c r="H116" s="153">
        <v>122.2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4" customFormat="1" ht="12">
      <c r="B117" s="163"/>
      <c r="D117" s="150" t="s">
        <v>220</v>
      </c>
      <c r="E117" s="164" t="s">
        <v>19</v>
      </c>
      <c r="F117" s="165" t="s">
        <v>223</v>
      </c>
      <c r="H117" s="166">
        <v>257.09</v>
      </c>
      <c r="I117" s="167"/>
      <c r="L117" s="163"/>
      <c r="M117" s="168"/>
      <c r="T117" s="169"/>
      <c r="AT117" s="164" t="s">
        <v>220</v>
      </c>
      <c r="AU117" s="164" t="s">
        <v>86</v>
      </c>
      <c r="AV117" s="14" t="s">
        <v>216</v>
      </c>
      <c r="AW117" s="14" t="s">
        <v>37</v>
      </c>
      <c r="AX117" s="14" t="s">
        <v>84</v>
      </c>
      <c r="AY117" s="164" t="s">
        <v>208</v>
      </c>
    </row>
    <row r="118" spans="2:63" s="11" customFormat="1" ht="22.9" customHeight="1">
      <c r="B118" s="120"/>
      <c r="D118" s="121" t="s">
        <v>76</v>
      </c>
      <c r="E118" s="130" t="s">
        <v>271</v>
      </c>
      <c r="F118" s="130" t="s">
        <v>324</v>
      </c>
      <c r="I118" s="123"/>
      <c r="J118" s="131">
        <f>BK118</f>
        <v>0</v>
      </c>
      <c r="L118" s="120"/>
      <c r="M118" s="125"/>
      <c r="P118" s="126">
        <f>SUM(P119:P139)</f>
        <v>0</v>
      </c>
      <c r="R118" s="126">
        <f>SUM(R119:R139)</f>
        <v>0.01053</v>
      </c>
      <c r="T118" s="127">
        <f>SUM(T119:T139)</f>
        <v>9.784669000000001</v>
      </c>
      <c r="AR118" s="121" t="s">
        <v>84</v>
      </c>
      <c r="AT118" s="128" t="s">
        <v>76</v>
      </c>
      <c r="AU118" s="128" t="s">
        <v>84</v>
      </c>
      <c r="AY118" s="121" t="s">
        <v>208</v>
      </c>
      <c r="BK118" s="129">
        <f>SUM(BK119:BK139)</f>
        <v>0</v>
      </c>
    </row>
    <row r="119" spans="2:65" s="1" customFormat="1" ht="37.9" customHeight="1">
      <c r="B119" s="33"/>
      <c r="C119" s="132" t="s">
        <v>216</v>
      </c>
      <c r="D119" s="132" t="s">
        <v>211</v>
      </c>
      <c r="E119" s="133" t="s">
        <v>1645</v>
      </c>
      <c r="F119" s="134" t="s">
        <v>1646</v>
      </c>
      <c r="G119" s="135" t="s">
        <v>226</v>
      </c>
      <c r="H119" s="136">
        <v>81</v>
      </c>
      <c r="I119" s="137"/>
      <c r="J119" s="138">
        <f>ROUND(I119*H119,2)</f>
        <v>0</v>
      </c>
      <c r="K119" s="134" t="s">
        <v>215</v>
      </c>
      <c r="L119" s="33"/>
      <c r="M119" s="139" t="s">
        <v>19</v>
      </c>
      <c r="N119" s="140" t="s">
        <v>48</v>
      </c>
      <c r="P119" s="141">
        <f>O119*H119</f>
        <v>0</v>
      </c>
      <c r="Q119" s="141">
        <v>0.00013</v>
      </c>
      <c r="R119" s="141">
        <f>Q119*H119</f>
        <v>0.01053</v>
      </c>
      <c r="S119" s="141">
        <v>0</v>
      </c>
      <c r="T119" s="142">
        <f>S119*H119</f>
        <v>0</v>
      </c>
      <c r="AR119" s="143" t="s">
        <v>216</v>
      </c>
      <c r="AT119" s="143" t="s">
        <v>211</v>
      </c>
      <c r="AU119" s="143" t="s">
        <v>86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84</v>
      </c>
      <c r="BK119" s="144">
        <f>ROUND(I119*H119,2)</f>
        <v>0</v>
      </c>
      <c r="BL119" s="18" t="s">
        <v>216</v>
      </c>
      <c r="BM119" s="143" t="s">
        <v>2014</v>
      </c>
    </row>
    <row r="120" spans="2:47" s="1" customFormat="1" ht="12">
      <c r="B120" s="33"/>
      <c r="D120" s="145" t="s">
        <v>218</v>
      </c>
      <c r="F120" s="146" t="s">
        <v>1648</v>
      </c>
      <c r="I120" s="147"/>
      <c r="L120" s="33"/>
      <c r="M120" s="148"/>
      <c r="T120" s="52"/>
      <c r="AT120" s="18" t="s">
        <v>218</v>
      </c>
      <c r="AU120" s="18" t="s">
        <v>86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2015</v>
      </c>
      <c r="H121" s="153">
        <v>81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4" customFormat="1" ht="12">
      <c r="B122" s="163"/>
      <c r="D122" s="150" t="s">
        <v>220</v>
      </c>
      <c r="E122" s="164" t="s">
        <v>19</v>
      </c>
      <c r="F122" s="165" t="s">
        <v>223</v>
      </c>
      <c r="H122" s="166">
        <v>81</v>
      </c>
      <c r="I122" s="167"/>
      <c r="L122" s="163"/>
      <c r="M122" s="168"/>
      <c r="T122" s="169"/>
      <c r="AT122" s="164" t="s">
        <v>220</v>
      </c>
      <c r="AU122" s="164" t="s">
        <v>86</v>
      </c>
      <c r="AV122" s="14" t="s">
        <v>216</v>
      </c>
      <c r="AW122" s="14" t="s">
        <v>37</v>
      </c>
      <c r="AX122" s="14" t="s">
        <v>84</v>
      </c>
      <c r="AY122" s="164" t="s">
        <v>208</v>
      </c>
    </row>
    <row r="123" spans="2:65" s="1" customFormat="1" ht="44.25" customHeight="1">
      <c r="B123" s="33"/>
      <c r="C123" s="132" t="s">
        <v>244</v>
      </c>
      <c r="D123" s="132" t="s">
        <v>211</v>
      </c>
      <c r="E123" s="133" t="s">
        <v>338</v>
      </c>
      <c r="F123" s="134" t="s">
        <v>339</v>
      </c>
      <c r="G123" s="135" t="s">
        <v>226</v>
      </c>
      <c r="H123" s="136">
        <v>130.073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</v>
      </c>
      <c r="R123" s="141">
        <f>Q123*H123</f>
        <v>0</v>
      </c>
      <c r="S123" s="141">
        <v>0.032</v>
      </c>
      <c r="T123" s="142">
        <f>S123*H123</f>
        <v>4.162336000000001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2016</v>
      </c>
    </row>
    <row r="124" spans="2:47" s="1" customFormat="1" ht="12">
      <c r="B124" s="33"/>
      <c r="D124" s="145" t="s">
        <v>218</v>
      </c>
      <c r="F124" s="146" t="s">
        <v>341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2017</v>
      </c>
      <c r="H125" s="153">
        <v>62.628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2" customFormat="1" ht="12">
      <c r="B126" s="149"/>
      <c r="D126" s="150" t="s">
        <v>220</v>
      </c>
      <c r="E126" s="151" t="s">
        <v>19</v>
      </c>
      <c r="F126" s="152" t="s">
        <v>1694</v>
      </c>
      <c r="H126" s="153">
        <v>67.445</v>
      </c>
      <c r="I126" s="154"/>
      <c r="L126" s="149"/>
      <c r="M126" s="155"/>
      <c r="T126" s="156"/>
      <c r="AT126" s="151" t="s">
        <v>220</v>
      </c>
      <c r="AU126" s="151" t="s">
        <v>86</v>
      </c>
      <c r="AV126" s="12" t="s">
        <v>86</v>
      </c>
      <c r="AW126" s="12" t="s">
        <v>37</v>
      </c>
      <c r="AX126" s="12" t="s">
        <v>77</v>
      </c>
      <c r="AY126" s="151" t="s">
        <v>208</v>
      </c>
    </row>
    <row r="127" spans="2:51" s="13" customFormat="1" ht="12">
      <c r="B127" s="157"/>
      <c r="D127" s="150" t="s">
        <v>220</v>
      </c>
      <c r="E127" s="158" t="s">
        <v>19</v>
      </c>
      <c r="F127" s="159" t="s">
        <v>99</v>
      </c>
      <c r="H127" s="158" t="s">
        <v>19</v>
      </c>
      <c r="I127" s="160"/>
      <c r="L127" s="157"/>
      <c r="M127" s="161"/>
      <c r="T127" s="162"/>
      <c r="AT127" s="158" t="s">
        <v>220</v>
      </c>
      <c r="AU127" s="158" t="s">
        <v>86</v>
      </c>
      <c r="AV127" s="13" t="s">
        <v>84</v>
      </c>
      <c r="AW127" s="13" t="s">
        <v>37</v>
      </c>
      <c r="AX127" s="13" t="s">
        <v>77</v>
      </c>
      <c r="AY127" s="158" t="s">
        <v>208</v>
      </c>
    </row>
    <row r="128" spans="2:51" s="14" customFormat="1" ht="12">
      <c r="B128" s="163"/>
      <c r="D128" s="150" t="s">
        <v>220</v>
      </c>
      <c r="E128" s="164" t="s">
        <v>19</v>
      </c>
      <c r="F128" s="165" t="s">
        <v>223</v>
      </c>
      <c r="H128" s="166">
        <v>130.07299999999998</v>
      </c>
      <c r="I128" s="167"/>
      <c r="L128" s="163"/>
      <c r="M128" s="168"/>
      <c r="T128" s="169"/>
      <c r="AT128" s="164" t="s">
        <v>220</v>
      </c>
      <c r="AU128" s="164" t="s">
        <v>86</v>
      </c>
      <c r="AV128" s="14" t="s">
        <v>216</v>
      </c>
      <c r="AW128" s="14" t="s">
        <v>37</v>
      </c>
      <c r="AX128" s="14" t="s">
        <v>84</v>
      </c>
      <c r="AY128" s="164" t="s">
        <v>208</v>
      </c>
    </row>
    <row r="129" spans="2:65" s="1" customFormat="1" ht="37.9" customHeight="1">
      <c r="B129" s="33"/>
      <c r="C129" s="132" t="s">
        <v>250</v>
      </c>
      <c r="D129" s="132" t="s">
        <v>211</v>
      </c>
      <c r="E129" s="133" t="s">
        <v>369</v>
      </c>
      <c r="F129" s="134" t="s">
        <v>370</v>
      </c>
      <c r="G129" s="135" t="s">
        <v>226</v>
      </c>
      <c r="H129" s="136">
        <v>52.098</v>
      </c>
      <c r="I129" s="137"/>
      <c r="J129" s="138">
        <f>ROUND(I129*H129,2)</f>
        <v>0</v>
      </c>
      <c r="K129" s="134" t="s">
        <v>215</v>
      </c>
      <c r="L129" s="33"/>
      <c r="M129" s="139" t="s">
        <v>19</v>
      </c>
      <c r="N129" s="140" t="s">
        <v>48</v>
      </c>
      <c r="P129" s="141">
        <f>O129*H129</f>
        <v>0</v>
      </c>
      <c r="Q129" s="141">
        <v>0</v>
      </c>
      <c r="R129" s="141">
        <f>Q129*H129</f>
        <v>0</v>
      </c>
      <c r="S129" s="141">
        <v>0.046</v>
      </c>
      <c r="T129" s="142">
        <f>S129*H129</f>
        <v>2.396508</v>
      </c>
      <c r="AR129" s="143" t="s">
        <v>216</v>
      </c>
      <c r="AT129" s="143" t="s">
        <v>211</v>
      </c>
      <c r="AU129" s="143" t="s">
        <v>86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84</v>
      </c>
      <c r="BK129" s="144">
        <f>ROUND(I129*H129,2)</f>
        <v>0</v>
      </c>
      <c r="BL129" s="18" t="s">
        <v>216</v>
      </c>
      <c r="BM129" s="143" t="s">
        <v>2018</v>
      </c>
    </row>
    <row r="130" spans="2:47" s="1" customFormat="1" ht="12">
      <c r="B130" s="33"/>
      <c r="D130" s="145" t="s">
        <v>218</v>
      </c>
      <c r="F130" s="146" t="s">
        <v>372</v>
      </c>
      <c r="I130" s="147"/>
      <c r="L130" s="33"/>
      <c r="M130" s="148"/>
      <c r="T130" s="52"/>
      <c r="AT130" s="18" t="s">
        <v>218</v>
      </c>
      <c r="AU130" s="18" t="s">
        <v>86</v>
      </c>
    </row>
    <row r="131" spans="2:51" s="12" customFormat="1" ht="12">
      <c r="B131" s="149"/>
      <c r="D131" s="150" t="s">
        <v>220</v>
      </c>
      <c r="E131" s="151" t="s">
        <v>19</v>
      </c>
      <c r="F131" s="152" t="s">
        <v>2010</v>
      </c>
      <c r="H131" s="153">
        <v>-11.163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2011</v>
      </c>
      <c r="H132" s="153">
        <v>63.261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3" customFormat="1" ht="12">
      <c r="B133" s="157"/>
      <c r="D133" s="150" t="s">
        <v>220</v>
      </c>
      <c r="E133" s="158" t="s">
        <v>19</v>
      </c>
      <c r="F133" s="159" t="s">
        <v>290</v>
      </c>
      <c r="H133" s="158" t="s">
        <v>19</v>
      </c>
      <c r="I133" s="160"/>
      <c r="L133" s="157"/>
      <c r="M133" s="161"/>
      <c r="T133" s="162"/>
      <c r="AT133" s="158" t="s">
        <v>220</v>
      </c>
      <c r="AU133" s="158" t="s">
        <v>86</v>
      </c>
      <c r="AV133" s="13" t="s">
        <v>84</v>
      </c>
      <c r="AW133" s="13" t="s">
        <v>37</v>
      </c>
      <c r="AX133" s="13" t="s">
        <v>77</v>
      </c>
      <c r="AY133" s="158" t="s">
        <v>208</v>
      </c>
    </row>
    <row r="134" spans="2:51" s="14" customFormat="1" ht="12">
      <c r="B134" s="163"/>
      <c r="D134" s="150" t="s">
        <v>220</v>
      </c>
      <c r="E134" s="164" t="s">
        <v>19</v>
      </c>
      <c r="F134" s="165" t="s">
        <v>223</v>
      </c>
      <c r="H134" s="166">
        <v>52.098</v>
      </c>
      <c r="I134" s="167"/>
      <c r="L134" s="163"/>
      <c r="M134" s="168"/>
      <c r="T134" s="169"/>
      <c r="AT134" s="164" t="s">
        <v>220</v>
      </c>
      <c r="AU134" s="164" t="s">
        <v>86</v>
      </c>
      <c r="AV134" s="14" t="s">
        <v>216</v>
      </c>
      <c r="AW134" s="14" t="s">
        <v>37</v>
      </c>
      <c r="AX134" s="14" t="s">
        <v>84</v>
      </c>
      <c r="AY134" s="164" t="s">
        <v>208</v>
      </c>
    </row>
    <row r="135" spans="2:65" s="1" customFormat="1" ht="44.25" customHeight="1">
      <c r="B135" s="33"/>
      <c r="C135" s="132" t="s">
        <v>255</v>
      </c>
      <c r="D135" s="132" t="s">
        <v>211</v>
      </c>
      <c r="E135" s="133" t="s">
        <v>375</v>
      </c>
      <c r="F135" s="134" t="s">
        <v>376</v>
      </c>
      <c r="G135" s="135" t="s">
        <v>226</v>
      </c>
      <c r="H135" s="136">
        <v>54.675</v>
      </c>
      <c r="I135" s="137"/>
      <c r="J135" s="138">
        <f>ROUND(I135*H135,2)</f>
        <v>0</v>
      </c>
      <c r="K135" s="134" t="s">
        <v>215</v>
      </c>
      <c r="L135" s="33"/>
      <c r="M135" s="139" t="s">
        <v>19</v>
      </c>
      <c r="N135" s="140" t="s">
        <v>48</v>
      </c>
      <c r="P135" s="141">
        <f>O135*H135</f>
        <v>0</v>
      </c>
      <c r="Q135" s="141">
        <v>0</v>
      </c>
      <c r="R135" s="141">
        <f>Q135*H135</f>
        <v>0</v>
      </c>
      <c r="S135" s="141">
        <v>0.059</v>
      </c>
      <c r="T135" s="142">
        <f>S135*H135</f>
        <v>3.2258249999999995</v>
      </c>
      <c r="AR135" s="143" t="s">
        <v>216</v>
      </c>
      <c r="AT135" s="143" t="s">
        <v>211</v>
      </c>
      <c r="AU135" s="143" t="s">
        <v>86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84</v>
      </c>
      <c r="BK135" s="144">
        <f>ROUND(I135*H135,2)</f>
        <v>0</v>
      </c>
      <c r="BL135" s="18" t="s">
        <v>216</v>
      </c>
      <c r="BM135" s="143" t="s">
        <v>2019</v>
      </c>
    </row>
    <row r="136" spans="2:47" s="1" customFormat="1" ht="12">
      <c r="B136" s="33"/>
      <c r="D136" s="145" t="s">
        <v>218</v>
      </c>
      <c r="F136" s="146" t="s">
        <v>378</v>
      </c>
      <c r="I136" s="147"/>
      <c r="L136" s="33"/>
      <c r="M136" s="148"/>
      <c r="T136" s="52"/>
      <c r="AT136" s="18" t="s">
        <v>218</v>
      </c>
      <c r="AU136" s="18" t="s">
        <v>86</v>
      </c>
    </row>
    <row r="137" spans="2:51" s="12" customFormat="1" ht="12">
      <c r="B137" s="149"/>
      <c r="D137" s="150" t="s">
        <v>220</v>
      </c>
      <c r="E137" s="151" t="s">
        <v>19</v>
      </c>
      <c r="F137" s="152" t="s">
        <v>2009</v>
      </c>
      <c r="H137" s="153">
        <v>54.675</v>
      </c>
      <c r="I137" s="154"/>
      <c r="L137" s="149"/>
      <c r="M137" s="155"/>
      <c r="T137" s="156"/>
      <c r="AT137" s="151" t="s">
        <v>220</v>
      </c>
      <c r="AU137" s="151" t="s">
        <v>86</v>
      </c>
      <c r="AV137" s="12" t="s">
        <v>86</v>
      </c>
      <c r="AW137" s="12" t="s">
        <v>37</v>
      </c>
      <c r="AX137" s="12" t="s">
        <v>77</v>
      </c>
      <c r="AY137" s="151" t="s">
        <v>208</v>
      </c>
    </row>
    <row r="138" spans="2:51" s="13" customFormat="1" ht="12">
      <c r="B138" s="157"/>
      <c r="D138" s="150" t="s">
        <v>220</v>
      </c>
      <c r="E138" s="158" t="s">
        <v>19</v>
      </c>
      <c r="F138" s="159" t="s">
        <v>294</v>
      </c>
      <c r="H138" s="158" t="s">
        <v>19</v>
      </c>
      <c r="I138" s="160"/>
      <c r="L138" s="157"/>
      <c r="M138" s="161"/>
      <c r="T138" s="162"/>
      <c r="AT138" s="158" t="s">
        <v>220</v>
      </c>
      <c r="AU138" s="158" t="s">
        <v>86</v>
      </c>
      <c r="AV138" s="13" t="s">
        <v>84</v>
      </c>
      <c r="AW138" s="13" t="s">
        <v>37</v>
      </c>
      <c r="AX138" s="13" t="s">
        <v>77</v>
      </c>
      <c r="AY138" s="158" t="s">
        <v>208</v>
      </c>
    </row>
    <row r="139" spans="2:51" s="14" customFormat="1" ht="12">
      <c r="B139" s="163"/>
      <c r="D139" s="150" t="s">
        <v>220</v>
      </c>
      <c r="E139" s="164" t="s">
        <v>19</v>
      </c>
      <c r="F139" s="165" t="s">
        <v>223</v>
      </c>
      <c r="H139" s="166">
        <v>54.675</v>
      </c>
      <c r="I139" s="167"/>
      <c r="L139" s="163"/>
      <c r="M139" s="168"/>
      <c r="T139" s="169"/>
      <c r="AT139" s="164" t="s">
        <v>220</v>
      </c>
      <c r="AU139" s="164" t="s">
        <v>86</v>
      </c>
      <c r="AV139" s="14" t="s">
        <v>216</v>
      </c>
      <c r="AW139" s="14" t="s">
        <v>37</v>
      </c>
      <c r="AX139" s="14" t="s">
        <v>84</v>
      </c>
      <c r="AY139" s="164" t="s">
        <v>208</v>
      </c>
    </row>
    <row r="140" spans="2:63" s="11" customFormat="1" ht="22.9" customHeight="1">
      <c r="B140" s="120"/>
      <c r="D140" s="121" t="s">
        <v>76</v>
      </c>
      <c r="E140" s="130" t="s">
        <v>381</v>
      </c>
      <c r="F140" s="130" t="s">
        <v>382</v>
      </c>
      <c r="I140" s="123"/>
      <c r="J140" s="131">
        <f>BK140</f>
        <v>0</v>
      </c>
      <c r="L140" s="120"/>
      <c r="M140" s="125"/>
      <c r="P140" s="126">
        <f>SUM(P141:P151)</f>
        <v>0</v>
      </c>
      <c r="R140" s="126">
        <f>SUM(R141:R151)</f>
        <v>0</v>
      </c>
      <c r="T140" s="127">
        <f>SUM(T141:T151)</f>
        <v>0</v>
      </c>
      <c r="AR140" s="121" t="s">
        <v>84</v>
      </c>
      <c r="AT140" s="128" t="s">
        <v>76</v>
      </c>
      <c r="AU140" s="128" t="s">
        <v>84</v>
      </c>
      <c r="AY140" s="121" t="s">
        <v>208</v>
      </c>
      <c r="BK140" s="129">
        <f>SUM(BK141:BK151)</f>
        <v>0</v>
      </c>
    </row>
    <row r="141" spans="2:65" s="1" customFormat="1" ht="44.25" customHeight="1">
      <c r="B141" s="33"/>
      <c r="C141" s="132" t="s">
        <v>242</v>
      </c>
      <c r="D141" s="132" t="s">
        <v>211</v>
      </c>
      <c r="E141" s="133" t="s">
        <v>680</v>
      </c>
      <c r="F141" s="134" t="s">
        <v>681</v>
      </c>
      <c r="G141" s="135" t="s">
        <v>386</v>
      </c>
      <c r="H141" s="136">
        <v>9.877</v>
      </c>
      <c r="I141" s="137"/>
      <c r="J141" s="138">
        <f>ROUND(I141*H141,2)</f>
        <v>0</v>
      </c>
      <c r="K141" s="134" t="s">
        <v>215</v>
      </c>
      <c r="L141" s="33"/>
      <c r="M141" s="139" t="s">
        <v>19</v>
      </c>
      <c r="N141" s="140" t="s">
        <v>48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216</v>
      </c>
      <c r="AT141" s="143" t="s">
        <v>211</v>
      </c>
      <c r="AU141" s="143" t="s">
        <v>86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84</v>
      </c>
      <c r="BK141" s="144">
        <f>ROUND(I141*H141,2)</f>
        <v>0</v>
      </c>
      <c r="BL141" s="18" t="s">
        <v>216</v>
      </c>
      <c r="BM141" s="143" t="s">
        <v>2020</v>
      </c>
    </row>
    <row r="142" spans="2:47" s="1" customFormat="1" ht="12">
      <c r="B142" s="33"/>
      <c r="D142" s="145" t="s">
        <v>218</v>
      </c>
      <c r="F142" s="146" t="s">
        <v>683</v>
      </c>
      <c r="I142" s="147"/>
      <c r="L142" s="33"/>
      <c r="M142" s="148"/>
      <c r="T142" s="52"/>
      <c r="AT142" s="18" t="s">
        <v>218</v>
      </c>
      <c r="AU142" s="18" t="s">
        <v>86</v>
      </c>
    </row>
    <row r="143" spans="2:65" s="1" customFormat="1" ht="33" customHeight="1">
      <c r="B143" s="33"/>
      <c r="C143" s="132" t="s">
        <v>271</v>
      </c>
      <c r="D143" s="132" t="s">
        <v>211</v>
      </c>
      <c r="E143" s="133" t="s">
        <v>390</v>
      </c>
      <c r="F143" s="134" t="s">
        <v>391</v>
      </c>
      <c r="G143" s="135" t="s">
        <v>386</v>
      </c>
      <c r="H143" s="136">
        <v>9.877</v>
      </c>
      <c r="I143" s="137"/>
      <c r="J143" s="138">
        <f>ROUND(I143*H143,2)</f>
        <v>0</v>
      </c>
      <c r="K143" s="134" t="s">
        <v>215</v>
      </c>
      <c r="L143" s="33"/>
      <c r="M143" s="139" t="s">
        <v>19</v>
      </c>
      <c r="N143" s="140" t="s">
        <v>48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216</v>
      </c>
      <c r="AT143" s="143" t="s">
        <v>211</v>
      </c>
      <c r="AU143" s="143" t="s">
        <v>86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84</v>
      </c>
      <c r="BK143" s="144">
        <f>ROUND(I143*H143,2)</f>
        <v>0</v>
      </c>
      <c r="BL143" s="18" t="s">
        <v>216</v>
      </c>
      <c r="BM143" s="143" t="s">
        <v>2021</v>
      </c>
    </row>
    <row r="144" spans="2:47" s="1" customFormat="1" ht="12">
      <c r="B144" s="33"/>
      <c r="D144" s="145" t="s">
        <v>218</v>
      </c>
      <c r="F144" s="146" t="s">
        <v>393</v>
      </c>
      <c r="I144" s="147"/>
      <c r="L144" s="33"/>
      <c r="M144" s="148"/>
      <c r="T144" s="52"/>
      <c r="AT144" s="18" t="s">
        <v>218</v>
      </c>
      <c r="AU144" s="18" t="s">
        <v>86</v>
      </c>
    </row>
    <row r="145" spans="2:65" s="1" customFormat="1" ht="44.25" customHeight="1">
      <c r="B145" s="33"/>
      <c r="C145" s="132" t="s">
        <v>169</v>
      </c>
      <c r="D145" s="132" t="s">
        <v>211</v>
      </c>
      <c r="E145" s="133" t="s">
        <v>395</v>
      </c>
      <c r="F145" s="134" t="s">
        <v>396</v>
      </c>
      <c r="G145" s="135" t="s">
        <v>386</v>
      </c>
      <c r="H145" s="136">
        <v>246.925</v>
      </c>
      <c r="I145" s="137"/>
      <c r="J145" s="138">
        <f>ROUND(I145*H145,2)</f>
        <v>0</v>
      </c>
      <c r="K145" s="134" t="s">
        <v>215</v>
      </c>
      <c r="L145" s="33"/>
      <c r="M145" s="139" t="s">
        <v>19</v>
      </c>
      <c r="N145" s="140" t="s">
        <v>48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216</v>
      </c>
      <c r="AT145" s="143" t="s">
        <v>211</v>
      </c>
      <c r="AU145" s="143" t="s">
        <v>86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84</v>
      </c>
      <c r="BK145" s="144">
        <f>ROUND(I145*H145,2)</f>
        <v>0</v>
      </c>
      <c r="BL145" s="18" t="s">
        <v>216</v>
      </c>
      <c r="BM145" s="143" t="s">
        <v>2022</v>
      </c>
    </row>
    <row r="146" spans="2:47" s="1" customFormat="1" ht="12">
      <c r="B146" s="33"/>
      <c r="D146" s="145" t="s">
        <v>218</v>
      </c>
      <c r="F146" s="146" t="s">
        <v>398</v>
      </c>
      <c r="I146" s="147"/>
      <c r="L146" s="33"/>
      <c r="M146" s="148"/>
      <c r="T146" s="52"/>
      <c r="AT146" s="18" t="s">
        <v>218</v>
      </c>
      <c r="AU146" s="18" t="s">
        <v>86</v>
      </c>
    </row>
    <row r="147" spans="2:51" s="12" customFormat="1" ht="12">
      <c r="B147" s="149"/>
      <c r="D147" s="150" t="s">
        <v>220</v>
      </c>
      <c r="F147" s="152" t="s">
        <v>2023</v>
      </c>
      <c r="H147" s="153">
        <v>246.925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4</v>
      </c>
      <c r="AX147" s="12" t="s">
        <v>84</v>
      </c>
      <c r="AY147" s="151" t="s">
        <v>208</v>
      </c>
    </row>
    <row r="148" spans="2:65" s="1" customFormat="1" ht="44.25" customHeight="1">
      <c r="B148" s="33"/>
      <c r="C148" s="132" t="s">
        <v>295</v>
      </c>
      <c r="D148" s="132" t="s">
        <v>211</v>
      </c>
      <c r="E148" s="133" t="s">
        <v>401</v>
      </c>
      <c r="F148" s="134" t="s">
        <v>402</v>
      </c>
      <c r="G148" s="135" t="s">
        <v>386</v>
      </c>
      <c r="H148" s="136">
        <v>5.715</v>
      </c>
      <c r="I148" s="137"/>
      <c r="J148" s="138">
        <f>ROUND(I148*H148,2)</f>
        <v>0</v>
      </c>
      <c r="K148" s="134" t="s">
        <v>215</v>
      </c>
      <c r="L148" s="33"/>
      <c r="M148" s="139" t="s">
        <v>19</v>
      </c>
      <c r="N148" s="140" t="s">
        <v>48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216</v>
      </c>
      <c r="AT148" s="143" t="s">
        <v>211</v>
      </c>
      <c r="AU148" s="143" t="s">
        <v>86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84</v>
      </c>
      <c r="BK148" s="144">
        <f>ROUND(I148*H148,2)</f>
        <v>0</v>
      </c>
      <c r="BL148" s="18" t="s">
        <v>216</v>
      </c>
      <c r="BM148" s="143" t="s">
        <v>2024</v>
      </c>
    </row>
    <row r="149" spans="2:47" s="1" customFormat="1" ht="12">
      <c r="B149" s="33"/>
      <c r="D149" s="145" t="s">
        <v>218</v>
      </c>
      <c r="F149" s="146" t="s">
        <v>404</v>
      </c>
      <c r="I149" s="147"/>
      <c r="L149" s="33"/>
      <c r="M149" s="148"/>
      <c r="T149" s="52"/>
      <c r="AT149" s="18" t="s">
        <v>218</v>
      </c>
      <c r="AU149" s="18" t="s">
        <v>86</v>
      </c>
    </row>
    <row r="150" spans="2:65" s="1" customFormat="1" ht="49.15" customHeight="1">
      <c r="B150" s="33"/>
      <c r="C150" s="132" t="s">
        <v>306</v>
      </c>
      <c r="D150" s="132" t="s">
        <v>211</v>
      </c>
      <c r="E150" s="133" t="s">
        <v>406</v>
      </c>
      <c r="F150" s="134" t="s">
        <v>407</v>
      </c>
      <c r="G150" s="135" t="s">
        <v>386</v>
      </c>
      <c r="H150" s="136">
        <v>4.162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48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216</v>
      </c>
      <c r="AT150" s="143" t="s">
        <v>211</v>
      </c>
      <c r="AU150" s="143" t="s">
        <v>86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84</v>
      </c>
      <c r="BK150" s="144">
        <f>ROUND(I150*H150,2)</f>
        <v>0</v>
      </c>
      <c r="BL150" s="18" t="s">
        <v>216</v>
      </c>
      <c r="BM150" s="143" t="s">
        <v>2025</v>
      </c>
    </row>
    <row r="151" spans="2:47" s="1" customFormat="1" ht="12">
      <c r="B151" s="33"/>
      <c r="D151" s="145" t="s">
        <v>218</v>
      </c>
      <c r="F151" s="146" t="s">
        <v>409</v>
      </c>
      <c r="I151" s="147"/>
      <c r="L151" s="33"/>
      <c r="M151" s="148"/>
      <c r="T151" s="52"/>
      <c r="AT151" s="18" t="s">
        <v>218</v>
      </c>
      <c r="AU151" s="18" t="s">
        <v>86</v>
      </c>
    </row>
    <row r="152" spans="2:63" s="11" customFormat="1" ht="22.9" customHeight="1">
      <c r="B152" s="120"/>
      <c r="D152" s="121" t="s">
        <v>76</v>
      </c>
      <c r="E152" s="130" t="s">
        <v>410</v>
      </c>
      <c r="F152" s="130" t="s">
        <v>411</v>
      </c>
      <c r="I152" s="123"/>
      <c r="J152" s="131">
        <f>BK152</f>
        <v>0</v>
      </c>
      <c r="L152" s="120"/>
      <c r="M152" s="125"/>
      <c r="P152" s="126">
        <f>SUM(P153:P154)</f>
        <v>0</v>
      </c>
      <c r="R152" s="126">
        <f>SUM(R153:R154)</f>
        <v>0</v>
      </c>
      <c r="T152" s="127">
        <f>SUM(T153:T154)</f>
        <v>0</v>
      </c>
      <c r="AR152" s="121" t="s">
        <v>84</v>
      </c>
      <c r="AT152" s="128" t="s">
        <v>76</v>
      </c>
      <c r="AU152" s="128" t="s">
        <v>84</v>
      </c>
      <c r="AY152" s="121" t="s">
        <v>208</v>
      </c>
      <c r="BK152" s="129">
        <f>SUM(BK153:BK154)</f>
        <v>0</v>
      </c>
    </row>
    <row r="153" spans="2:65" s="1" customFormat="1" ht="55.5" customHeight="1">
      <c r="B153" s="33"/>
      <c r="C153" s="132" t="s">
        <v>312</v>
      </c>
      <c r="D153" s="132" t="s">
        <v>211</v>
      </c>
      <c r="E153" s="133" t="s">
        <v>634</v>
      </c>
      <c r="F153" s="134" t="s">
        <v>635</v>
      </c>
      <c r="G153" s="135" t="s">
        <v>386</v>
      </c>
      <c r="H153" s="136">
        <v>4.151</v>
      </c>
      <c r="I153" s="137"/>
      <c r="J153" s="138">
        <f>ROUND(I153*H153,2)</f>
        <v>0</v>
      </c>
      <c r="K153" s="134" t="s">
        <v>215</v>
      </c>
      <c r="L153" s="33"/>
      <c r="M153" s="139" t="s">
        <v>19</v>
      </c>
      <c r="N153" s="140" t="s">
        <v>48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216</v>
      </c>
      <c r="AT153" s="143" t="s">
        <v>211</v>
      </c>
      <c r="AU153" s="143" t="s">
        <v>86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84</v>
      </c>
      <c r="BK153" s="144">
        <f>ROUND(I153*H153,2)</f>
        <v>0</v>
      </c>
      <c r="BL153" s="18" t="s">
        <v>216</v>
      </c>
      <c r="BM153" s="143" t="s">
        <v>2026</v>
      </c>
    </row>
    <row r="154" spans="2:47" s="1" customFormat="1" ht="12">
      <c r="B154" s="33"/>
      <c r="D154" s="145" t="s">
        <v>218</v>
      </c>
      <c r="F154" s="146" t="s">
        <v>637</v>
      </c>
      <c r="I154" s="147"/>
      <c r="L154" s="33"/>
      <c r="M154" s="148"/>
      <c r="T154" s="52"/>
      <c r="AT154" s="18" t="s">
        <v>218</v>
      </c>
      <c r="AU154" s="18" t="s">
        <v>86</v>
      </c>
    </row>
    <row r="155" spans="2:63" s="11" customFormat="1" ht="25.9" customHeight="1">
      <c r="B155" s="120"/>
      <c r="D155" s="121" t="s">
        <v>76</v>
      </c>
      <c r="E155" s="122" t="s">
        <v>417</v>
      </c>
      <c r="F155" s="122" t="s">
        <v>418</v>
      </c>
      <c r="I155" s="123"/>
      <c r="J155" s="124">
        <f>BK155</f>
        <v>0</v>
      </c>
      <c r="L155" s="120"/>
      <c r="M155" s="125"/>
      <c r="P155" s="126">
        <f>P156+P170</f>
        <v>0</v>
      </c>
      <c r="R155" s="126">
        <f>R156+R170</f>
        <v>5.2685359046375</v>
      </c>
      <c r="T155" s="127">
        <f>T156+T170</f>
        <v>0.0924345</v>
      </c>
      <c r="AR155" s="121" t="s">
        <v>86</v>
      </c>
      <c r="AT155" s="128" t="s">
        <v>76</v>
      </c>
      <c r="AU155" s="128" t="s">
        <v>77</v>
      </c>
      <c r="AY155" s="121" t="s">
        <v>208</v>
      </c>
      <c r="BK155" s="129">
        <f>BK156+BK170</f>
        <v>0</v>
      </c>
    </row>
    <row r="156" spans="2:63" s="11" customFormat="1" ht="22.9" customHeight="1">
      <c r="B156" s="120"/>
      <c r="D156" s="121" t="s">
        <v>76</v>
      </c>
      <c r="E156" s="130" t="s">
        <v>419</v>
      </c>
      <c r="F156" s="130" t="s">
        <v>420</v>
      </c>
      <c r="I156" s="123"/>
      <c r="J156" s="131">
        <f>BK156</f>
        <v>0</v>
      </c>
      <c r="L156" s="120"/>
      <c r="M156" s="125"/>
      <c r="P156" s="126">
        <f>SUM(P157:P169)</f>
        <v>0</v>
      </c>
      <c r="R156" s="126">
        <f>SUM(R157:R169)</f>
        <v>0.018</v>
      </c>
      <c r="T156" s="127">
        <f>SUM(T157:T169)</f>
        <v>0.0924345</v>
      </c>
      <c r="AR156" s="121" t="s">
        <v>86</v>
      </c>
      <c r="AT156" s="128" t="s">
        <v>76</v>
      </c>
      <c r="AU156" s="128" t="s">
        <v>84</v>
      </c>
      <c r="AY156" s="121" t="s">
        <v>208</v>
      </c>
      <c r="BK156" s="129">
        <f>SUM(BK157:BK169)</f>
        <v>0</v>
      </c>
    </row>
    <row r="157" spans="2:65" s="1" customFormat="1" ht="24.2" customHeight="1">
      <c r="B157" s="33"/>
      <c r="C157" s="132" t="s">
        <v>318</v>
      </c>
      <c r="D157" s="132" t="s">
        <v>211</v>
      </c>
      <c r="E157" s="133" t="s">
        <v>564</v>
      </c>
      <c r="F157" s="134" t="s">
        <v>565</v>
      </c>
      <c r="G157" s="135" t="s">
        <v>274</v>
      </c>
      <c r="H157" s="136">
        <v>55.35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331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331</v>
      </c>
      <c r="BM157" s="143" t="s">
        <v>2027</v>
      </c>
    </row>
    <row r="158" spans="2:47" s="1" customFormat="1" ht="12">
      <c r="B158" s="33"/>
      <c r="D158" s="145" t="s">
        <v>218</v>
      </c>
      <c r="F158" s="146" t="s">
        <v>567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2028</v>
      </c>
      <c r="H159" s="153">
        <v>55.35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55.35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5" s="1" customFormat="1" ht="21.75" customHeight="1">
      <c r="B161" s="33"/>
      <c r="C161" s="170" t="s">
        <v>8</v>
      </c>
      <c r="D161" s="170" t="s">
        <v>239</v>
      </c>
      <c r="E161" s="171" t="s">
        <v>570</v>
      </c>
      <c r="F161" s="172" t="s">
        <v>571</v>
      </c>
      <c r="G161" s="173" t="s">
        <v>386</v>
      </c>
      <c r="H161" s="174">
        <v>0.018</v>
      </c>
      <c r="I161" s="175"/>
      <c r="J161" s="176">
        <f>ROUND(I161*H161,2)</f>
        <v>0</v>
      </c>
      <c r="K161" s="172" t="s">
        <v>215</v>
      </c>
      <c r="L161" s="177"/>
      <c r="M161" s="178" t="s">
        <v>19</v>
      </c>
      <c r="N161" s="179" t="s">
        <v>48</v>
      </c>
      <c r="P161" s="141">
        <f>O161*H161</f>
        <v>0</v>
      </c>
      <c r="Q161" s="141">
        <v>1</v>
      </c>
      <c r="R161" s="141">
        <f>Q161*H161</f>
        <v>0.018</v>
      </c>
      <c r="S161" s="141">
        <v>0</v>
      </c>
      <c r="T161" s="142">
        <f>S161*H161</f>
        <v>0</v>
      </c>
      <c r="AR161" s="143" t="s">
        <v>432</v>
      </c>
      <c r="AT161" s="143" t="s">
        <v>239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331</v>
      </c>
      <c r="BM161" s="143" t="s">
        <v>2029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573</v>
      </c>
      <c r="H162" s="153">
        <v>0.018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4" customFormat="1" ht="12">
      <c r="B163" s="163"/>
      <c r="D163" s="150" t="s">
        <v>220</v>
      </c>
      <c r="E163" s="164" t="s">
        <v>19</v>
      </c>
      <c r="F163" s="165" t="s">
        <v>223</v>
      </c>
      <c r="H163" s="166">
        <v>0.018</v>
      </c>
      <c r="I163" s="167"/>
      <c r="L163" s="163"/>
      <c r="M163" s="168"/>
      <c r="T163" s="169"/>
      <c r="AT163" s="164" t="s">
        <v>220</v>
      </c>
      <c r="AU163" s="164" t="s">
        <v>86</v>
      </c>
      <c r="AV163" s="14" t="s">
        <v>216</v>
      </c>
      <c r="AW163" s="14" t="s">
        <v>37</v>
      </c>
      <c r="AX163" s="14" t="s">
        <v>84</v>
      </c>
      <c r="AY163" s="164" t="s">
        <v>208</v>
      </c>
    </row>
    <row r="164" spans="2:65" s="1" customFormat="1" ht="24.2" customHeight="1">
      <c r="B164" s="33"/>
      <c r="C164" s="132" t="s">
        <v>331</v>
      </c>
      <c r="D164" s="132" t="s">
        <v>211</v>
      </c>
      <c r="E164" s="133" t="s">
        <v>422</v>
      </c>
      <c r="F164" s="134" t="s">
        <v>423</v>
      </c>
      <c r="G164" s="135" t="s">
        <v>274</v>
      </c>
      <c r="H164" s="136">
        <v>55.35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48</v>
      </c>
      <c r="P164" s="141">
        <f>O164*H164</f>
        <v>0</v>
      </c>
      <c r="Q164" s="141">
        <v>0</v>
      </c>
      <c r="R164" s="141">
        <f>Q164*H164</f>
        <v>0</v>
      </c>
      <c r="S164" s="141">
        <v>0.00167</v>
      </c>
      <c r="T164" s="142">
        <f>S164*H164</f>
        <v>0.0924345</v>
      </c>
      <c r="AR164" s="143" t="s">
        <v>331</v>
      </c>
      <c r="AT164" s="143" t="s">
        <v>211</v>
      </c>
      <c r="AU164" s="143" t="s">
        <v>86</v>
      </c>
      <c r="AY164" s="18" t="s">
        <v>208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84</v>
      </c>
      <c r="BK164" s="144">
        <f>ROUND(I164*H164,2)</f>
        <v>0</v>
      </c>
      <c r="BL164" s="18" t="s">
        <v>331</v>
      </c>
      <c r="BM164" s="143" t="s">
        <v>2030</v>
      </c>
    </row>
    <row r="165" spans="2:47" s="1" customFormat="1" ht="12">
      <c r="B165" s="33"/>
      <c r="D165" s="145" t="s">
        <v>218</v>
      </c>
      <c r="F165" s="146" t="s">
        <v>425</v>
      </c>
      <c r="I165" s="147"/>
      <c r="L165" s="33"/>
      <c r="M165" s="148"/>
      <c r="T165" s="52"/>
      <c r="AT165" s="18" t="s">
        <v>218</v>
      </c>
      <c r="AU165" s="18" t="s">
        <v>86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2031</v>
      </c>
      <c r="H166" s="153">
        <v>55.35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4" customFormat="1" ht="12">
      <c r="B167" s="163"/>
      <c r="D167" s="150" t="s">
        <v>220</v>
      </c>
      <c r="E167" s="164" t="s">
        <v>19</v>
      </c>
      <c r="F167" s="165" t="s">
        <v>223</v>
      </c>
      <c r="H167" s="166">
        <v>55.35</v>
      </c>
      <c r="I167" s="167"/>
      <c r="L167" s="163"/>
      <c r="M167" s="168"/>
      <c r="T167" s="169"/>
      <c r="AT167" s="164" t="s">
        <v>220</v>
      </c>
      <c r="AU167" s="164" t="s">
        <v>86</v>
      </c>
      <c r="AV167" s="14" t="s">
        <v>216</v>
      </c>
      <c r="AW167" s="14" t="s">
        <v>37</v>
      </c>
      <c r="AX167" s="14" t="s">
        <v>84</v>
      </c>
      <c r="AY167" s="164" t="s">
        <v>208</v>
      </c>
    </row>
    <row r="168" spans="2:65" s="1" customFormat="1" ht="44.25" customHeight="1">
      <c r="B168" s="33"/>
      <c r="C168" s="132" t="s">
        <v>337</v>
      </c>
      <c r="D168" s="132" t="s">
        <v>211</v>
      </c>
      <c r="E168" s="133" t="s">
        <v>1002</v>
      </c>
      <c r="F168" s="134" t="s">
        <v>1003</v>
      </c>
      <c r="G168" s="135" t="s">
        <v>447</v>
      </c>
      <c r="H168" s="187"/>
      <c r="I168" s="137"/>
      <c r="J168" s="138">
        <f>ROUND(I168*H168,2)</f>
        <v>0</v>
      </c>
      <c r="K168" s="134" t="s">
        <v>215</v>
      </c>
      <c r="L168" s="33"/>
      <c r="M168" s="139" t="s">
        <v>19</v>
      </c>
      <c r="N168" s="140" t="s">
        <v>48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331</v>
      </c>
      <c r="AT168" s="143" t="s">
        <v>211</v>
      </c>
      <c r="AU168" s="143" t="s">
        <v>86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84</v>
      </c>
      <c r="BK168" s="144">
        <f>ROUND(I168*H168,2)</f>
        <v>0</v>
      </c>
      <c r="BL168" s="18" t="s">
        <v>331</v>
      </c>
      <c r="BM168" s="143" t="s">
        <v>2032</v>
      </c>
    </row>
    <row r="169" spans="2:47" s="1" customFormat="1" ht="12">
      <c r="B169" s="33"/>
      <c r="D169" s="145" t="s">
        <v>218</v>
      </c>
      <c r="F169" s="146" t="s">
        <v>1005</v>
      </c>
      <c r="I169" s="147"/>
      <c r="L169" s="33"/>
      <c r="M169" s="148"/>
      <c r="T169" s="52"/>
      <c r="AT169" s="18" t="s">
        <v>218</v>
      </c>
      <c r="AU169" s="18" t="s">
        <v>86</v>
      </c>
    </row>
    <row r="170" spans="2:63" s="11" customFormat="1" ht="22.9" customHeight="1">
      <c r="B170" s="120"/>
      <c r="D170" s="121" t="s">
        <v>76</v>
      </c>
      <c r="E170" s="130" t="s">
        <v>450</v>
      </c>
      <c r="F170" s="130" t="s">
        <v>451</v>
      </c>
      <c r="I170" s="123"/>
      <c r="J170" s="131">
        <f>BK170</f>
        <v>0</v>
      </c>
      <c r="L170" s="120"/>
      <c r="M170" s="125"/>
      <c r="P170" s="126">
        <f>SUM(P171:P202)</f>
        <v>0</v>
      </c>
      <c r="R170" s="126">
        <f>SUM(R171:R202)</f>
        <v>5.2505359046375</v>
      </c>
      <c r="T170" s="127">
        <f>SUM(T171:T202)</f>
        <v>0</v>
      </c>
      <c r="AR170" s="121" t="s">
        <v>86</v>
      </c>
      <c r="AT170" s="128" t="s">
        <v>76</v>
      </c>
      <c r="AU170" s="128" t="s">
        <v>84</v>
      </c>
      <c r="AY170" s="121" t="s">
        <v>208</v>
      </c>
      <c r="BK170" s="129">
        <f>SUM(BK171:BK202)</f>
        <v>0</v>
      </c>
    </row>
    <row r="171" spans="2:65" s="1" customFormat="1" ht="33" customHeight="1">
      <c r="B171" s="33"/>
      <c r="C171" s="132" t="s">
        <v>343</v>
      </c>
      <c r="D171" s="132" t="s">
        <v>211</v>
      </c>
      <c r="E171" s="133" t="s">
        <v>453</v>
      </c>
      <c r="F171" s="134" t="s">
        <v>454</v>
      </c>
      <c r="G171" s="135" t="s">
        <v>226</v>
      </c>
      <c r="H171" s="136">
        <v>130.073</v>
      </c>
      <c r="I171" s="137"/>
      <c r="J171" s="138">
        <f>ROUND(I171*H171,2)</f>
        <v>0</v>
      </c>
      <c r="K171" s="134" t="s">
        <v>215</v>
      </c>
      <c r="L171" s="33"/>
      <c r="M171" s="139" t="s">
        <v>19</v>
      </c>
      <c r="N171" s="140" t="s">
        <v>48</v>
      </c>
      <c r="P171" s="141">
        <f>O171*H171</f>
        <v>0</v>
      </c>
      <c r="Q171" s="141">
        <v>0.0002653375</v>
      </c>
      <c r="R171" s="141">
        <f>Q171*H171</f>
        <v>0.0345132446375</v>
      </c>
      <c r="S171" s="141">
        <v>0</v>
      </c>
      <c r="T171" s="142">
        <f>S171*H171</f>
        <v>0</v>
      </c>
      <c r="AR171" s="143" t="s">
        <v>331</v>
      </c>
      <c r="AT171" s="143" t="s">
        <v>211</v>
      </c>
      <c r="AU171" s="143" t="s">
        <v>86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84</v>
      </c>
      <c r="BK171" s="144">
        <f>ROUND(I171*H171,2)</f>
        <v>0</v>
      </c>
      <c r="BL171" s="18" t="s">
        <v>331</v>
      </c>
      <c r="BM171" s="143" t="s">
        <v>2033</v>
      </c>
    </row>
    <row r="172" spans="2:47" s="1" customFormat="1" ht="12">
      <c r="B172" s="33"/>
      <c r="D172" s="145" t="s">
        <v>218</v>
      </c>
      <c r="F172" s="146" t="s">
        <v>456</v>
      </c>
      <c r="I172" s="147"/>
      <c r="L172" s="33"/>
      <c r="M172" s="148"/>
      <c r="T172" s="52"/>
      <c r="AT172" s="18" t="s">
        <v>218</v>
      </c>
      <c r="AU172" s="18" t="s">
        <v>86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1694</v>
      </c>
      <c r="H173" s="153">
        <v>67.445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3" customFormat="1" ht="12">
      <c r="B174" s="157"/>
      <c r="D174" s="150" t="s">
        <v>220</v>
      </c>
      <c r="E174" s="158" t="s">
        <v>19</v>
      </c>
      <c r="F174" s="159" t="s">
        <v>2034</v>
      </c>
      <c r="H174" s="158" t="s">
        <v>19</v>
      </c>
      <c r="I174" s="160"/>
      <c r="L174" s="157"/>
      <c r="M174" s="161"/>
      <c r="T174" s="162"/>
      <c r="AT174" s="158" t="s">
        <v>220</v>
      </c>
      <c r="AU174" s="158" t="s">
        <v>86</v>
      </c>
      <c r="AV174" s="13" t="s">
        <v>84</v>
      </c>
      <c r="AW174" s="13" t="s">
        <v>37</v>
      </c>
      <c r="AX174" s="13" t="s">
        <v>77</v>
      </c>
      <c r="AY174" s="158" t="s">
        <v>208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2017</v>
      </c>
      <c r="H175" s="153">
        <v>62.628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3" customFormat="1" ht="12">
      <c r="B176" s="157"/>
      <c r="D176" s="150" t="s">
        <v>220</v>
      </c>
      <c r="E176" s="158" t="s">
        <v>19</v>
      </c>
      <c r="F176" s="159" t="s">
        <v>2035</v>
      </c>
      <c r="H176" s="158" t="s">
        <v>19</v>
      </c>
      <c r="I176" s="160"/>
      <c r="L176" s="157"/>
      <c r="M176" s="161"/>
      <c r="T176" s="162"/>
      <c r="AT176" s="158" t="s">
        <v>220</v>
      </c>
      <c r="AU176" s="158" t="s">
        <v>86</v>
      </c>
      <c r="AV176" s="13" t="s">
        <v>84</v>
      </c>
      <c r="AW176" s="13" t="s">
        <v>37</v>
      </c>
      <c r="AX176" s="13" t="s">
        <v>77</v>
      </c>
      <c r="AY176" s="158" t="s">
        <v>208</v>
      </c>
    </row>
    <row r="177" spans="2:51" s="14" customFormat="1" ht="12">
      <c r="B177" s="163"/>
      <c r="D177" s="150" t="s">
        <v>220</v>
      </c>
      <c r="E177" s="164" t="s">
        <v>19</v>
      </c>
      <c r="F177" s="165" t="s">
        <v>223</v>
      </c>
      <c r="H177" s="166">
        <v>130.07299999999998</v>
      </c>
      <c r="I177" s="167"/>
      <c r="L177" s="163"/>
      <c r="M177" s="168"/>
      <c r="T177" s="169"/>
      <c r="AT177" s="164" t="s">
        <v>220</v>
      </c>
      <c r="AU177" s="164" t="s">
        <v>86</v>
      </c>
      <c r="AV177" s="14" t="s">
        <v>216</v>
      </c>
      <c r="AW177" s="14" t="s">
        <v>37</v>
      </c>
      <c r="AX177" s="14" t="s">
        <v>84</v>
      </c>
      <c r="AY177" s="164" t="s">
        <v>208</v>
      </c>
    </row>
    <row r="178" spans="2:65" s="1" customFormat="1" ht="33" customHeight="1">
      <c r="B178" s="33"/>
      <c r="C178" s="170" t="s">
        <v>349</v>
      </c>
      <c r="D178" s="170" t="s">
        <v>239</v>
      </c>
      <c r="E178" s="171" t="s">
        <v>460</v>
      </c>
      <c r="F178" s="172" t="s">
        <v>461</v>
      </c>
      <c r="G178" s="173" t="s">
        <v>226</v>
      </c>
      <c r="H178" s="174">
        <v>130.073</v>
      </c>
      <c r="I178" s="175"/>
      <c r="J178" s="176">
        <f>ROUND(I178*H178,2)</f>
        <v>0</v>
      </c>
      <c r="K178" s="172" t="s">
        <v>215</v>
      </c>
      <c r="L178" s="177"/>
      <c r="M178" s="178" t="s">
        <v>19</v>
      </c>
      <c r="N178" s="179" t="s">
        <v>48</v>
      </c>
      <c r="P178" s="141">
        <f>O178*H178</f>
        <v>0</v>
      </c>
      <c r="Q178" s="141">
        <v>0.03642</v>
      </c>
      <c r="R178" s="141">
        <f>Q178*H178</f>
        <v>4.73725866</v>
      </c>
      <c r="S178" s="141">
        <v>0</v>
      </c>
      <c r="T178" s="142">
        <f>S178*H178</f>
        <v>0</v>
      </c>
      <c r="AR178" s="143" t="s">
        <v>432</v>
      </c>
      <c r="AT178" s="143" t="s">
        <v>239</v>
      </c>
      <c r="AU178" s="143" t="s">
        <v>86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84</v>
      </c>
      <c r="BK178" s="144">
        <f>ROUND(I178*H178,2)</f>
        <v>0</v>
      </c>
      <c r="BL178" s="18" t="s">
        <v>331</v>
      </c>
      <c r="BM178" s="143" t="s">
        <v>2036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1694</v>
      </c>
      <c r="H179" s="153">
        <v>67.445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3" customFormat="1" ht="12">
      <c r="B180" s="157"/>
      <c r="D180" s="150" t="s">
        <v>220</v>
      </c>
      <c r="E180" s="158" t="s">
        <v>19</v>
      </c>
      <c r="F180" s="159" t="s">
        <v>2034</v>
      </c>
      <c r="H180" s="158" t="s">
        <v>19</v>
      </c>
      <c r="I180" s="160"/>
      <c r="L180" s="157"/>
      <c r="M180" s="161"/>
      <c r="T180" s="162"/>
      <c r="AT180" s="158" t="s">
        <v>220</v>
      </c>
      <c r="AU180" s="158" t="s">
        <v>86</v>
      </c>
      <c r="AV180" s="13" t="s">
        <v>84</v>
      </c>
      <c r="AW180" s="13" t="s">
        <v>37</v>
      </c>
      <c r="AX180" s="13" t="s">
        <v>77</v>
      </c>
      <c r="AY180" s="158" t="s">
        <v>208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2017</v>
      </c>
      <c r="H181" s="153">
        <v>62.628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3" customFormat="1" ht="12">
      <c r="B182" s="157"/>
      <c r="D182" s="150" t="s">
        <v>220</v>
      </c>
      <c r="E182" s="158" t="s">
        <v>19</v>
      </c>
      <c r="F182" s="159" t="s">
        <v>2035</v>
      </c>
      <c r="H182" s="158" t="s">
        <v>19</v>
      </c>
      <c r="I182" s="160"/>
      <c r="L182" s="157"/>
      <c r="M182" s="161"/>
      <c r="T182" s="162"/>
      <c r="AT182" s="158" t="s">
        <v>220</v>
      </c>
      <c r="AU182" s="158" t="s">
        <v>86</v>
      </c>
      <c r="AV182" s="13" t="s">
        <v>84</v>
      </c>
      <c r="AW182" s="13" t="s">
        <v>37</v>
      </c>
      <c r="AX182" s="13" t="s">
        <v>77</v>
      </c>
      <c r="AY182" s="158" t="s">
        <v>208</v>
      </c>
    </row>
    <row r="183" spans="2:51" s="14" customFormat="1" ht="12">
      <c r="B183" s="163"/>
      <c r="D183" s="150" t="s">
        <v>220</v>
      </c>
      <c r="E183" s="164" t="s">
        <v>19</v>
      </c>
      <c r="F183" s="165" t="s">
        <v>223</v>
      </c>
      <c r="H183" s="166">
        <v>130.07299999999998</v>
      </c>
      <c r="I183" s="167"/>
      <c r="L183" s="163"/>
      <c r="M183" s="168"/>
      <c r="T183" s="169"/>
      <c r="AT183" s="164" t="s">
        <v>220</v>
      </c>
      <c r="AU183" s="164" t="s">
        <v>86</v>
      </c>
      <c r="AV183" s="14" t="s">
        <v>216</v>
      </c>
      <c r="AW183" s="14" t="s">
        <v>37</v>
      </c>
      <c r="AX183" s="14" t="s">
        <v>84</v>
      </c>
      <c r="AY183" s="164" t="s">
        <v>208</v>
      </c>
    </row>
    <row r="184" spans="2:65" s="1" customFormat="1" ht="78" customHeight="1">
      <c r="B184" s="33"/>
      <c r="C184" s="170" t="s">
        <v>355</v>
      </c>
      <c r="D184" s="170" t="s">
        <v>239</v>
      </c>
      <c r="E184" s="171" t="s">
        <v>814</v>
      </c>
      <c r="F184" s="172" t="s">
        <v>815</v>
      </c>
      <c r="G184" s="173" t="s">
        <v>226</v>
      </c>
      <c r="H184" s="174">
        <v>125.255</v>
      </c>
      <c r="I184" s="175"/>
      <c r="J184" s="176">
        <f>ROUND(I184*H184,2)</f>
        <v>0</v>
      </c>
      <c r="K184" s="172" t="s">
        <v>19</v>
      </c>
      <c r="L184" s="177"/>
      <c r="M184" s="178" t="s">
        <v>19</v>
      </c>
      <c r="N184" s="179" t="s">
        <v>48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432</v>
      </c>
      <c r="AT184" s="143" t="s">
        <v>239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331</v>
      </c>
      <c r="BM184" s="143" t="s">
        <v>2037</v>
      </c>
    </row>
    <row r="185" spans="2:65" s="1" customFormat="1" ht="44.25" customHeight="1">
      <c r="B185" s="33"/>
      <c r="C185" s="132" t="s">
        <v>7</v>
      </c>
      <c r="D185" s="132" t="s">
        <v>211</v>
      </c>
      <c r="E185" s="133" t="s">
        <v>464</v>
      </c>
      <c r="F185" s="134" t="s">
        <v>465</v>
      </c>
      <c r="G185" s="135" t="s">
        <v>274</v>
      </c>
      <c r="H185" s="136">
        <v>237.6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0.00029</v>
      </c>
      <c r="R185" s="141">
        <f>Q185*H185</f>
        <v>0.06890399999999999</v>
      </c>
      <c r="S185" s="141">
        <v>0</v>
      </c>
      <c r="T185" s="142">
        <f>S185*H185</f>
        <v>0</v>
      </c>
      <c r="AR185" s="143" t="s">
        <v>331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331</v>
      </c>
      <c r="BM185" s="143" t="s">
        <v>2038</v>
      </c>
    </row>
    <row r="186" spans="2:47" s="1" customFormat="1" ht="12">
      <c r="B186" s="33"/>
      <c r="D186" s="145" t="s">
        <v>218</v>
      </c>
      <c r="F186" s="146" t="s">
        <v>467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1707</v>
      </c>
      <c r="H187" s="153">
        <v>123.2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3" customFormat="1" ht="12">
      <c r="B188" s="157"/>
      <c r="D188" s="150" t="s">
        <v>220</v>
      </c>
      <c r="E188" s="158" t="s">
        <v>19</v>
      </c>
      <c r="F188" s="159" t="s">
        <v>2034</v>
      </c>
      <c r="H188" s="158" t="s">
        <v>19</v>
      </c>
      <c r="I188" s="160"/>
      <c r="L188" s="157"/>
      <c r="M188" s="161"/>
      <c r="T188" s="162"/>
      <c r="AT188" s="158" t="s">
        <v>220</v>
      </c>
      <c r="AU188" s="158" t="s">
        <v>86</v>
      </c>
      <c r="AV188" s="13" t="s">
        <v>84</v>
      </c>
      <c r="AW188" s="13" t="s">
        <v>37</v>
      </c>
      <c r="AX188" s="13" t="s">
        <v>77</v>
      </c>
      <c r="AY188" s="158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2039</v>
      </c>
      <c r="H189" s="153">
        <v>114.4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3" customFormat="1" ht="12">
      <c r="B190" s="157"/>
      <c r="D190" s="150" t="s">
        <v>220</v>
      </c>
      <c r="E190" s="158" t="s">
        <v>19</v>
      </c>
      <c r="F190" s="159" t="s">
        <v>2035</v>
      </c>
      <c r="H190" s="158" t="s">
        <v>19</v>
      </c>
      <c r="I190" s="160"/>
      <c r="L190" s="157"/>
      <c r="M190" s="161"/>
      <c r="T190" s="162"/>
      <c r="AT190" s="158" t="s">
        <v>220</v>
      </c>
      <c r="AU190" s="158" t="s">
        <v>86</v>
      </c>
      <c r="AV190" s="13" t="s">
        <v>84</v>
      </c>
      <c r="AW190" s="13" t="s">
        <v>37</v>
      </c>
      <c r="AX190" s="13" t="s">
        <v>77</v>
      </c>
      <c r="AY190" s="158" t="s">
        <v>208</v>
      </c>
    </row>
    <row r="191" spans="2:51" s="14" customFormat="1" ht="12">
      <c r="B191" s="163"/>
      <c r="D191" s="150" t="s">
        <v>220</v>
      </c>
      <c r="E191" s="164" t="s">
        <v>19</v>
      </c>
      <c r="F191" s="165" t="s">
        <v>223</v>
      </c>
      <c r="H191" s="166">
        <v>237.60000000000002</v>
      </c>
      <c r="I191" s="167"/>
      <c r="L191" s="163"/>
      <c r="M191" s="168"/>
      <c r="T191" s="169"/>
      <c r="AT191" s="164" t="s">
        <v>220</v>
      </c>
      <c r="AU191" s="164" t="s">
        <v>86</v>
      </c>
      <c r="AV191" s="14" t="s">
        <v>216</v>
      </c>
      <c r="AW191" s="14" t="s">
        <v>37</v>
      </c>
      <c r="AX191" s="14" t="s">
        <v>84</v>
      </c>
      <c r="AY191" s="164" t="s">
        <v>208</v>
      </c>
    </row>
    <row r="192" spans="2:65" s="1" customFormat="1" ht="33" customHeight="1">
      <c r="B192" s="33"/>
      <c r="C192" s="132" t="s">
        <v>368</v>
      </c>
      <c r="D192" s="132" t="s">
        <v>211</v>
      </c>
      <c r="E192" s="133" t="s">
        <v>486</v>
      </c>
      <c r="F192" s="134" t="s">
        <v>487</v>
      </c>
      <c r="G192" s="135" t="s">
        <v>274</v>
      </c>
      <c r="H192" s="136">
        <v>64.8</v>
      </c>
      <c r="I192" s="137"/>
      <c r="J192" s="138">
        <f>ROUND(I192*H192,2)</f>
        <v>0</v>
      </c>
      <c r="K192" s="134" t="s">
        <v>215</v>
      </c>
      <c r="L192" s="33"/>
      <c r="M192" s="139" t="s">
        <v>19</v>
      </c>
      <c r="N192" s="140" t="s">
        <v>48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331</v>
      </c>
      <c r="AT192" s="143" t="s">
        <v>211</v>
      </c>
      <c r="AU192" s="143" t="s">
        <v>86</v>
      </c>
      <c r="AY192" s="18" t="s">
        <v>208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8" t="s">
        <v>84</v>
      </c>
      <c r="BK192" s="144">
        <f>ROUND(I192*H192,2)</f>
        <v>0</v>
      </c>
      <c r="BL192" s="18" t="s">
        <v>331</v>
      </c>
      <c r="BM192" s="143" t="s">
        <v>2040</v>
      </c>
    </row>
    <row r="193" spans="2:47" s="1" customFormat="1" ht="12">
      <c r="B193" s="33"/>
      <c r="D193" s="145" t="s">
        <v>218</v>
      </c>
      <c r="F193" s="146" t="s">
        <v>489</v>
      </c>
      <c r="I193" s="147"/>
      <c r="L193" s="33"/>
      <c r="M193" s="148"/>
      <c r="T193" s="52"/>
      <c r="AT193" s="18" t="s">
        <v>218</v>
      </c>
      <c r="AU193" s="18" t="s">
        <v>86</v>
      </c>
    </row>
    <row r="194" spans="2:51" s="12" customFormat="1" ht="12">
      <c r="B194" s="149"/>
      <c r="D194" s="150" t="s">
        <v>220</v>
      </c>
      <c r="E194" s="151" t="s">
        <v>19</v>
      </c>
      <c r="F194" s="152" t="s">
        <v>2041</v>
      </c>
      <c r="H194" s="153">
        <v>64.8</v>
      </c>
      <c r="I194" s="154"/>
      <c r="L194" s="149"/>
      <c r="M194" s="155"/>
      <c r="T194" s="156"/>
      <c r="AT194" s="151" t="s">
        <v>220</v>
      </c>
      <c r="AU194" s="151" t="s">
        <v>86</v>
      </c>
      <c r="AV194" s="12" t="s">
        <v>86</v>
      </c>
      <c r="AW194" s="12" t="s">
        <v>37</v>
      </c>
      <c r="AX194" s="12" t="s">
        <v>77</v>
      </c>
      <c r="AY194" s="151" t="s">
        <v>208</v>
      </c>
    </row>
    <row r="195" spans="2:51" s="14" customFormat="1" ht="12">
      <c r="B195" s="163"/>
      <c r="D195" s="150" t="s">
        <v>220</v>
      </c>
      <c r="E195" s="164" t="s">
        <v>19</v>
      </c>
      <c r="F195" s="165" t="s">
        <v>223</v>
      </c>
      <c r="H195" s="166">
        <v>64.8</v>
      </c>
      <c r="I195" s="167"/>
      <c r="L195" s="163"/>
      <c r="M195" s="168"/>
      <c r="T195" s="169"/>
      <c r="AT195" s="164" t="s">
        <v>220</v>
      </c>
      <c r="AU195" s="164" t="s">
        <v>86</v>
      </c>
      <c r="AV195" s="14" t="s">
        <v>216</v>
      </c>
      <c r="AW195" s="14" t="s">
        <v>37</v>
      </c>
      <c r="AX195" s="14" t="s">
        <v>84</v>
      </c>
      <c r="AY195" s="164" t="s">
        <v>208</v>
      </c>
    </row>
    <row r="196" spans="2:65" s="1" customFormat="1" ht="24.2" customHeight="1">
      <c r="B196" s="33"/>
      <c r="C196" s="170" t="s">
        <v>374</v>
      </c>
      <c r="D196" s="170" t="s">
        <v>239</v>
      </c>
      <c r="E196" s="171" t="s">
        <v>2042</v>
      </c>
      <c r="F196" s="172" t="s">
        <v>2043</v>
      </c>
      <c r="G196" s="173" t="s">
        <v>274</v>
      </c>
      <c r="H196" s="174">
        <v>68.04</v>
      </c>
      <c r="I196" s="175"/>
      <c r="J196" s="176">
        <f>ROUND(I196*H196,2)</f>
        <v>0</v>
      </c>
      <c r="K196" s="172" t="s">
        <v>215</v>
      </c>
      <c r="L196" s="177"/>
      <c r="M196" s="178" t="s">
        <v>19</v>
      </c>
      <c r="N196" s="179" t="s">
        <v>48</v>
      </c>
      <c r="P196" s="141">
        <f>O196*H196</f>
        <v>0</v>
      </c>
      <c r="Q196" s="141">
        <v>0.006</v>
      </c>
      <c r="R196" s="141">
        <f>Q196*H196</f>
        <v>0.40824000000000005</v>
      </c>
      <c r="S196" s="141">
        <v>0</v>
      </c>
      <c r="T196" s="142">
        <f>S196*H196</f>
        <v>0</v>
      </c>
      <c r="AR196" s="143" t="s">
        <v>432</v>
      </c>
      <c r="AT196" s="143" t="s">
        <v>239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331</v>
      </c>
      <c r="BM196" s="143" t="s">
        <v>2044</v>
      </c>
    </row>
    <row r="197" spans="2:51" s="12" customFormat="1" ht="12">
      <c r="B197" s="149"/>
      <c r="D197" s="150" t="s">
        <v>220</v>
      </c>
      <c r="E197" s="151" t="s">
        <v>19</v>
      </c>
      <c r="F197" s="152" t="s">
        <v>2041</v>
      </c>
      <c r="H197" s="153">
        <v>64.8</v>
      </c>
      <c r="I197" s="154"/>
      <c r="L197" s="149"/>
      <c r="M197" s="155"/>
      <c r="T197" s="156"/>
      <c r="AT197" s="151" t="s">
        <v>220</v>
      </c>
      <c r="AU197" s="151" t="s">
        <v>86</v>
      </c>
      <c r="AV197" s="12" t="s">
        <v>86</v>
      </c>
      <c r="AW197" s="12" t="s">
        <v>37</v>
      </c>
      <c r="AX197" s="12" t="s">
        <v>77</v>
      </c>
      <c r="AY197" s="151" t="s">
        <v>208</v>
      </c>
    </row>
    <row r="198" spans="2:51" s="14" customFormat="1" ht="12">
      <c r="B198" s="163"/>
      <c r="D198" s="150" t="s">
        <v>220</v>
      </c>
      <c r="E198" s="164" t="s">
        <v>19</v>
      </c>
      <c r="F198" s="165" t="s">
        <v>223</v>
      </c>
      <c r="H198" s="166">
        <v>64.8</v>
      </c>
      <c r="I198" s="167"/>
      <c r="L198" s="163"/>
      <c r="M198" s="168"/>
      <c r="T198" s="169"/>
      <c r="AT198" s="164" t="s">
        <v>220</v>
      </c>
      <c r="AU198" s="164" t="s">
        <v>86</v>
      </c>
      <c r="AV198" s="14" t="s">
        <v>216</v>
      </c>
      <c r="AW198" s="14" t="s">
        <v>37</v>
      </c>
      <c r="AX198" s="14" t="s">
        <v>84</v>
      </c>
      <c r="AY198" s="164" t="s">
        <v>208</v>
      </c>
    </row>
    <row r="199" spans="2:51" s="12" customFormat="1" ht="12">
      <c r="B199" s="149"/>
      <c r="D199" s="150" t="s">
        <v>220</v>
      </c>
      <c r="F199" s="152" t="s">
        <v>2045</v>
      </c>
      <c r="H199" s="153">
        <v>68.04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4</v>
      </c>
      <c r="AX199" s="12" t="s">
        <v>84</v>
      </c>
      <c r="AY199" s="151" t="s">
        <v>208</v>
      </c>
    </row>
    <row r="200" spans="2:65" s="1" customFormat="1" ht="24.2" customHeight="1">
      <c r="B200" s="33"/>
      <c r="C200" s="170" t="s">
        <v>383</v>
      </c>
      <c r="D200" s="170" t="s">
        <v>239</v>
      </c>
      <c r="E200" s="171" t="s">
        <v>481</v>
      </c>
      <c r="F200" s="172" t="s">
        <v>482</v>
      </c>
      <c r="G200" s="173" t="s">
        <v>483</v>
      </c>
      <c r="H200" s="174">
        <v>27</v>
      </c>
      <c r="I200" s="175"/>
      <c r="J200" s="176">
        <f>ROUND(I200*H200,2)</f>
        <v>0</v>
      </c>
      <c r="K200" s="172" t="s">
        <v>215</v>
      </c>
      <c r="L200" s="177"/>
      <c r="M200" s="178" t="s">
        <v>19</v>
      </c>
      <c r="N200" s="179" t="s">
        <v>48</v>
      </c>
      <c r="P200" s="141">
        <f>O200*H200</f>
        <v>0</v>
      </c>
      <c r="Q200" s="141">
        <v>6E-05</v>
      </c>
      <c r="R200" s="141">
        <f>Q200*H200</f>
        <v>0.0016200000000000001</v>
      </c>
      <c r="S200" s="141">
        <v>0</v>
      </c>
      <c r="T200" s="142">
        <f>S200*H200</f>
        <v>0</v>
      </c>
      <c r="AR200" s="143" t="s">
        <v>432</v>
      </c>
      <c r="AT200" s="143" t="s">
        <v>239</v>
      </c>
      <c r="AU200" s="143" t="s">
        <v>86</v>
      </c>
      <c r="AY200" s="18" t="s">
        <v>208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84</v>
      </c>
      <c r="BK200" s="144">
        <f>ROUND(I200*H200,2)</f>
        <v>0</v>
      </c>
      <c r="BL200" s="18" t="s">
        <v>331</v>
      </c>
      <c r="BM200" s="143" t="s">
        <v>2046</v>
      </c>
    </row>
    <row r="201" spans="2:65" s="1" customFormat="1" ht="44.25" customHeight="1">
      <c r="B201" s="33"/>
      <c r="C201" s="132" t="s">
        <v>389</v>
      </c>
      <c r="D201" s="132" t="s">
        <v>211</v>
      </c>
      <c r="E201" s="133" t="s">
        <v>651</v>
      </c>
      <c r="F201" s="134" t="s">
        <v>652</v>
      </c>
      <c r="G201" s="135" t="s">
        <v>447</v>
      </c>
      <c r="H201" s="187"/>
      <c r="I201" s="137"/>
      <c r="J201" s="138">
        <f>ROUND(I201*H201,2)</f>
        <v>0</v>
      </c>
      <c r="K201" s="134" t="s">
        <v>215</v>
      </c>
      <c r="L201" s="33"/>
      <c r="M201" s="139" t="s">
        <v>19</v>
      </c>
      <c r="N201" s="140" t="s">
        <v>48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331</v>
      </c>
      <c r="AT201" s="143" t="s">
        <v>211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331</v>
      </c>
      <c r="BM201" s="143" t="s">
        <v>2047</v>
      </c>
    </row>
    <row r="202" spans="2:47" s="1" customFormat="1" ht="12">
      <c r="B202" s="33"/>
      <c r="D202" s="145" t="s">
        <v>218</v>
      </c>
      <c r="F202" s="146" t="s">
        <v>654</v>
      </c>
      <c r="I202" s="147"/>
      <c r="L202" s="33"/>
      <c r="M202" s="148"/>
      <c r="T202" s="52"/>
      <c r="AT202" s="18" t="s">
        <v>218</v>
      </c>
      <c r="AU202" s="18" t="s">
        <v>86</v>
      </c>
    </row>
    <row r="203" spans="2:63" s="11" customFormat="1" ht="25.9" customHeight="1">
      <c r="B203" s="120"/>
      <c r="D203" s="121" t="s">
        <v>76</v>
      </c>
      <c r="E203" s="122" t="s">
        <v>508</v>
      </c>
      <c r="F203" s="122" t="s">
        <v>509</v>
      </c>
      <c r="I203" s="123"/>
      <c r="J203" s="124">
        <f>BK203</f>
        <v>0</v>
      </c>
      <c r="L203" s="120"/>
      <c r="M203" s="125"/>
      <c r="P203" s="126">
        <f>P204</f>
        <v>0</v>
      </c>
      <c r="R203" s="126">
        <f>R204</f>
        <v>0</v>
      </c>
      <c r="T203" s="127">
        <f>T204</f>
        <v>0</v>
      </c>
      <c r="AR203" s="121" t="s">
        <v>244</v>
      </c>
      <c r="AT203" s="128" t="s">
        <v>76</v>
      </c>
      <c r="AU203" s="128" t="s">
        <v>77</v>
      </c>
      <c r="AY203" s="121" t="s">
        <v>208</v>
      </c>
      <c r="BK203" s="129">
        <f>BK204</f>
        <v>0</v>
      </c>
    </row>
    <row r="204" spans="2:63" s="11" customFormat="1" ht="22.9" customHeight="1">
      <c r="B204" s="120"/>
      <c r="D204" s="121" t="s">
        <v>76</v>
      </c>
      <c r="E204" s="130" t="s">
        <v>510</v>
      </c>
      <c r="F204" s="130" t="s">
        <v>511</v>
      </c>
      <c r="I204" s="123"/>
      <c r="J204" s="131">
        <f>BK204</f>
        <v>0</v>
      </c>
      <c r="L204" s="120"/>
      <c r="M204" s="125"/>
      <c r="P204" s="126">
        <f>SUM(P205:P206)</f>
        <v>0</v>
      </c>
      <c r="R204" s="126">
        <f>SUM(R205:R206)</f>
        <v>0</v>
      </c>
      <c r="T204" s="127">
        <f>SUM(T205:T206)</f>
        <v>0</v>
      </c>
      <c r="AR204" s="121" t="s">
        <v>244</v>
      </c>
      <c r="AT204" s="128" t="s">
        <v>76</v>
      </c>
      <c r="AU204" s="128" t="s">
        <v>84</v>
      </c>
      <c r="AY204" s="121" t="s">
        <v>208</v>
      </c>
      <c r="BK204" s="129">
        <f>SUM(BK205:BK206)</f>
        <v>0</v>
      </c>
    </row>
    <row r="205" spans="2:65" s="1" customFormat="1" ht="16.5" customHeight="1">
      <c r="B205" s="33"/>
      <c r="C205" s="132" t="s">
        <v>394</v>
      </c>
      <c r="D205" s="132" t="s">
        <v>211</v>
      </c>
      <c r="E205" s="133" t="s">
        <v>513</v>
      </c>
      <c r="F205" s="134" t="s">
        <v>511</v>
      </c>
      <c r="G205" s="135" t="s">
        <v>447</v>
      </c>
      <c r="H205" s="187"/>
      <c r="I205" s="137"/>
      <c r="J205" s="138">
        <f>ROUND(I205*H205,2)</f>
        <v>0</v>
      </c>
      <c r="K205" s="134" t="s">
        <v>514</v>
      </c>
      <c r="L205" s="33"/>
      <c r="M205" s="139" t="s">
        <v>19</v>
      </c>
      <c r="N205" s="140" t="s">
        <v>48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515</v>
      </c>
      <c r="AT205" s="143" t="s">
        <v>211</v>
      </c>
      <c r="AU205" s="143" t="s">
        <v>86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84</v>
      </c>
      <c r="BK205" s="144">
        <f>ROUND(I205*H205,2)</f>
        <v>0</v>
      </c>
      <c r="BL205" s="18" t="s">
        <v>515</v>
      </c>
      <c r="BM205" s="143" t="s">
        <v>2048</v>
      </c>
    </row>
    <row r="206" spans="2:47" s="1" customFormat="1" ht="12">
      <c r="B206" s="33"/>
      <c r="D206" s="145" t="s">
        <v>218</v>
      </c>
      <c r="F206" s="146" t="s">
        <v>517</v>
      </c>
      <c r="I206" s="147"/>
      <c r="L206" s="33"/>
      <c r="M206" s="188"/>
      <c r="N206" s="189"/>
      <c r="O206" s="189"/>
      <c r="P206" s="189"/>
      <c r="Q206" s="189"/>
      <c r="R206" s="189"/>
      <c r="S206" s="189"/>
      <c r="T206" s="190"/>
      <c r="AT206" s="18" t="s">
        <v>218</v>
      </c>
      <c r="AU206" s="18" t="s">
        <v>86</v>
      </c>
    </row>
    <row r="207" spans="2:12" s="1" customFormat="1" ht="6.9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33"/>
    </row>
  </sheetData>
  <sheetProtection algorithmName="SHA-512" hashValue="wRYU5GSOmiq5M7MRZo0uaFLyGtTWwDm+08ETvVQnZ9SI8g/HU4oO8AkQuonepdv2YtJzEScsCoielp4YN9Lt+Q==" saltValue="FODOMYoy3N/VjakhX31aDzU9xeEwKqXjK9UMntvk4BwrFTAWcu6zGN1fi8YZRArU/ZGP+2SfxPA+4jZXATDPzQ==" spinCount="100000" sheet="1" objects="1" scenarios="1" formatColumns="0" formatRows="0" autoFilter="0"/>
  <autoFilter ref="C95:K206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9201321"/>
    <hyperlink ref="F106" r:id="rId2" display="https://podminky.urs.cz/item/CS_URS_2023_01/612325302"/>
    <hyperlink ref="F114" r:id="rId3" display="https://podminky.urs.cz/item/CS_URS_2023_01/629991011"/>
    <hyperlink ref="F120" r:id="rId4" display="https://podminky.urs.cz/item/CS_URS_2023_01/949101111"/>
    <hyperlink ref="F124" r:id="rId5" display="https://podminky.urs.cz/item/CS_URS_2023_01/968062377"/>
    <hyperlink ref="F130" r:id="rId6" display="https://podminky.urs.cz/item/CS_URS_2023_01/978013191"/>
    <hyperlink ref="F136" r:id="rId7" display="https://podminky.urs.cz/item/CS_URS_2023_01/978015391"/>
    <hyperlink ref="F142" r:id="rId8" display="https://podminky.urs.cz/item/CS_URS_2023_01/997013115"/>
    <hyperlink ref="F144" r:id="rId9" display="https://podminky.urs.cz/item/CS_URS_2023_01/997013501"/>
    <hyperlink ref="F146" r:id="rId10" display="https://podminky.urs.cz/item/CS_URS_2023_01/997013509"/>
    <hyperlink ref="F149" r:id="rId11" display="https://podminky.urs.cz/item/CS_URS_2023_01/997013863"/>
    <hyperlink ref="F151" r:id="rId12" display="https://podminky.urs.cz/item/CS_URS_2023_01/997013871"/>
    <hyperlink ref="F154" r:id="rId13" display="https://podminky.urs.cz/item/CS_URS_2023_01/998011003"/>
    <hyperlink ref="F158" r:id="rId14" display="https://podminky.urs.cz/item/CS_URS_2023_01/764001911"/>
    <hyperlink ref="F165" r:id="rId15" display="https://podminky.urs.cz/item/CS_URS_2023_01/764002851"/>
    <hyperlink ref="F169" r:id="rId16" display="https://podminky.urs.cz/item/CS_URS_2023_01/998764203"/>
    <hyperlink ref="F172" r:id="rId17" display="https://podminky.urs.cz/item/CS_URS_2023_01/766622133"/>
    <hyperlink ref="F186" r:id="rId18" display="https://podminky.urs.cz/item/CS_URS_2023_01/767627310"/>
    <hyperlink ref="F193" r:id="rId19" display="https://podminky.urs.cz/item/CS_URS_2023_01/766694126"/>
    <hyperlink ref="F202" r:id="rId20" display="https://podminky.urs.cz/item/CS_URS_2023_01/998766203"/>
    <hyperlink ref="F206" r:id="rId21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1742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2049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ROUND(J91,2)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ROUND((SUM(BE91:BE122)),2)</f>
        <v>0</v>
      </c>
      <c r="I35" s="94">
        <v>0.21</v>
      </c>
      <c r="J35" s="82">
        <f>ROUND(((SUM(BE91:BE122))*I35),2)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ROUND((SUM(BF91:BF122)),2)</f>
        <v>0</v>
      </c>
      <c r="I36" s="94">
        <v>0.15</v>
      </c>
      <c r="J36" s="82">
        <f>ROUND(((SUM(BF91:BF122))*I36),2)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ROUND((SUM(BG91:BG122)),2)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ROUND((SUM(BH91:BH122)),2)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ROUND((SUM(BI91:BI122)),2)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1742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V5 -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8" customFormat="1" ht="24.95" customHeight="1">
      <c r="B66" s="104"/>
      <c r="D66" s="105" t="s">
        <v>188</v>
      </c>
      <c r="E66" s="106"/>
      <c r="F66" s="106"/>
      <c r="G66" s="106"/>
      <c r="H66" s="106"/>
      <c r="I66" s="106"/>
      <c r="J66" s="107">
        <f>J106</f>
        <v>0</v>
      </c>
      <c r="L66" s="104"/>
    </row>
    <row r="67" spans="2:12" s="9" customFormat="1" ht="19.9" customHeight="1">
      <c r="B67" s="108"/>
      <c r="D67" s="109" t="s">
        <v>189</v>
      </c>
      <c r="E67" s="110"/>
      <c r="F67" s="110"/>
      <c r="G67" s="110"/>
      <c r="H67" s="110"/>
      <c r="I67" s="110"/>
      <c r="J67" s="111">
        <f>J107</f>
        <v>0</v>
      </c>
      <c r="L67" s="108"/>
    </row>
    <row r="68" spans="2:12" s="8" customFormat="1" ht="24.95" customHeight="1">
      <c r="B68" s="104"/>
      <c r="D68" s="105" t="s">
        <v>191</v>
      </c>
      <c r="E68" s="106"/>
      <c r="F68" s="106"/>
      <c r="G68" s="106"/>
      <c r="H68" s="106"/>
      <c r="I68" s="106"/>
      <c r="J68" s="107">
        <f>J119</f>
        <v>0</v>
      </c>
      <c r="L68" s="104"/>
    </row>
    <row r="69" spans="2:12" s="9" customFormat="1" ht="19.9" customHeight="1">
      <c r="B69" s="108"/>
      <c r="D69" s="109" t="s">
        <v>192</v>
      </c>
      <c r="E69" s="110"/>
      <c r="F69" s="110"/>
      <c r="G69" s="110"/>
      <c r="H69" s="110"/>
      <c r="I69" s="110"/>
      <c r="J69" s="111">
        <f>J120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3"/>
    </row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12" t="str">
        <f>E7</f>
        <v>Revitalizace přádelny, Broumov</v>
      </c>
      <c r="F79" s="313"/>
      <c r="G79" s="313"/>
      <c r="H79" s="313"/>
      <c r="L79" s="33"/>
    </row>
    <row r="80" spans="2:12" ht="12" customHeight="1">
      <c r="B80" s="21"/>
      <c r="C80" s="28" t="s">
        <v>173</v>
      </c>
      <c r="L80" s="21"/>
    </row>
    <row r="81" spans="2:12" s="1" customFormat="1" ht="16.5" customHeight="1">
      <c r="B81" s="33"/>
      <c r="E81" s="312" t="s">
        <v>1742</v>
      </c>
      <c r="F81" s="311"/>
      <c r="G81" s="311"/>
      <c r="H81" s="311"/>
      <c r="L81" s="33"/>
    </row>
    <row r="82" spans="2:12" s="1" customFormat="1" ht="12" customHeight="1">
      <c r="B82" s="33"/>
      <c r="C82" s="28" t="s">
        <v>175</v>
      </c>
      <c r="L82" s="33"/>
    </row>
    <row r="83" spans="2:12" s="1" customFormat="1" ht="16.5" customHeight="1">
      <c r="B83" s="33"/>
      <c r="E83" s="294" t="str">
        <f>E11</f>
        <v>V5 - Lešení</v>
      </c>
      <c r="F83" s="311"/>
      <c r="G83" s="311"/>
      <c r="H83" s="311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st.p.č. 115/3, čp. 158, k.ú. Velká Ves u Broumova</v>
      </c>
      <c r="I85" s="28" t="s">
        <v>23</v>
      </c>
      <c r="J85" s="49" t="str">
        <f>IF(J14="","",J14)</f>
        <v>10. 3. 2023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>Z-Trade</v>
      </c>
      <c r="I87" s="28" t="s">
        <v>33</v>
      </c>
      <c r="J87" s="31" t="str">
        <f>E23</f>
        <v>JOSTA s.r.o.</v>
      </c>
      <c r="L87" s="33"/>
    </row>
    <row r="88" spans="2:12" s="1" customFormat="1" ht="15.2" customHeight="1">
      <c r="B88" s="33"/>
      <c r="C88" s="28" t="s">
        <v>31</v>
      </c>
      <c r="F88" s="26" t="str">
        <f>IF(E20="","",E20)</f>
        <v>Vyplň údaj</v>
      </c>
      <c r="I88" s="28" t="s">
        <v>38</v>
      </c>
      <c r="J88" s="31" t="str">
        <f>E26</f>
        <v>Tomáš Valenta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62</v>
      </c>
      <c r="E90" s="114" t="s">
        <v>58</v>
      </c>
      <c r="F90" s="114" t="s">
        <v>59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5" t="s">
        <v>19</v>
      </c>
      <c r="N90" s="56" t="s">
        <v>47</v>
      </c>
      <c r="O90" s="56" t="s">
        <v>199</v>
      </c>
      <c r="P90" s="56" t="s">
        <v>200</v>
      </c>
      <c r="Q90" s="56" t="s">
        <v>201</v>
      </c>
      <c r="R90" s="56" t="s">
        <v>202</v>
      </c>
      <c r="S90" s="56" t="s">
        <v>203</v>
      </c>
      <c r="T90" s="57" t="s">
        <v>204</v>
      </c>
    </row>
    <row r="91" spans="2:63" s="1" customFormat="1" ht="22.9" customHeight="1">
      <c r="B91" s="33"/>
      <c r="C91" s="60" t="s">
        <v>205</v>
      </c>
      <c r="J91" s="116">
        <f>BK91</f>
        <v>0</v>
      </c>
      <c r="L91" s="33"/>
      <c r="M91" s="58"/>
      <c r="N91" s="50"/>
      <c r="O91" s="50"/>
      <c r="P91" s="117">
        <f>P92+P106+P119</f>
        <v>0</v>
      </c>
      <c r="Q91" s="50"/>
      <c r="R91" s="117">
        <f>R92+R106+R119</f>
        <v>1.2908000000000002</v>
      </c>
      <c r="S91" s="50"/>
      <c r="T91" s="118">
        <f>T92+T106+T119</f>
        <v>1.4740936</v>
      </c>
      <c r="AT91" s="18" t="s">
        <v>76</v>
      </c>
      <c r="AU91" s="18" t="s">
        <v>181</v>
      </c>
      <c r="BK91" s="119">
        <f>BK92+BK106+BK119</f>
        <v>0</v>
      </c>
    </row>
    <row r="92" spans="2:63" s="11" customFormat="1" ht="25.9" customHeight="1">
      <c r="B92" s="120"/>
      <c r="D92" s="121" t="s">
        <v>76</v>
      </c>
      <c r="E92" s="122" t="s">
        <v>206</v>
      </c>
      <c r="F92" s="122" t="s">
        <v>207</v>
      </c>
      <c r="I92" s="123"/>
      <c r="J92" s="124">
        <f>BK92</f>
        <v>0</v>
      </c>
      <c r="L92" s="120"/>
      <c r="M92" s="125"/>
      <c r="P92" s="126">
        <f>P93</f>
        <v>0</v>
      </c>
      <c r="R92" s="126">
        <f>R93</f>
        <v>0</v>
      </c>
      <c r="T92" s="127">
        <f>T93</f>
        <v>0</v>
      </c>
      <c r="AR92" s="121" t="s">
        <v>84</v>
      </c>
      <c r="AT92" s="128" t="s">
        <v>76</v>
      </c>
      <c r="AU92" s="128" t="s">
        <v>77</v>
      </c>
      <c r="AY92" s="121" t="s">
        <v>208</v>
      </c>
      <c r="BK92" s="129">
        <f>BK93</f>
        <v>0</v>
      </c>
    </row>
    <row r="93" spans="2:63" s="11" customFormat="1" ht="22.9" customHeight="1">
      <c r="B93" s="120"/>
      <c r="D93" s="121" t="s">
        <v>76</v>
      </c>
      <c r="E93" s="130" t="s">
        <v>271</v>
      </c>
      <c r="F93" s="130" t="s">
        <v>324</v>
      </c>
      <c r="I93" s="123"/>
      <c r="J93" s="131">
        <f>BK93</f>
        <v>0</v>
      </c>
      <c r="L93" s="120"/>
      <c r="M93" s="125"/>
      <c r="P93" s="126">
        <f>SUM(P94:P105)</f>
        <v>0</v>
      </c>
      <c r="R93" s="126">
        <f>SUM(R94:R105)</f>
        <v>0</v>
      </c>
      <c r="T93" s="127">
        <f>SUM(T94:T105)</f>
        <v>0</v>
      </c>
      <c r="AR93" s="121" t="s">
        <v>84</v>
      </c>
      <c r="AT93" s="128" t="s">
        <v>76</v>
      </c>
      <c r="AU93" s="128" t="s">
        <v>84</v>
      </c>
      <c r="AY93" s="121" t="s">
        <v>208</v>
      </c>
      <c r="BK93" s="129">
        <f>SUM(BK94:BK105)</f>
        <v>0</v>
      </c>
    </row>
    <row r="94" spans="2:65" s="1" customFormat="1" ht="44.25" customHeight="1">
      <c r="B94" s="33"/>
      <c r="C94" s="132" t="s">
        <v>84</v>
      </c>
      <c r="D94" s="132" t="s">
        <v>211</v>
      </c>
      <c r="E94" s="133" t="s">
        <v>714</v>
      </c>
      <c r="F94" s="134" t="s">
        <v>715</v>
      </c>
      <c r="G94" s="135" t="s">
        <v>226</v>
      </c>
      <c r="H94" s="136">
        <v>1127.91</v>
      </c>
      <c r="I94" s="137"/>
      <c r="J94" s="138">
        <f>ROUND(I94*H94,2)</f>
        <v>0</v>
      </c>
      <c r="K94" s="134" t="s">
        <v>215</v>
      </c>
      <c r="L94" s="33"/>
      <c r="M94" s="139" t="s">
        <v>19</v>
      </c>
      <c r="N94" s="140" t="s">
        <v>48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216</v>
      </c>
      <c r="AT94" s="143" t="s">
        <v>211</v>
      </c>
      <c r="AU94" s="143" t="s">
        <v>86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84</v>
      </c>
      <c r="BK94" s="144">
        <f>ROUND(I94*H94,2)</f>
        <v>0</v>
      </c>
      <c r="BL94" s="18" t="s">
        <v>216</v>
      </c>
      <c r="BM94" s="143" t="s">
        <v>2050</v>
      </c>
    </row>
    <row r="95" spans="2:47" s="1" customFormat="1" ht="12">
      <c r="B95" s="33"/>
      <c r="D95" s="145" t="s">
        <v>218</v>
      </c>
      <c r="F95" s="146" t="s">
        <v>717</v>
      </c>
      <c r="I95" s="147"/>
      <c r="L95" s="33"/>
      <c r="M95" s="148"/>
      <c r="T95" s="52"/>
      <c r="AT95" s="18" t="s">
        <v>218</v>
      </c>
      <c r="AU95" s="18" t="s">
        <v>86</v>
      </c>
    </row>
    <row r="96" spans="2:51" s="12" customFormat="1" ht="12">
      <c r="B96" s="149"/>
      <c r="D96" s="150" t="s">
        <v>220</v>
      </c>
      <c r="E96" s="151" t="s">
        <v>19</v>
      </c>
      <c r="F96" s="152" t="s">
        <v>2051</v>
      </c>
      <c r="H96" s="153">
        <v>306</v>
      </c>
      <c r="I96" s="154"/>
      <c r="L96" s="149"/>
      <c r="M96" s="155"/>
      <c r="T96" s="156"/>
      <c r="AT96" s="151" t="s">
        <v>220</v>
      </c>
      <c r="AU96" s="151" t="s">
        <v>86</v>
      </c>
      <c r="AV96" s="12" t="s">
        <v>86</v>
      </c>
      <c r="AW96" s="12" t="s">
        <v>37</v>
      </c>
      <c r="AX96" s="12" t="s">
        <v>77</v>
      </c>
      <c r="AY96" s="151" t="s">
        <v>208</v>
      </c>
    </row>
    <row r="97" spans="2:51" s="12" customFormat="1" ht="12">
      <c r="B97" s="149"/>
      <c r="D97" s="150" t="s">
        <v>220</v>
      </c>
      <c r="E97" s="151" t="s">
        <v>19</v>
      </c>
      <c r="F97" s="152" t="s">
        <v>2052</v>
      </c>
      <c r="H97" s="153">
        <v>286.76</v>
      </c>
      <c r="I97" s="154"/>
      <c r="L97" s="149"/>
      <c r="M97" s="155"/>
      <c r="T97" s="156"/>
      <c r="AT97" s="151" t="s">
        <v>220</v>
      </c>
      <c r="AU97" s="151" t="s">
        <v>86</v>
      </c>
      <c r="AV97" s="12" t="s">
        <v>86</v>
      </c>
      <c r="AW97" s="12" t="s">
        <v>37</v>
      </c>
      <c r="AX97" s="12" t="s">
        <v>77</v>
      </c>
      <c r="AY97" s="151" t="s">
        <v>208</v>
      </c>
    </row>
    <row r="98" spans="2:51" s="12" customFormat="1" ht="12">
      <c r="B98" s="149"/>
      <c r="D98" s="150" t="s">
        <v>220</v>
      </c>
      <c r="E98" s="151" t="s">
        <v>19</v>
      </c>
      <c r="F98" s="152" t="s">
        <v>2053</v>
      </c>
      <c r="H98" s="153">
        <v>229.15</v>
      </c>
      <c r="I98" s="154"/>
      <c r="L98" s="149"/>
      <c r="M98" s="155"/>
      <c r="T98" s="156"/>
      <c r="AT98" s="151" t="s">
        <v>220</v>
      </c>
      <c r="AU98" s="151" t="s">
        <v>86</v>
      </c>
      <c r="AV98" s="12" t="s">
        <v>86</v>
      </c>
      <c r="AW98" s="12" t="s">
        <v>37</v>
      </c>
      <c r="AX98" s="12" t="s">
        <v>77</v>
      </c>
      <c r="AY98" s="151" t="s">
        <v>208</v>
      </c>
    </row>
    <row r="99" spans="2:51" s="12" customFormat="1" ht="12">
      <c r="B99" s="149"/>
      <c r="D99" s="150" t="s">
        <v>220</v>
      </c>
      <c r="E99" s="151" t="s">
        <v>19</v>
      </c>
      <c r="F99" s="152" t="s">
        <v>2051</v>
      </c>
      <c r="H99" s="153">
        <v>306</v>
      </c>
      <c r="I99" s="154"/>
      <c r="L99" s="149"/>
      <c r="M99" s="155"/>
      <c r="T99" s="156"/>
      <c r="AT99" s="151" t="s">
        <v>220</v>
      </c>
      <c r="AU99" s="151" t="s">
        <v>86</v>
      </c>
      <c r="AV99" s="12" t="s">
        <v>86</v>
      </c>
      <c r="AW99" s="12" t="s">
        <v>37</v>
      </c>
      <c r="AX99" s="12" t="s">
        <v>77</v>
      </c>
      <c r="AY99" s="151" t="s">
        <v>208</v>
      </c>
    </row>
    <row r="100" spans="2:51" s="14" customFormat="1" ht="12">
      <c r="B100" s="163"/>
      <c r="D100" s="150" t="s">
        <v>220</v>
      </c>
      <c r="E100" s="164" t="s">
        <v>19</v>
      </c>
      <c r="F100" s="165" t="s">
        <v>223</v>
      </c>
      <c r="H100" s="166">
        <v>1127.9099999999999</v>
      </c>
      <c r="I100" s="167"/>
      <c r="L100" s="163"/>
      <c r="M100" s="168"/>
      <c r="T100" s="169"/>
      <c r="AT100" s="164" t="s">
        <v>220</v>
      </c>
      <c r="AU100" s="164" t="s">
        <v>86</v>
      </c>
      <c r="AV100" s="14" t="s">
        <v>216</v>
      </c>
      <c r="AW100" s="14" t="s">
        <v>37</v>
      </c>
      <c r="AX100" s="14" t="s">
        <v>84</v>
      </c>
      <c r="AY100" s="164" t="s">
        <v>208</v>
      </c>
    </row>
    <row r="101" spans="2:65" s="1" customFormat="1" ht="55.5" customHeight="1">
      <c r="B101" s="33"/>
      <c r="C101" s="132" t="s">
        <v>86</v>
      </c>
      <c r="D101" s="132" t="s">
        <v>211</v>
      </c>
      <c r="E101" s="133" t="s">
        <v>719</v>
      </c>
      <c r="F101" s="134" t="s">
        <v>720</v>
      </c>
      <c r="G101" s="135" t="s">
        <v>226</v>
      </c>
      <c r="H101" s="136">
        <v>34965.21</v>
      </c>
      <c r="I101" s="137"/>
      <c r="J101" s="138">
        <f>ROUND(I101*H101,2)</f>
        <v>0</v>
      </c>
      <c r="K101" s="134" t="s">
        <v>215</v>
      </c>
      <c r="L101" s="33"/>
      <c r="M101" s="139" t="s">
        <v>19</v>
      </c>
      <c r="N101" s="140" t="s">
        <v>48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216</v>
      </c>
      <c r="AT101" s="143" t="s">
        <v>211</v>
      </c>
      <c r="AU101" s="143" t="s">
        <v>86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84</v>
      </c>
      <c r="BK101" s="144">
        <f>ROUND(I101*H101,2)</f>
        <v>0</v>
      </c>
      <c r="BL101" s="18" t="s">
        <v>216</v>
      </c>
      <c r="BM101" s="143" t="s">
        <v>2054</v>
      </c>
    </row>
    <row r="102" spans="2:47" s="1" customFormat="1" ht="12">
      <c r="B102" s="33"/>
      <c r="D102" s="145" t="s">
        <v>218</v>
      </c>
      <c r="F102" s="146" t="s">
        <v>722</v>
      </c>
      <c r="I102" s="147"/>
      <c r="L102" s="33"/>
      <c r="M102" s="148"/>
      <c r="T102" s="52"/>
      <c r="AT102" s="18" t="s">
        <v>218</v>
      </c>
      <c r="AU102" s="18" t="s">
        <v>86</v>
      </c>
    </row>
    <row r="103" spans="2:51" s="12" customFormat="1" ht="12">
      <c r="B103" s="149"/>
      <c r="D103" s="150" t="s">
        <v>220</v>
      </c>
      <c r="F103" s="152" t="s">
        <v>2055</v>
      </c>
      <c r="H103" s="153">
        <v>34965.21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4</v>
      </c>
      <c r="AX103" s="12" t="s">
        <v>84</v>
      </c>
      <c r="AY103" s="151" t="s">
        <v>208</v>
      </c>
    </row>
    <row r="104" spans="2:65" s="1" customFormat="1" ht="44.25" customHeight="1">
      <c r="B104" s="33"/>
      <c r="C104" s="132" t="s">
        <v>209</v>
      </c>
      <c r="D104" s="132" t="s">
        <v>211</v>
      </c>
      <c r="E104" s="133" t="s">
        <v>724</v>
      </c>
      <c r="F104" s="134" t="s">
        <v>725</v>
      </c>
      <c r="G104" s="135" t="s">
        <v>226</v>
      </c>
      <c r="H104" s="136">
        <v>1127.91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2056</v>
      </c>
    </row>
    <row r="105" spans="2:47" s="1" customFormat="1" ht="12">
      <c r="B105" s="33"/>
      <c r="D105" s="145" t="s">
        <v>218</v>
      </c>
      <c r="F105" s="146" t="s">
        <v>727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63" s="11" customFormat="1" ht="25.9" customHeight="1">
      <c r="B106" s="120"/>
      <c r="D106" s="121" t="s">
        <v>76</v>
      </c>
      <c r="E106" s="122" t="s">
        <v>417</v>
      </c>
      <c r="F106" s="122" t="s">
        <v>418</v>
      </c>
      <c r="I106" s="123"/>
      <c r="J106" s="124">
        <f>BK106</f>
        <v>0</v>
      </c>
      <c r="L106" s="120"/>
      <c r="M106" s="125"/>
      <c r="P106" s="126">
        <f>P107</f>
        <v>0</v>
      </c>
      <c r="R106" s="126">
        <f>R107</f>
        <v>1.2908000000000002</v>
      </c>
      <c r="T106" s="127">
        <f>T107</f>
        <v>1.4740936</v>
      </c>
      <c r="AR106" s="121" t="s">
        <v>86</v>
      </c>
      <c r="AT106" s="128" t="s">
        <v>76</v>
      </c>
      <c r="AU106" s="128" t="s">
        <v>77</v>
      </c>
      <c r="AY106" s="121" t="s">
        <v>208</v>
      </c>
      <c r="BK106" s="129">
        <f>BK107</f>
        <v>0</v>
      </c>
    </row>
    <row r="107" spans="2:63" s="11" customFormat="1" ht="22.9" customHeight="1">
      <c r="B107" s="120"/>
      <c r="D107" s="121" t="s">
        <v>76</v>
      </c>
      <c r="E107" s="130" t="s">
        <v>419</v>
      </c>
      <c r="F107" s="130" t="s">
        <v>420</v>
      </c>
      <c r="I107" s="123"/>
      <c r="J107" s="131">
        <f>BK107</f>
        <v>0</v>
      </c>
      <c r="L107" s="120"/>
      <c r="M107" s="125"/>
      <c r="P107" s="126">
        <f>SUM(P108:P118)</f>
        <v>0</v>
      </c>
      <c r="R107" s="126">
        <f>SUM(R108:R118)</f>
        <v>1.2908000000000002</v>
      </c>
      <c r="T107" s="127">
        <f>SUM(T108:T118)</f>
        <v>1.4740936</v>
      </c>
      <c r="AR107" s="121" t="s">
        <v>86</v>
      </c>
      <c r="AT107" s="128" t="s">
        <v>76</v>
      </c>
      <c r="AU107" s="128" t="s">
        <v>84</v>
      </c>
      <c r="AY107" s="121" t="s">
        <v>208</v>
      </c>
      <c r="BK107" s="129">
        <f>SUM(BK108:BK118)</f>
        <v>0</v>
      </c>
    </row>
    <row r="108" spans="2:65" s="1" customFormat="1" ht="24.2" customHeight="1">
      <c r="B108" s="33"/>
      <c r="C108" s="132" t="s">
        <v>216</v>
      </c>
      <c r="D108" s="132" t="s">
        <v>211</v>
      </c>
      <c r="E108" s="133" t="s">
        <v>2057</v>
      </c>
      <c r="F108" s="134" t="s">
        <v>2058</v>
      </c>
      <c r="G108" s="135" t="s">
        <v>226</v>
      </c>
      <c r="H108" s="136">
        <v>258.16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</v>
      </c>
      <c r="R108" s="141">
        <f>Q108*H108</f>
        <v>0</v>
      </c>
      <c r="S108" s="141">
        <v>0.00571</v>
      </c>
      <c r="T108" s="142">
        <f>S108*H108</f>
        <v>1.4740936</v>
      </c>
      <c r="AR108" s="143" t="s">
        <v>331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331</v>
      </c>
      <c r="BM108" s="143" t="s">
        <v>2059</v>
      </c>
    </row>
    <row r="109" spans="2:47" s="1" customFormat="1" ht="12">
      <c r="B109" s="33"/>
      <c r="D109" s="145" t="s">
        <v>218</v>
      </c>
      <c r="F109" s="146" t="s">
        <v>2060</v>
      </c>
      <c r="I109" s="147"/>
      <c r="L109" s="33"/>
      <c r="M109" s="148"/>
      <c r="T109" s="52"/>
      <c r="AT109" s="18" t="s">
        <v>218</v>
      </c>
      <c r="AU109" s="18" t="s">
        <v>86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2061</v>
      </c>
      <c r="H110" s="153">
        <v>134.35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2062</v>
      </c>
      <c r="H111" s="153">
        <v>123.81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2063</v>
      </c>
      <c r="H112" s="166">
        <v>258.15999999999997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5" s="1" customFormat="1" ht="37.9" customHeight="1">
      <c r="B113" s="33"/>
      <c r="C113" s="132" t="s">
        <v>244</v>
      </c>
      <c r="D113" s="132" t="s">
        <v>211</v>
      </c>
      <c r="E113" s="133" t="s">
        <v>2064</v>
      </c>
      <c r="F113" s="134" t="s">
        <v>2065</v>
      </c>
      <c r="G113" s="135" t="s">
        <v>226</v>
      </c>
      <c r="H113" s="136">
        <v>258.16</v>
      </c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331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331</v>
      </c>
      <c r="BM113" s="143" t="s">
        <v>2066</v>
      </c>
    </row>
    <row r="114" spans="2:47" s="1" customFormat="1" ht="12">
      <c r="B114" s="33"/>
      <c r="D114" s="145" t="s">
        <v>218</v>
      </c>
      <c r="F114" s="146" t="s">
        <v>2067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65" s="1" customFormat="1" ht="24.2" customHeight="1">
      <c r="B115" s="33"/>
      <c r="C115" s="170" t="s">
        <v>250</v>
      </c>
      <c r="D115" s="170" t="s">
        <v>239</v>
      </c>
      <c r="E115" s="171" t="s">
        <v>2068</v>
      </c>
      <c r="F115" s="172" t="s">
        <v>2069</v>
      </c>
      <c r="G115" s="173" t="s">
        <v>226</v>
      </c>
      <c r="H115" s="174">
        <v>258.16</v>
      </c>
      <c r="I115" s="175"/>
      <c r="J115" s="176">
        <f>ROUND(I115*H115,2)</f>
        <v>0</v>
      </c>
      <c r="K115" s="172" t="s">
        <v>215</v>
      </c>
      <c r="L115" s="177"/>
      <c r="M115" s="178" t="s">
        <v>19</v>
      </c>
      <c r="N115" s="179" t="s">
        <v>48</v>
      </c>
      <c r="P115" s="141">
        <f>O115*H115</f>
        <v>0</v>
      </c>
      <c r="Q115" s="141">
        <v>0.005</v>
      </c>
      <c r="R115" s="141">
        <f>Q115*H115</f>
        <v>1.2908000000000002</v>
      </c>
      <c r="S115" s="141">
        <v>0</v>
      </c>
      <c r="T115" s="142">
        <f>S115*H115</f>
        <v>0</v>
      </c>
      <c r="AR115" s="143" t="s">
        <v>432</v>
      </c>
      <c r="AT115" s="143" t="s">
        <v>239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331</v>
      </c>
      <c r="BM115" s="143" t="s">
        <v>2070</v>
      </c>
    </row>
    <row r="116" spans="2:65" s="1" customFormat="1" ht="16.5" customHeight="1">
      <c r="B116" s="33"/>
      <c r="C116" s="170" t="s">
        <v>255</v>
      </c>
      <c r="D116" s="170" t="s">
        <v>239</v>
      </c>
      <c r="E116" s="171" t="s">
        <v>2071</v>
      </c>
      <c r="F116" s="172" t="s">
        <v>2072</v>
      </c>
      <c r="G116" s="173" t="s">
        <v>226</v>
      </c>
      <c r="H116" s="174">
        <v>258.16</v>
      </c>
      <c r="I116" s="175"/>
      <c r="J116" s="176">
        <f>ROUND(I116*H116,2)</f>
        <v>0</v>
      </c>
      <c r="K116" s="172" t="s">
        <v>19</v>
      </c>
      <c r="L116" s="177"/>
      <c r="M116" s="178" t="s">
        <v>19</v>
      </c>
      <c r="N116" s="179" t="s">
        <v>48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432</v>
      </c>
      <c r="AT116" s="143" t="s">
        <v>239</v>
      </c>
      <c r="AU116" s="143" t="s">
        <v>86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84</v>
      </c>
      <c r="BK116" s="144">
        <f>ROUND(I116*H116,2)</f>
        <v>0</v>
      </c>
      <c r="BL116" s="18" t="s">
        <v>331</v>
      </c>
      <c r="BM116" s="143" t="s">
        <v>2073</v>
      </c>
    </row>
    <row r="117" spans="2:65" s="1" customFormat="1" ht="44.25" customHeight="1">
      <c r="B117" s="33"/>
      <c r="C117" s="132" t="s">
        <v>242</v>
      </c>
      <c r="D117" s="132" t="s">
        <v>211</v>
      </c>
      <c r="E117" s="133" t="s">
        <v>445</v>
      </c>
      <c r="F117" s="134" t="s">
        <v>446</v>
      </c>
      <c r="G117" s="135" t="s">
        <v>447</v>
      </c>
      <c r="H117" s="187"/>
      <c r="I117" s="137"/>
      <c r="J117" s="138">
        <f>ROUND(I117*H117,2)</f>
        <v>0</v>
      </c>
      <c r="K117" s="134" t="s">
        <v>215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331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331</v>
      </c>
      <c r="BM117" s="143" t="s">
        <v>2074</v>
      </c>
    </row>
    <row r="118" spans="2:47" s="1" customFormat="1" ht="12">
      <c r="B118" s="33"/>
      <c r="D118" s="145" t="s">
        <v>218</v>
      </c>
      <c r="F118" s="146" t="s">
        <v>449</v>
      </c>
      <c r="I118" s="147"/>
      <c r="L118" s="33"/>
      <c r="M118" s="148"/>
      <c r="T118" s="52"/>
      <c r="AT118" s="18" t="s">
        <v>218</v>
      </c>
      <c r="AU118" s="18" t="s">
        <v>86</v>
      </c>
    </row>
    <row r="119" spans="2:63" s="11" customFormat="1" ht="25.9" customHeight="1">
      <c r="B119" s="120"/>
      <c r="D119" s="121" t="s">
        <v>76</v>
      </c>
      <c r="E119" s="122" t="s">
        <v>508</v>
      </c>
      <c r="F119" s="122" t="s">
        <v>509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244</v>
      </c>
      <c r="AT119" s="128" t="s">
        <v>76</v>
      </c>
      <c r="AU119" s="128" t="s">
        <v>77</v>
      </c>
      <c r="AY119" s="121" t="s">
        <v>208</v>
      </c>
      <c r="BK119" s="129">
        <f>BK120</f>
        <v>0</v>
      </c>
    </row>
    <row r="120" spans="2:63" s="11" customFormat="1" ht="22.9" customHeight="1">
      <c r="B120" s="120"/>
      <c r="D120" s="121" t="s">
        <v>76</v>
      </c>
      <c r="E120" s="130" t="s">
        <v>510</v>
      </c>
      <c r="F120" s="130" t="s">
        <v>511</v>
      </c>
      <c r="I120" s="123"/>
      <c r="J120" s="131">
        <f>BK120</f>
        <v>0</v>
      </c>
      <c r="L120" s="120"/>
      <c r="M120" s="125"/>
      <c r="P120" s="126">
        <f>SUM(P121:P122)</f>
        <v>0</v>
      </c>
      <c r="R120" s="126">
        <f>SUM(R121:R122)</f>
        <v>0</v>
      </c>
      <c r="T120" s="127">
        <f>SUM(T121:T122)</f>
        <v>0</v>
      </c>
      <c r="AR120" s="121" t="s">
        <v>244</v>
      </c>
      <c r="AT120" s="128" t="s">
        <v>76</v>
      </c>
      <c r="AU120" s="128" t="s">
        <v>84</v>
      </c>
      <c r="AY120" s="121" t="s">
        <v>208</v>
      </c>
      <c r="BK120" s="129">
        <f>SUM(BK121:BK122)</f>
        <v>0</v>
      </c>
    </row>
    <row r="121" spans="2:65" s="1" customFormat="1" ht="16.5" customHeight="1">
      <c r="B121" s="33"/>
      <c r="C121" s="132" t="s">
        <v>271</v>
      </c>
      <c r="D121" s="132" t="s">
        <v>211</v>
      </c>
      <c r="E121" s="133" t="s">
        <v>513</v>
      </c>
      <c r="F121" s="134" t="s">
        <v>511</v>
      </c>
      <c r="G121" s="135" t="s">
        <v>447</v>
      </c>
      <c r="H121" s="187"/>
      <c r="I121" s="137"/>
      <c r="J121" s="138">
        <f>ROUND(I121*H121,2)</f>
        <v>0</v>
      </c>
      <c r="K121" s="134" t="s">
        <v>514</v>
      </c>
      <c r="L121" s="33"/>
      <c r="M121" s="139" t="s">
        <v>19</v>
      </c>
      <c r="N121" s="140" t="s">
        <v>48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515</v>
      </c>
      <c r="AT121" s="143" t="s">
        <v>211</v>
      </c>
      <c r="AU121" s="143" t="s">
        <v>86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84</v>
      </c>
      <c r="BK121" s="144">
        <f>ROUND(I121*H121,2)</f>
        <v>0</v>
      </c>
      <c r="BL121" s="18" t="s">
        <v>515</v>
      </c>
      <c r="BM121" s="143" t="s">
        <v>2075</v>
      </c>
    </row>
    <row r="122" spans="2:47" s="1" customFormat="1" ht="12">
      <c r="B122" s="33"/>
      <c r="D122" s="145" t="s">
        <v>218</v>
      </c>
      <c r="F122" s="146" t="s">
        <v>517</v>
      </c>
      <c r="I122" s="147"/>
      <c r="L122" s="33"/>
      <c r="M122" s="188"/>
      <c r="N122" s="189"/>
      <c r="O122" s="189"/>
      <c r="P122" s="189"/>
      <c r="Q122" s="189"/>
      <c r="R122" s="189"/>
      <c r="S122" s="189"/>
      <c r="T122" s="190"/>
      <c r="AT122" s="18" t="s">
        <v>218</v>
      </c>
      <c r="AU122" s="18" t="s">
        <v>86</v>
      </c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33"/>
    </row>
  </sheetData>
  <sheetProtection algorithmName="SHA-512" hashValue="0yIxS6Ef9EWC9xWQw5qgbhSzfVE7abmoIpQkLF62llEuFI6nvLP/9SBEAGewhZvLIoSmUax0CCKBm8wWYQXxgg==" saltValue="mK6XlGnBcSbdkYo7yAQLe9mijPW2/PYn/qg8TjnmL1J6RztWXpr4dLsg4YktKBk5204/V8seWwfAETyV1gplDw==" spinCount="100000" sheet="1" objects="1" scenarios="1" formatColumns="0" formatRows="0" autoFilter="0"/>
  <autoFilter ref="C90:K12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941211112"/>
    <hyperlink ref="F102" r:id="rId2" display="https://podminky.urs.cz/item/CS_URS_2023_01/941211211"/>
    <hyperlink ref="F105" r:id="rId3" display="https://podminky.urs.cz/item/CS_URS_2023_01/941211812"/>
    <hyperlink ref="F109" r:id="rId4" display="https://podminky.urs.cz/item/CS_URS_2023_01/764001833"/>
    <hyperlink ref="F114" r:id="rId5" display="https://podminky.urs.cz/item/CS_URS_2023_01/764101141"/>
    <hyperlink ref="F118" r:id="rId6" display="https://podminky.urs.cz/item/CS_URS_2023_01/998764201"/>
    <hyperlink ref="F122" r:id="rId7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3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2076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2077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ROUND((SUM(BE96:BE300)),2)</f>
        <v>0</v>
      </c>
      <c r="I35" s="94">
        <v>0.21</v>
      </c>
      <c r="J35" s="82">
        <f>ROUND(((SUM(BE96:BE300))*I35),2)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ROUND((SUM(BF96:BF300)),2)</f>
        <v>0</v>
      </c>
      <c r="I36" s="94">
        <v>0.15</v>
      </c>
      <c r="J36" s="82">
        <f>ROUND(((SUM(BF96:BF300))*I36),2)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ROUND((SUM(BG96:BG300)),2)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ROUND((SUM(BH96:BH300)),2)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ROUND((SUM(BI96:BI300)),2)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2076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01 - Pohled z východu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J152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J201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J213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J216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J217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J242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J297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J298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2076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01 - Pohled z východu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P97+P216+P297</f>
        <v>0</v>
      </c>
      <c r="Q96" s="50"/>
      <c r="R96" s="117">
        <f>R97+R216+R297</f>
        <v>13.181298035600001</v>
      </c>
      <c r="S96" s="50"/>
      <c r="T96" s="118">
        <f>T97+T216+T297</f>
        <v>34.75693849999999</v>
      </c>
      <c r="AT96" s="18" t="s">
        <v>76</v>
      </c>
      <c r="AU96" s="18" t="s">
        <v>181</v>
      </c>
      <c r="BK96" s="119">
        <f>BK97+BK216+BK297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P98+P119+P152+P201+P213</f>
        <v>0</v>
      </c>
      <c r="R97" s="126">
        <f>R98+R119+R152+R201+R213</f>
        <v>7.63134361</v>
      </c>
      <c r="T97" s="127">
        <f>T98+T119+T152+T201+T213</f>
        <v>34.66016199999999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BK98+BK119+BK152+BK201+BK213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SUM(P99:P118)</f>
        <v>0</v>
      </c>
      <c r="R98" s="126">
        <f>SUM(R99:R118)</f>
        <v>3.62107511</v>
      </c>
      <c r="T98" s="127">
        <f>SUM(T99:T118)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SUM(BK99:BK118)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0.231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0.4337025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2078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2079</v>
      </c>
      <c r="H101" s="153">
        <v>0.231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222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0.231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37.9" customHeight="1">
      <c r="B104" s="33"/>
      <c r="C104" s="132" t="s">
        <v>86</v>
      </c>
      <c r="D104" s="132" t="s">
        <v>211</v>
      </c>
      <c r="E104" s="133" t="s">
        <v>2080</v>
      </c>
      <c r="F104" s="134" t="s">
        <v>2081</v>
      </c>
      <c r="G104" s="135" t="s">
        <v>235</v>
      </c>
      <c r="H104" s="136">
        <v>15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0.02588</v>
      </c>
      <c r="R104" s="141">
        <f>Q104*H104</f>
        <v>0.3882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2082</v>
      </c>
    </row>
    <row r="105" spans="2:47" s="1" customFormat="1" ht="12">
      <c r="B105" s="33"/>
      <c r="D105" s="145" t="s">
        <v>218</v>
      </c>
      <c r="F105" s="146" t="s">
        <v>2083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2084</v>
      </c>
      <c r="H106" s="153">
        <v>15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15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16.5" customHeight="1">
      <c r="B108" s="33"/>
      <c r="C108" s="170" t="s">
        <v>209</v>
      </c>
      <c r="D108" s="170" t="s">
        <v>239</v>
      </c>
      <c r="E108" s="171" t="s">
        <v>2085</v>
      </c>
      <c r="F108" s="172" t="s">
        <v>2086</v>
      </c>
      <c r="G108" s="173" t="s">
        <v>235</v>
      </c>
      <c r="H108" s="174">
        <v>15</v>
      </c>
      <c r="I108" s="175"/>
      <c r="J108" s="176">
        <f>ROUND(I108*H108,2)</f>
        <v>0</v>
      </c>
      <c r="K108" s="172" t="s">
        <v>215</v>
      </c>
      <c r="L108" s="177"/>
      <c r="M108" s="178" t="s">
        <v>19</v>
      </c>
      <c r="N108" s="179" t="s">
        <v>48</v>
      </c>
      <c r="P108" s="141">
        <f>O108*H108</f>
        <v>0</v>
      </c>
      <c r="Q108" s="141">
        <v>0.112</v>
      </c>
      <c r="R108" s="141">
        <f>Q108*H108</f>
        <v>1.68</v>
      </c>
      <c r="S108" s="141">
        <v>0</v>
      </c>
      <c r="T108" s="142">
        <f>S108*H108</f>
        <v>0</v>
      </c>
      <c r="AR108" s="143" t="s">
        <v>242</v>
      </c>
      <c r="AT108" s="143" t="s">
        <v>239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2087</v>
      </c>
    </row>
    <row r="109" spans="2:65" s="1" customFormat="1" ht="37.9" customHeight="1">
      <c r="B109" s="33"/>
      <c r="C109" s="132" t="s">
        <v>216</v>
      </c>
      <c r="D109" s="132" t="s">
        <v>211</v>
      </c>
      <c r="E109" s="133" t="s">
        <v>256</v>
      </c>
      <c r="F109" s="134" t="s">
        <v>257</v>
      </c>
      <c r="G109" s="135" t="s">
        <v>226</v>
      </c>
      <c r="H109" s="136">
        <v>39.173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0.02857</v>
      </c>
      <c r="R109" s="141">
        <f>Q109*H109</f>
        <v>1.1191726100000001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2088</v>
      </c>
    </row>
    <row r="110" spans="2:47" s="1" customFormat="1" ht="12">
      <c r="B110" s="33"/>
      <c r="D110" s="145" t="s">
        <v>218</v>
      </c>
      <c r="F110" s="146" t="s">
        <v>259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2089</v>
      </c>
      <c r="H111" s="153">
        <v>2.16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2090</v>
      </c>
      <c r="H112" s="153">
        <v>6.3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2090</v>
      </c>
      <c r="H113" s="153">
        <v>6.3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2" customFormat="1" ht="12">
      <c r="B114" s="149"/>
      <c r="D114" s="150" t="s">
        <v>220</v>
      </c>
      <c r="E114" s="151" t="s">
        <v>19</v>
      </c>
      <c r="F114" s="152" t="s">
        <v>2090</v>
      </c>
      <c r="H114" s="153">
        <v>6.3</v>
      </c>
      <c r="I114" s="154"/>
      <c r="L114" s="149"/>
      <c r="M114" s="155"/>
      <c r="T114" s="156"/>
      <c r="AT114" s="151" t="s">
        <v>220</v>
      </c>
      <c r="AU114" s="151" t="s">
        <v>86</v>
      </c>
      <c r="AV114" s="12" t="s">
        <v>86</v>
      </c>
      <c r="AW114" s="12" t="s">
        <v>37</v>
      </c>
      <c r="AX114" s="12" t="s">
        <v>77</v>
      </c>
      <c r="AY114" s="151" t="s">
        <v>208</v>
      </c>
    </row>
    <row r="115" spans="2:51" s="13" customFormat="1" ht="12">
      <c r="B115" s="157"/>
      <c r="D115" s="150" t="s">
        <v>220</v>
      </c>
      <c r="E115" s="158" t="s">
        <v>19</v>
      </c>
      <c r="F115" s="159" t="s">
        <v>1091</v>
      </c>
      <c r="H115" s="158" t="s">
        <v>19</v>
      </c>
      <c r="I115" s="160"/>
      <c r="L115" s="157"/>
      <c r="M115" s="161"/>
      <c r="T115" s="162"/>
      <c r="AT115" s="158" t="s">
        <v>220</v>
      </c>
      <c r="AU115" s="158" t="s">
        <v>86</v>
      </c>
      <c r="AV115" s="13" t="s">
        <v>84</v>
      </c>
      <c r="AW115" s="13" t="s">
        <v>37</v>
      </c>
      <c r="AX115" s="13" t="s">
        <v>77</v>
      </c>
      <c r="AY115" s="158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2091</v>
      </c>
      <c r="H116" s="153">
        <v>18.113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3" customFormat="1" ht="12">
      <c r="B117" s="157"/>
      <c r="D117" s="150" t="s">
        <v>220</v>
      </c>
      <c r="E117" s="158" t="s">
        <v>19</v>
      </c>
      <c r="F117" s="159" t="s">
        <v>2092</v>
      </c>
      <c r="H117" s="158" t="s">
        <v>19</v>
      </c>
      <c r="I117" s="160"/>
      <c r="L117" s="157"/>
      <c r="M117" s="161"/>
      <c r="T117" s="162"/>
      <c r="AT117" s="158" t="s">
        <v>220</v>
      </c>
      <c r="AU117" s="158" t="s">
        <v>86</v>
      </c>
      <c r="AV117" s="13" t="s">
        <v>84</v>
      </c>
      <c r="AW117" s="13" t="s">
        <v>37</v>
      </c>
      <c r="AX117" s="13" t="s">
        <v>77</v>
      </c>
      <c r="AY117" s="158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39.173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3" s="11" customFormat="1" ht="22.9" customHeight="1">
      <c r="B119" s="120"/>
      <c r="D119" s="121" t="s">
        <v>76</v>
      </c>
      <c r="E119" s="130" t="s">
        <v>250</v>
      </c>
      <c r="F119" s="130" t="s">
        <v>278</v>
      </c>
      <c r="I119" s="123"/>
      <c r="J119" s="131">
        <f>BK119</f>
        <v>0</v>
      </c>
      <c r="L119" s="120"/>
      <c r="M119" s="125"/>
      <c r="P119" s="126">
        <f>SUM(P120:P151)</f>
        <v>0</v>
      </c>
      <c r="R119" s="126">
        <f>SUM(R120:R151)</f>
        <v>3.9946685</v>
      </c>
      <c r="T119" s="127">
        <f>SUM(T120:T151)</f>
        <v>0</v>
      </c>
      <c r="AR119" s="121" t="s">
        <v>84</v>
      </c>
      <c r="AT119" s="128" t="s">
        <v>76</v>
      </c>
      <c r="AU119" s="128" t="s">
        <v>84</v>
      </c>
      <c r="AY119" s="121" t="s">
        <v>208</v>
      </c>
      <c r="BK119" s="129">
        <f>SUM(BK120:BK151)</f>
        <v>0</v>
      </c>
    </row>
    <row r="120" spans="2:65" s="1" customFormat="1" ht="21.75" customHeight="1">
      <c r="B120" s="33"/>
      <c r="C120" s="132" t="s">
        <v>244</v>
      </c>
      <c r="D120" s="132" t="s">
        <v>211</v>
      </c>
      <c r="E120" s="133" t="s">
        <v>2093</v>
      </c>
      <c r="F120" s="134" t="s">
        <v>2094</v>
      </c>
      <c r="G120" s="135" t="s">
        <v>226</v>
      </c>
      <c r="H120" s="136">
        <v>33.81</v>
      </c>
      <c r="I120" s="137"/>
      <c r="J120" s="138">
        <f>ROUND(I120*H120,2)</f>
        <v>0</v>
      </c>
      <c r="K120" s="134" t="s">
        <v>215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0.03045</v>
      </c>
      <c r="R120" s="141">
        <f>Q120*H120</f>
        <v>1.0295145</v>
      </c>
      <c r="S120" s="141">
        <v>0</v>
      </c>
      <c r="T120" s="142">
        <f>S120*H120</f>
        <v>0</v>
      </c>
      <c r="AR120" s="143" t="s">
        <v>216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216</v>
      </c>
      <c r="BM120" s="143" t="s">
        <v>2095</v>
      </c>
    </row>
    <row r="121" spans="2:47" s="1" customFormat="1" ht="12">
      <c r="B121" s="33"/>
      <c r="D121" s="145" t="s">
        <v>218</v>
      </c>
      <c r="F121" s="146" t="s">
        <v>2096</v>
      </c>
      <c r="I121" s="147"/>
      <c r="L121" s="33"/>
      <c r="M121" s="148"/>
      <c r="T121" s="52"/>
      <c r="AT121" s="18" t="s">
        <v>218</v>
      </c>
      <c r="AU121" s="18" t="s">
        <v>86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2097</v>
      </c>
      <c r="H122" s="153">
        <v>2.76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2098</v>
      </c>
      <c r="H123" s="153">
        <v>10.35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2098</v>
      </c>
      <c r="H124" s="153">
        <v>10.35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2098</v>
      </c>
      <c r="H125" s="153">
        <v>10.35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5" customFormat="1" ht="12">
      <c r="B126" s="180"/>
      <c r="D126" s="150" t="s">
        <v>220</v>
      </c>
      <c r="E126" s="181" t="s">
        <v>19</v>
      </c>
      <c r="F126" s="182" t="s">
        <v>294</v>
      </c>
      <c r="H126" s="183">
        <v>33.81</v>
      </c>
      <c r="I126" s="184"/>
      <c r="L126" s="180"/>
      <c r="M126" s="185"/>
      <c r="T126" s="186"/>
      <c r="AT126" s="181" t="s">
        <v>220</v>
      </c>
      <c r="AU126" s="181" t="s">
        <v>86</v>
      </c>
      <c r="AV126" s="15" t="s">
        <v>209</v>
      </c>
      <c r="AW126" s="15" t="s">
        <v>37</v>
      </c>
      <c r="AX126" s="15" t="s">
        <v>77</v>
      </c>
      <c r="AY126" s="181" t="s">
        <v>208</v>
      </c>
    </row>
    <row r="127" spans="2:51" s="14" customFormat="1" ht="12">
      <c r="B127" s="163"/>
      <c r="D127" s="150" t="s">
        <v>220</v>
      </c>
      <c r="E127" s="164" t="s">
        <v>19</v>
      </c>
      <c r="F127" s="165" t="s">
        <v>223</v>
      </c>
      <c r="H127" s="166">
        <v>33.81</v>
      </c>
      <c r="I127" s="167"/>
      <c r="L127" s="163"/>
      <c r="M127" s="168"/>
      <c r="T127" s="169"/>
      <c r="AT127" s="164" t="s">
        <v>220</v>
      </c>
      <c r="AU127" s="164" t="s">
        <v>86</v>
      </c>
      <c r="AV127" s="14" t="s">
        <v>216</v>
      </c>
      <c r="AW127" s="14" t="s">
        <v>37</v>
      </c>
      <c r="AX127" s="14" t="s">
        <v>84</v>
      </c>
      <c r="AY127" s="164" t="s">
        <v>208</v>
      </c>
    </row>
    <row r="128" spans="2:65" s="1" customFormat="1" ht="24.2" customHeight="1">
      <c r="B128" s="33"/>
      <c r="C128" s="132" t="s">
        <v>250</v>
      </c>
      <c r="D128" s="132" t="s">
        <v>211</v>
      </c>
      <c r="E128" s="133" t="s">
        <v>279</v>
      </c>
      <c r="F128" s="134" t="s">
        <v>280</v>
      </c>
      <c r="G128" s="135" t="s">
        <v>226</v>
      </c>
      <c r="H128" s="136">
        <v>76.3</v>
      </c>
      <c r="I128" s="137"/>
      <c r="J128" s="138">
        <f>ROUND(I128*H128,2)</f>
        <v>0</v>
      </c>
      <c r="K128" s="134" t="s">
        <v>215</v>
      </c>
      <c r="L128" s="33"/>
      <c r="M128" s="139" t="s">
        <v>19</v>
      </c>
      <c r="N128" s="140" t="s">
        <v>48</v>
      </c>
      <c r="P128" s="141">
        <f>O128*H128</f>
        <v>0</v>
      </c>
      <c r="Q128" s="141">
        <v>0.03358</v>
      </c>
      <c r="R128" s="141">
        <f>Q128*H128</f>
        <v>2.5621539999999996</v>
      </c>
      <c r="S128" s="141">
        <v>0</v>
      </c>
      <c r="T128" s="142">
        <f>S128*H128</f>
        <v>0</v>
      </c>
      <c r="AR128" s="143" t="s">
        <v>216</v>
      </c>
      <c r="AT128" s="143" t="s">
        <v>211</v>
      </c>
      <c r="AU128" s="143" t="s">
        <v>86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84</v>
      </c>
      <c r="BK128" s="144">
        <f>ROUND(I128*H128,2)</f>
        <v>0</v>
      </c>
      <c r="BL128" s="18" t="s">
        <v>216</v>
      </c>
      <c r="BM128" s="143" t="s">
        <v>2099</v>
      </c>
    </row>
    <row r="129" spans="2:47" s="1" customFormat="1" ht="12">
      <c r="B129" s="33"/>
      <c r="D129" s="145" t="s">
        <v>218</v>
      </c>
      <c r="F129" s="146" t="s">
        <v>282</v>
      </c>
      <c r="I129" s="147"/>
      <c r="L129" s="33"/>
      <c r="M129" s="148"/>
      <c r="T129" s="52"/>
      <c r="AT129" s="18" t="s">
        <v>218</v>
      </c>
      <c r="AU129" s="18" t="s">
        <v>86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2100</v>
      </c>
      <c r="H130" s="153">
        <v>5.52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2" customFormat="1" ht="12">
      <c r="B131" s="149"/>
      <c r="D131" s="150" t="s">
        <v>220</v>
      </c>
      <c r="E131" s="151" t="s">
        <v>19</v>
      </c>
      <c r="F131" s="152" t="s">
        <v>2101</v>
      </c>
      <c r="H131" s="153">
        <v>20.7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2101</v>
      </c>
      <c r="H132" s="153">
        <v>20.7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2102</v>
      </c>
      <c r="H133" s="153">
        <v>5.53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2103</v>
      </c>
      <c r="H134" s="153">
        <v>3.15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2101</v>
      </c>
      <c r="H135" s="153">
        <v>20.7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5" customFormat="1" ht="12">
      <c r="B136" s="180"/>
      <c r="D136" s="150" t="s">
        <v>220</v>
      </c>
      <c r="E136" s="181" t="s">
        <v>19</v>
      </c>
      <c r="F136" s="182" t="s">
        <v>290</v>
      </c>
      <c r="H136" s="183">
        <v>76.3</v>
      </c>
      <c r="I136" s="184"/>
      <c r="L136" s="180"/>
      <c r="M136" s="185"/>
      <c r="T136" s="186"/>
      <c r="AT136" s="181" t="s">
        <v>220</v>
      </c>
      <c r="AU136" s="181" t="s">
        <v>86</v>
      </c>
      <c r="AV136" s="15" t="s">
        <v>209</v>
      </c>
      <c r="AW136" s="15" t="s">
        <v>37</v>
      </c>
      <c r="AX136" s="15" t="s">
        <v>77</v>
      </c>
      <c r="AY136" s="181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76.3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33" customHeight="1">
      <c r="B138" s="33"/>
      <c r="C138" s="132" t="s">
        <v>255</v>
      </c>
      <c r="D138" s="132" t="s">
        <v>211</v>
      </c>
      <c r="E138" s="133" t="s">
        <v>2104</v>
      </c>
      <c r="F138" s="134" t="s">
        <v>2105</v>
      </c>
      <c r="G138" s="135" t="s">
        <v>226</v>
      </c>
      <c r="H138" s="136">
        <v>13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0.0231</v>
      </c>
      <c r="R138" s="141">
        <f>Q138*H138</f>
        <v>0.3003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2106</v>
      </c>
    </row>
    <row r="139" spans="2:47" s="1" customFormat="1" ht="12">
      <c r="B139" s="33"/>
      <c r="D139" s="145" t="s">
        <v>218</v>
      </c>
      <c r="F139" s="146" t="s">
        <v>2107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2108</v>
      </c>
      <c r="H140" s="153">
        <v>13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3" customFormat="1" ht="12">
      <c r="B141" s="157"/>
      <c r="D141" s="150" t="s">
        <v>220</v>
      </c>
      <c r="E141" s="158" t="s">
        <v>19</v>
      </c>
      <c r="F141" s="159" t="s">
        <v>755</v>
      </c>
      <c r="H141" s="158" t="s">
        <v>19</v>
      </c>
      <c r="I141" s="160"/>
      <c r="L141" s="157"/>
      <c r="M141" s="161"/>
      <c r="T141" s="162"/>
      <c r="AT141" s="158" t="s">
        <v>220</v>
      </c>
      <c r="AU141" s="158" t="s">
        <v>86</v>
      </c>
      <c r="AV141" s="13" t="s">
        <v>84</v>
      </c>
      <c r="AW141" s="13" t="s">
        <v>37</v>
      </c>
      <c r="AX141" s="13" t="s">
        <v>77</v>
      </c>
      <c r="AY141" s="158" t="s">
        <v>208</v>
      </c>
    </row>
    <row r="142" spans="2:51" s="14" customFormat="1" ht="12">
      <c r="B142" s="163"/>
      <c r="D142" s="150" t="s">
        <v>220</v>
      </c>
      <c r="E142" s="164" t="s">
        <v>19</v>
      </c>
      <c r="F142" s="165" t="s">
        <v>223</v>
      </c>
      <c r="H142" s="166">
        <v>13</v>
      </c>
      <c r="I142" s="167"/>
      <c r="L142" s="163"/>
      <c r="M142" s="168"/>
      <c r="T142" s="169"/>
      <c r="AT142" s="164" t="s">
        <v>220</v>
      </c>
      <c r="AU142" s="164" t="s">
        <v>86</v>
      </c>
      <c r="AV142" s="14" t="s">
        <v>216</v>
      </c>
      <c r="AW142" s="14" t="s">
        <v>37</v>
      </c>
      <c r="AX142" s="14" t="s">
        <v>84</v>
      </c>
      <c r="AY142" s="164" t="s">
        <v>208</v>
      </c>
    </row>
    <row r="143" spans="2:65" s="1" customFormat="1" ht="44.25" customHeight="1">
      <c r="B143" s="33"/>
      <c r="C143" s="132" t="s">
        <v>242</v>
      </c>
      <c r="D143" s="132" t="s">
        <v>211</v>
      </c>
      <c r="E143" s="133" t="s">
        <v>776</v>
      </c>
      <c r="F143" s="134" t="s">
        <v>777</v>
      </c>
      <c r="G143" s="135" t="s">
        <v>226</v>
      </c>
      <c r="H143" s="136">
        <v>13</v>
      </c>
      <c r="I143" s="137"/>
      <c r="J143" s="138">
        <f>ROUND(I143*H143,2)</f>
        <v>0</v>
      </c>
      <c r="K143" s="134" t="s">
        <v>215</v>
      </c>
      <c r="L143" s="33"/>
      <c r="M143" s="139" t="s">
        <v>19</v>
      </c>
      <c r="N143" s="140" t="s">
        <v>48</v>
      </c>
      <c r="P143" s="141">
        <f>O143*H143</f>
        <v>0</v>
      </c>
      <c r="Q143" s="141">
        <v>0.0079</v>
      </c>
      <c r="R143" s="141">
        <f>Q143*H143</f>
        <v>0.10270000000000001</v>
      </c>
      <c r="S143" s="141">
        <v>0</v>
      </c>
      <c r="T143" s="142">
        <f>S143*H143</f>
        <v>0</v>
      </c>
      <c r="AR143" s="143" t="s">
        <v>216</v>
      </c>
      <c r="AT143" s="143" t="s">
        <v>211</v>
      </c>
      <c r="AU143" s="143" t="s">
        <v>86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84</v>
      </c>
      <c r="BK143" s="144">
        <f>ROUND(I143*H143,2)</f>
        <v>0</v>
      </c>
      <c r="BL143" s="18" t="s">
        <v>216</v>
      </c>
      <c r="BM143" s="143" t="s">
        <v>2109</v>
      </c>
    </row>
    <row r="144" spans="2:47" s="1" customFormat="1" ht="12">
      <c r="B144" s="33"/>
      <c r="D144" s="145" t="s">
        <v>218</v>
      </c>
      <c r="F144" s="146" t="s">
        <v>779</v>
      </c>
      <c r="I144" s="147"/>
      <c r="L144" s="33"/>
      <c r="M144" s="148"/>
      <c r="T144" s="52"/>
      <c r="AT144" s="18" t="s">
        <v>218</v>
      </c>
      <c r="AU144" s="18" t="s">
        <v>86</v>
      </c>
    </row>
    <row r="145" spans="2:65" s="1" customFormat="1" ht="37.9" customHeight="1">
      <c r="B145" s="33"/>
      <c r="C145" s="132" t="s">
        <v>271</v>
      </c>
      <c r="D145" s="132" t="s">
        <v>211</v>
      </c>
      <c r="E145" s="133" t="s">
        <v>319</v>
      </c>
      <c r="F145" s="134" t="s">
        <v>320</v>
      </c>
      <c r="G145" s="135" t="s">
        <v>226</v>
      </c>
      <c r="H145" s="136">
        <v>272.16</v>
      </c>
      <c r="I145" s="137"/>
      <c r="J145" s="138">
        <f>ROUND(I145*H145,2)</f>
        <v>0</v>
      </c>
      <c r="K145" s="134" t="s">
        <v>215</v>
      </c>
      <c r="L145" s="33"/>
      <c r="M145" s="139" t="s">
        <v>19</v>
      </c>
      <c r="N145" s="140" t="s">
        <v>48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216</v>
      </c>
      <c r="AT145" s="143" t="s">
        <v>211</v>
      </c>
      <c r="AU145" s="143" t="s">
        <v>86</v>
      </c>
      <c r="AY145" s="18" t="s">
        <v>208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84</v>
      </c>
      <c r="BK145" s="144">
        <f>ROUND(I145*H145,2)</f>
        <v>0</v>
      </c>
      <c r="BL145" s="18" t="s">
        <v>216</v>
      </c>
      <c r="BM145" s="143" t="s">
        <v>2110</v>
      </c>
    </row>
    <row r="146" spans="2:47" s="1" customFormat="1" ht="12">
      <c r="B146" s="33"/>
      <c r="D146" s="145" t="s">
        <v>218</v>
      </c>
      <c r="F146" s="146" t="s">
        <v>322</v>
      </c>
      <c r="I146" s="147"/>
      <c r="L146" s="33"/>
      <c r="M146" s="148"/>
      <c r="T146" s="52"/>
      <c r="AT146" s="18" t="s">
        <v>218</v>
      </c>
      <c r="AU146" s="18" t="s">
        <v>86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2111</v>
      </c>
      <c r="H147" s="153">
        <v>84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2111</v>
      </c>
      <c r="H148" s="153">
        <v>84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2111</v>
      </c>
      <c r="H149" s="153">
        <v>84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2112</v>
      </c>
      <c r="H150" s="153">
        <v>20.16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4" customFormat="1" ht="12">
      <c r="B151" s="163"/>
      <c r="D151" s="150" t="s">
        <v>220</v>
      </c>
      <c r="E151" s="164" t="s">
        <v>19</v>
      </c>
      <c r="F151" s="165" t="s">
        <v>223</v>
      </c>
      <c r="H151" s="166">
        <v>272.16</v>
      </c>
      <c r="I151" s="167"/>
      <c r="L151" s="163"/>
      <c r="M151" s="168"/>
      <c r="T151" s="169"/>
      <c r="AT151" s="164" t="s">
        <v>220</v>
      </c>
      <c r="AU151" s="164" t="s">
        <v>86</v>
      </c>
      <c r="AV151" s="14" t="s">
        <v>216</v>
      </c>
      <c r="AW151" s="14" t="s">
        <v>37</v>
      </c>
      <c r="AX151" s="14" t="s">
        <v>84</v>
      </c>
      <c r="AY151" s="164" t="s">
        <v>208</v>
      </c>
    </row>
    <row r="152" spans="2:63" s="11" customFormat="1" ht="22.9" customHeight="1">
      <c r="B152" s="120"/>
      <c r="D152" s="121" t="s">
        <v>76</v>
      </c>
      <c r="E152" s="130" t="s">
        <v>271</v>
      </c>
      <c r="F152" s="130" t="s">
        <v>324</v>
      </c>
      <c r="I152" s="123"/>
      <c r="J152" s="131">
        <f>BK152</f>
        <v>0</v>
      </c>
      <c r="L152" s="120"/>
      <c r="M152" s="125"/>
      <c r="P152" s="126">
        <f>SUM(P153:P200)</f>
        <v>0</v>
      </c>
      <c r="R152" s="126">
        <f>SUM(R153:R200)</f>
        <v>0.0156</v>
      </c>
      <c r="T152" s="127">
        <f>SUM(T153:T200)</f>
        <v>34.66016199999999</v>
      </c>
      <c r="AR152" s="121" t="s">
        <v>84</v>
      </c>
      <c r="AT152" s="128" t="s">
        <v>76</v>
      </c>
      <c r="AU152" s="128" t="s">
        <v>84</v>
      </c>
      <c r="AY152" s="121" t="s">
        <v>208</v>
      </c>
      <c r="BK152" s="129">
        <f>SUM(BK153:BK200)</f>
        <v>0</v>
      </c>
    </row>
    <row r="153" spans="2:65" s="1" customFormat="1" ht="37.9" customHeight="1">
      <c r="B153" s="33"/>
      <c r="C153" s="132" t="s">
        <v>169</v>
      </c>
      <c r="D153" s="132" t="s">
        <v>211</v>
      </c>
      <c r="E153" s="133" t="s">
        <v>1645</v>
      </c>
      <c r="F153" s="134" t="s">
        <v>1646</v>
      </c>
      <c r="G153" s="135" t="s">
        <v>226</v>
      </c>
      <c r="H153" s="136">
        <v>120</v>
      </c>
      <c r="I153" s="137"/>
      <c r="J153" s="138">
        <f>ROUND(I153*H153,2)</f>
        <v>0</v>
      </c>
      <c r="K153" s="134" t="s">
        <v>215</v>
      </c>
      <c r="L153" s="33"/>
      <c r="M153" s="139" t="s">
        <v>19</v>
      </c>
      <c r="N153" s="140" t="s">
        <v>48</v>
      </c>
      <c r="P153" s="141">
        <f>O153*H153</f>
        <v>0</v>
      </c>
      <c r="Q153" s="141">
        <v>0.00013</v>
      </c>
      <c r="R153" s="141">
        <f>Q153*H153</f>
        <v>0.0156</v>
      </c>
      <c r="S153" s="141">
        <v>0</v>
      </c>
      <c r="T153" s="142">
        <f>S153*H153</f>
        <v>0</v>
      </c>
      <c r="AR153" s="143" t="s">
        <v>216</v>
      </c>
      <c r="AT153" s="143" t="s">
        <v>211</v>
      </c>
      <c r="AU153" s="143" t="s">
        <v>86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84</v>
      </c>
      <c r="BK153" s="144">
        <f>ROUND(I153*H153,2)</f>
        <v>0</v>
      </c>
      <c r="BL153" s="18" t="s">
        <v>216</v>
      </c>
      <c r="BM153" s="143" t="s">
        <v>2113</v>
      </c>
    </row>
    <row r="154" spans="2:47" s="1" customFormat="1" ht="12">
      <c r="B154" s="33"/>
      <c r="D154" s="145" t="s">
        <v>218</v>
      </c>
      <c r="F154" s="146" t="s">
        <v>1648</v>
      </c>
      <c r="I154" s="147"/>
      <c r="L154" s="33"/>
      <c r="M154" s="148"/>
      <c r="T154" s="52"/>
      <c r="AT154" s="18" t="s">
        <v>218</v>
      </c>
      <c r="AU154" s="18" t="s">
        <v>86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1782</v>
      </c>
      <c r="H155" s="153">
        <v>12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2114</v>
      </c>
      <c r="H156" s="153">
        <v>36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2114</v>
      </c>
      <c r="H157" s="153">
        <v>36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2114</v>
      </c>
      <c r="H158" s="153">
        <v>36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3" customFormat="1" ht="12">
      <c r="B159" s="157"/>
      <c r="D159" s="150" t="s">
        <v>220</v>
      </c>
      <c r="E159" s="158" t="s">
        <v>19</v>
      </c>
      <c r="F159" s="159" t="s">
        <v>330</v>
      </c>
      <c r="H159" s="158" t="s">
        <v>19</v>
      </c>
      <c r="I159" s="160"/>
      <c r="L159" s="157"/>
      <c r="M159" s="161"/>
      <c r="T159" s="162"/>
      <c r="AT159" s="158" t="s">
        <v>220</v>
      </c>
      <c r="AU159" s="158" t="s">
        <v>86</v>
      </c>
      <c r="AV159" s="13" t="s">
        <v>84</v>
      </c>
      <c r="AW159" s="13" t="s">
        <v>37</v>
      </c>
      <c r="AX159" s="13" t="s">
        <v>77</v>
      </c>
      <c r="AY159" s="158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120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5" s="1" customFormat="1" ht="37.9" customHeight="1">
      <c r="B161" s="33"/>
      <c r="C161" s="132" t="s">
        <v>295</v>
      </c>
      <c r="D161" s="132" t="s">
        <v>211</v>
      </c>
      <c r="E161" s="133" t="s">
        <v>332</v>
      </c>
      <c r="F161" s="134" t="s">
        <v>333</v>
      </c>
      <c r="G161" s="135" t="s">
        <v>214</v>
      </c>
      <c r="H161" s="136">
        <v>11.025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</v>
      </c>
      <c r="R161" s="141">
        <f>Q161*H161</f>
        <v>0</v>
      </c>
      <c r="S161" s="141">
        <v>2.27</v>
      </c>
      <c r="T161" s="142">
        <f>S161*H161</f>
        <v>25.02675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2115</v>
      </c>
    </row>
    <row r="162" spans="2:47" s="1" customFormat="1" ht="12">
      <c r="B162" s="33"/>
      <c r="D162" s="145" t="s">
        <v>218</v>
      </c>
      <c r="F162" s="146" t="s">
        <v>335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2116</v>
      </c>
      <c r="H163" s="153">
        <v>11.025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3" customFormat="1" ht="12">
      <c r="B164" s="157"/>
      <c r="D164" s="150" t="s">
        <v>220</v>
      </c>
      <c r="E164" s="158" t="s">
        <v>19</v>
      </c>
      <c r="F164" s="159" t="s">
        <v>93</v>
      </c>
      <c r="H164" s="158" t="s">
        <v>19</v>
      </c>
      <c r="I164" s="160"/>
      <c r="L164" s="157"/>
      <c r="M164" s="161"/>
      <c r="T164" s="162"/>
      <c r="AT164" s="158" t="s">
        <v>220</v>
      </c>
      <c r="AU164" s="158" t="s">
        <v>86</v>
      </c>
      <c r="AV164" s="13" t="s">
        <v>84</v>
      </c>
      <c r="AW164" s="13" t="s">
        <v>37</v>
      </c>
      <c r="AX164" s="13" t="s">
        <v>77</v>
      </c>
      <c r="AY164" s="158" t="s">
        <v>208</v>
      </c>
    </row>
    <row r="165" spans="2:51" s="14" customFormat="1" ht="12">
      <c r="B165" s="163"/>
      <c r="D165" s="150" t="s">
        <v>220</v>
      </c>
      <c r="E165" s="164" t="s">
        <v>19</v>
      </c>
      <c r="F165" s="165" t="s">
        <v>223</v>
      </c>
      <c r="H165" s="166">
        <v>11.025</v>
      </c>
      <c r="I165" s="167"/>
      <c r="L165" s="163"/>
      <c r="M165" s="168"/>
      <c r="T165" s="169"/>
      <c r="AT165" s="164" t="s">
        <v>220</v>
      </c>
      <c r="AU165" s="164" t="s">
        <v>86</v>
      </c>
      <c r="AV165" s="14" t="s">
        <v>216</v>
      </c>
      <c r="AW165" s="14" t="s">
        <v>37</v>
      </c>
      <c r="AX165" s="14" t="s">
        <v>84</v>
      </c>
      <c r="AY165" s="164" t="s">
        <v>208</v>
      </c>
    </row>
    <row r="166" spans="2:65" s="1" customFormat="1" ht="24.2" customHeight="1">
      <c r="B166" s="33"/>
      <c r="C166" s="132" t="s">
        <v>306</v>
      </c>
      <c r="D166" s="132" t="s">
        <v>211</v>
      </c>
      <c r="E166" s="133" t="s">
        <v>1147</v>
      </c>
      <c r="F166" s="134" t="s">
        <v>1148</v>
      </c>
      <c r="G166" s="135" t="s">
        <v>226</v>
      </c>
      <c r="H166" s="136">
        <v>10.08</v>
      </c>
      <c r="I166" s="137"/>
      <c r="J166" s="138">
        <f>ROUND(I166*H166,2)</f>
        <v>0</v>
      </c>
      <c r="K166" s="134" t="s">
        <v>215</v>
      </c>
      <c r="L166" s="33"/>
      <c r="M166" s="139" t="s">
        <v>19</v>
      </c>
      <c r="N166" s="140" t="s">
        <v>48</v>
      </c>
      <c r="P166" s="141">
        <f>O166*H166</f>
        <v>0</v>
      </c>
      <c r="Q166" s="141">
        <v>0</v>
      </c>
      <c r="R166" s="141">
        <f>Q166*H166</f>
        <v>0</v>
      </c>
      <c r="S166" s="141">
        <v>0.055</v>
      </c>
      <c r="T166" s="142">
        <f>S166*H166</f>
        <v>0.5544</v>
      </c>
      <c r="AR166" s="143" t="s">
        <v>216</v>
      </c>
      <c r="AT166" s="143" t="s">
        <v>211</v>
      </c>
      <c r="AU166" s="143" t="s">
        <v>86</v>
      </c>
      <c r="AY166" s="18" t="s">
        <v>208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8" t="s">
        <v>84</v>
      </c>
      <c r="BK166" s="144">
        <f>ROUND(I166*H166,2)</f>
        <v>0</v>
      </c>
      <c r="BL166" s="18" t="s">
        <v>216</v>
      </c>
      <c r="BM166" s="143" t="s">
        <v>2117</v>
      </c>
    </row>
    <row r="167" spans="2:47" s="1" customFormat="1" ht="12">
      <c r="B167" s="33"/>
      <c r="D167" s="145" t="s">
        <v>218</v>
      </c>
      <c r="F167" s="146" t="s">
        <v>1150</v>
      </c>
      <c r="I167" s="147"/>
      <c r="L167" s="33"/>
      <c r="M167" s="148"/>
      <c r="T167" s="52"/>
      <c r="AT167" s="18" t="s">
        <v>218</v>
      </c>
      <c r="AU167" s="18" t="s">
        <v>86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2118</v>
      </c>
      <c r="H168" s="153">
        <v>10.08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4" customFormat="1" ht="12">
      <c r="B169" s="163"/>
      <c r="D169" s="150" t="s">
        <v>220</v>
      </c>
      <c r="E169" s="164" t="s">
        <v>19</v>
      </c>
      <c r="F169" s="165" t="s">
        <v>223</v>
      </c>
      <c r="H169" s="166">
        <v>10.08</v>
      </c>
      <c r="I169" s="167"/>
      <c r="L169" s="163"/>
      <c r="M169" s="168"/>
      <c r="T169" s="169"/>
      <c r="AT169" s="164" t="s">
        <v>220</v>
      </c>
      <c r="AU169" s="164" t="s">
        <v>86</v>
      </c>
      <c r="AV169" s="14" t="s">
        <v>216</v>
      </c>
      <c r="AW169" s="14" t="s">
        <v>37</v>
      </c>
      <c r="AX169" s="14" t="s">
        <v>84</v>
      </c>
      <c r="AY169" s="164" t="s">
        <v>208</v>
      </c>
    </row>
    <row r="170" spans="2:65" s="1" customFormat="1" ht="44.25" customHeight="1">
      <c r="B170" s="33"/>
      <c r="C170" s="132" t="s">
        <v>312</v>
      </c>
      <c r="D170" s="132" t="s">
        <v>211</v>
      </c>
      <c r="E170" s="133" t="s">
        <v>2119</v>
      </c>
      <c r="F170" s="134" t="s">
        <v>2120</v>
      </c>
      <c r="G170" s="135" t="s">
        <v>226</v>
      </c>
      <c r="H170" s="136">
        <v>59.5</v>
      </c>
      <c r="I170" s="137"/>
      <c r="J170" s="138">
        <f>ROUND(I170*H170,2)</f>
        <v>0</v>
      </c>
      <c r="K170" s="134" t="s">
        <v>215</v>
      </c>
      <c r="L170" s="33"/>
      <c r="M170" s="139" t="s">
        <v>19</v>
      </c>
      <c r="N170" s="140" t="s">
        <v>48</v>
      </c>
      <c r="P170" s="141">
        <f>O170*H170</f>
        <v>0</v>
      </c>
      <c r="Q170" s="141">
        <v>0</v>
      </c>
      <c r="R170" s="141">
        <f>Q170*H170</f>
        <v>0</v>
      </c>
      <c r="S170" s="141">
        <v>0.034</v>
      </c>
      <c r="T170" s="142">
        <f>S170*H170</f>
        <v>2.023</v>
      </c>
      <c r="AR170" s="143" t="s">
        <v>216</v>
      </c>
      <c r="AT170" s="143" t="s">
        <v>211</v>
      </c>
      <c r="AU170" s="143" t="s">
        <v>86</v>
      </c>
      <c r="AY170" s="18" t="s">
        <v>208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84</v>
      </c>
      <c r="BK170" s="144">
        <f>ROUND(I170*H170,2)</f>
        <v>0</v>
      </c>
      <c r="BL170" s="18" t="s">
        <v>216</v>
      </c>
      <c r="BM170" s="143" t="s">
        <v>2121</v>
      </c>
    </row>
    <row r="171" spans="2:47" s="1" customFormat="1" ht="12">
      <c r="B171" s="33"/>
      <c r="D171" s="145" t="s">
        <v>218</v>
      </c>
      <c r="F171" s="146" t="s">
        <v>2122</v>
      </c>
      <c r="I171" s="147"/>
      <c r="L171" s="33"/>
      <c r="M171" s="148"/>
      <c r="T171" s="52"/>
      <c r="AT171" s="18" t="s">
        <v>218</v>
      </c>
      <c r="AU171" s="18" t="s">
        <v>86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2123</v>
      </c>
      <c r="H172" s="153">
        <v>42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2124</v>
      </c>
      <c r="H173" s="153">
        <v>17.5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4" customFormat="1" ht="12">
      <c r="B174" s="163"/>
      <c r="D174" s="150" t="s">
        <v>220</v>
      </c>
      <c r="E174" s="164" t="s">
        <v>19</v>
      </c>
      <c r="F174" s="165" t="s">
        <v>223</v>
      </c>
      <c r="H174" s="166">
        <v>59.5</v>
      </c>
      <c r="I174" s="167"/>
      <c r="L174" s="163"/>
      <c r="M174" s="168"/>
      <c r="T174" s="169"/>
      <c r="AT174" s="164" t="s">
        <v>220</v>
      </c>
      <c r="AU174" s="164" t="s">
        <v>86</v>
      </c>
      <c r="AV174" s="14" t="s">
        <v>216</v>
      </c>
      <c r="AW174" s="14" t="s">
        <v>37</v>
      </c>
      <c r="AX174" s="14" t="s">
        <v>84</v>
      </c>
      <c r="AY174" s="164" t="s">
        <v>208</v>
      </c>
    </row>
    <row r="175" spans="2:65" s="1" customFormat="1" ht="33" customHeight="1">
      <c r="B175" s="33"/>
      <c r="C175" s="132" t="s">
        <v>318</v>
      </c>
      <c r="D175" s="132" t="s">
        <v>211</v>
      </c>
      <c r="E175" s="133" t="s">
        <v>2125</v>
      </c>
      <c r="F175" s="134" t="s">
        <v>2126</v>
      </c>
      <c r="G175" s="135" t="s">
        <v>226</v>
      </c>
      <c r="H175" s="136">
        <v>42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</v>
      </c>
      <c r="R175" s="141">
        <f>Q175*H175</f>
        <v>0</v>
      </c>
      <c r="S175" s="141">
        <v>0.051</v>
      </c>
      <c r="T175" s="142">
        <f>S175*H175</f>
        <v>2.142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2127</v>
      </c>
    </row>
    <row r="176" spans="2:47" s="1" customFormat="1" ht="12">
      <c r="B176" s="33"/>
      <c r="D176" s="145" t="s">
        <v>218</v>
      </c>
      <c r="F176" s="146" t="s">
        <v>2128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2123</v>
      </c>
      <c r="H177" s="153">
        <v>42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4" customFormat="1" ht="12">
      <c r="B178" s="163"/>
      <c r="D178" s="150" t="s">
        <v>220</v>
      </c>
      <c r="E178" s="164" t="s">
        <v>19</v>
      </c>
      <c r="F178" s="165" t="s">
        <v>223</v>
      </c>
      <c r="H178" s="166">
        <v>42</v>
      </c>
      <c r="I178" s="167"/>
      <c r="L178" s="163"/>
      <c r="M178" s="168"/>
      <c r="T178" s="169"/>
      <c r="AT178" s="164" t="s">
        <v>220</v>
      </c>
      <c r="AU178" s="164" t="s">
        <v>86</v>
      </c>
      <c r="AV178" s="14" t="s">
        <v>216</v>
      </c>
      <c r="AW178" s="14" t="s">
        <v>37</v>
      </c>
      <c r="AX178" s="14" t="s">
        <v>84</v>
      </c>
      <c r="AY178" s="164" t="s">
        <v>208</v>
      </c>
    </row>
    <row r="179" spans="2:65" s="1" customFormat="1" ht="44.25" customHeight="1">
      <c r="B179" s="33"/>
      <c r="C179" s="132" t="s">
        <v>8</v>
      </c>
      <c r="D179" s="132" t="s">
        <v>211</v>
      </c>
      <c r="E179" s="133" t="s">
        <v>350</v>
      </c>
      <c r="F179" s="134" t="s">
        <v>351</v>
      </c>
      <c r="G179" s="135" t="s">
        <v>274</v>
      </c>
      <c r="H179" s="136">
        <v>20.9</v>
      </c>
      <c r="I179" s="137"/>
      <c r="J179" s="138">
        <f>ROUND(I179*H179,2)</f>
        <v>0</v>
      </c>
      <c r="K179" s="134" t="s">
        <v>215</v>
      </c>
      <c r="L179" s="33"/>
      <c r="M179" s="139" t="s">
        <v>19</v>
      </c>
      <c r="N179" s="140" t="s">
        <v>48</v>
      </c>
      <c r="P179" s="141">
        <f>O179*H179</f>
        <v>0</v>
      </c>
      <c r="Q179" s="141">
        <v>0</v>
      </c>
      <c r="R179" s="141">
        <f>Q179*H179</f>
        <v>0</v>
      </c>
      <c r="S179" s="141">
        <v>0.04</v>
      </c>
      <c r="T179" s="142">
        <f>S179*H179</f>
        <v>0.836</v>
      </c>
      <c r="AR179" s="143" t="s">
        <v>216</v>
      </c>
      <c r="AT179" s="143" t="s">
        <v>211</v>
      </c>
      <c r="AU179" s="143" t="s">
        <v>86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84</v>
      </c>
      <c r="BK179" s="144">
        <f>ROUND(I179*H179,2)</f>
        <v>0</v>
      </c>
      <c r="BL179" s="18" t="s">
        <v>216</v>
      </c>
      <c r="BM179" s="143" t="s">
        <v>2129</v>
      </c>
    </row>
    <row r="180" spans="2:47" s="1" customFormat="1" ht="12">
      <c r="B180" s="33"/>
      <c r="D180" s="145" t="s">
        <v>218</v>
      </c>
      <c r="F180" s="146" t="s">
        <v>353</v>
      </c>
      <c r="I180" s="147"/>
      <c r="L180" s="33"/>
      <c r="M180" s="148"/>
      <c r="T180" s="52"/>
      <c r="AT180" s="18" t="s">
        <v>218</v>
      </c>
      <c r="AU180" s="18" t="s">
        <v>86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2130</v>
      </c>
      <c r="H181" s="153">
        <v>20.9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4" customFormat="1" ht="12">
      <c r="B182" s="163"/>
      <c r="D182" s="150" t="s">
        <v>220</v>
      </c>
      <c r="E182" s="164" t="s">
        <v>19</v>
      </c>
      <c r="F182" s="165" t="s">
        <v>223</v>
      </c>
      <c r="H182" s="166">
        <v>20.9</v>
      </c>
      <c r="I182" s="167"/>
      <c r="L182" s="163"/>
      <c r="M182" s="168"/>
      <c r="T182" s="169"/>
      <c r="AT182" s="164" t="s">
        <v>220</v>
      </c>
      <c r="AU182" s="164" t="s">
        <v>86</v>
      </c>
      <c r="AV182" s="14" t="s">
        <v>216</v>
      </c>
      <c r="AW182" s="14" t="s">
        <v>37</v>
      </c>
      <c r="AX182" s="14" t="s">
        <v>84</v>
      </c>
      <c r="AY182" s="164" t="s">
        <v>208</v>
      </c>
    </row>
    <row r="183" spans="2:65" s="1" customFormat="1" ht="55.5" customHeight="1">
      <c r="B183" s="33"/>
      <c r="C183" s="132" t="s">
        <v>331</v>
      </c>
      <c r="D183" s="132" t="s">
        <v>211</v>
      </c>
      <c r="E183" s="133" t="s">
        <v>2131</v>
      </c>
      <c r="F183" s="134" t="s">
        <v>2132</v>
      </c>
      <c r="G183" s="135" t="s">
        <v>274</v>
      </c>
      <c r="H183" s="136">
        <v>15.675</v>
      </c>
      <c r="I183" s="137"/>
      <c r="J183" s="138">
        <f>ROUND(I183*H183,2)</f>
        <v>0</v>
      </c>
      <c r="K183" s="134" t="s">
        <v>215</v>
      </c>
      <c r="L183" s="33"/>
      <c r="M183" s="139" t="s">
        <v>19</v>
      </c>
      <c r="N183" s="140" t="s">
        <v>48</v>
      </c>
      <c r="P183" s="141">
        <f>O183*H183</f>
        <v>0</v>
      </c>
      <c r="Q183" s="141">
        <v>0</v>
      </c>
      <c r="R183" s="141">
        <f>Q183*H183</f>
        <v>0</v>
      </c>
      <c r="S183" s="141">
        <v>0.027</v>
      </c>
      <c r="T183" s="142">
        <f>S183*H183</f>
        <v>0.423225</v>
      </c>
      <c r="AR183" s="143" t="s">
        <v>216</v>
      </c>
      <c r="AT183" s="143" t="s">
        <v>211</v>
      </c>
      <c r="AU183" s="143" t="s">
        <v>86</v>
      </c>
      <c r="AY183" s="18" t="s">
        <v>208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84</v>
      </c>
      <c r="BK183" s="144">
        <f>ROUND(I183*H183,2)</f>
        <v>0</v>
      </c>
      <c r="BL183" s="18" t="s">
        <v>216</v>
      </c>
      <c r="BM183" s="143" t="s">
        <v>2133</v>
      </c>
    </row>
    <row r="184" spans="2:47" s="1" customFormat="1" ht="12">
      <c r="B184" s="33"/>
      <c r="D184" s="145" t="s">
        <v>218</v>
      </c>
      <c r="F184" s="146" t="s">
        <v>2134</v>
      </c>
      <c r="I184" s="147"/>
      <c r="L184" s="33"/>
      <c r="M184" s="148"/>
      <c r="T184" s="52"/>
      <c r="AT184" s="18" t="s">
        <v>218</v>
      </c>
      <c r="AU184" s="18" t="s">
        <v>86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2135</v>
      </c>
      <c r="H185" s="153">
        <v>15.675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4" customFormat="1" ht="12">
      <c r="B186" s="163"/>
      <c r="D186" s="150" t="s">
        <v>220</v>
      </c>
      <c r="E186" s="164" t="s">
        <v>19</v>
      </c>
      <c r="F186" s="165" t="s">
        <v>223</v>
      </c>
      <c r="H186" s="166">
        <v>15.675</v>
      </c>
      <c r="I186" s="167"/>
      <c r="L186" s="163"/>
      <c r="M186" s="168"/>
      <c r="T186" s="169"/>
      <c r="AT186" s="164" t="s">
        <v>220</v>
      </c>
      <c r="AU186" s="164" t="s">
        <v>86</v>
      </c>
      <c r="AV186" s="14" t="s">
        <v>216</v>
      </c>
      <c r="AW186" s="14" t="s">
        <v>37</v>
      </c>
      <c r="AX186" s="14" t="s">
        <v>84</v>
      </c>
      <c r="AY186" s="164" t="s">
        <v>208</v>
      </c>
    </row>
    <row r="187" spans="2:65" s="1" customFormat="1" ht="37.9" customHeight="1">
      <c r="B187" s="33"/>
      <c r="C187" s="132" t="s">
        <v>337</v>
      </c>
      <c r="D187" s="132" t="s">
        <v>211</v>
      </c>
      <c r="E187" s="133" t="s">
        <v>369</v>
      </c>
      <c r="F187" s="134" t="s">
        <v>370</v>
      </c>
      <c r="G187" s="135" t="s">
        <v>226</v>
      </c>
      <c r="H187" s="136">
        <v>50.025</v>
      </c>
      <c r="I187" s="137"/>
      <c r="J187" s="138">
        <f>ROUND(I187*H187,2)</f>
        <v>0</v>
      </c>
      <c r="K187" s="134" t="s">
        <v>215</v>
      </c>
      <c r="L187" s="33"/>
      <c r="M187" s="139" t="s">
        <v>19</v>
      </c>
      <c r="N187" s="140" t="s">
        <v>48</v>
      </c>
      <c r="P187" s="141">
        <f>O187*H187</f>
        <v>0</v>
      </c>
      <c r="Q187" s="141">
        <v>0</v>
      </c>
      <c r="R187" s="141">
        <f>Q187*H187</f>
        <v>0</v>
      </c>
      <c r="S187" s="141">
        <v>0.046</v>
      </c>
      <c r="T187" s="142">
        <f>S187*H187</f>
        <v>2.30115</v>
      </c>
      <c r="AR187" s="143" t="s">
        <v>216</v>
      </c>
      <c r="AT187" s="143" t="s">
        <v>211</v>
      </c>
      <c r="AU187" s="143" t="s">
        <v>86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84</v>
      </c>
      <c r="BK187" s="144">
        <f>ROUND(I187*H187,2)</f>
        <v>0</v>
      </c>
      <c r="BL187" s="18" t="s">
        <v>216</v>
      </c>
      <c r="BM187" s="143" t="s">
        <v>2136</v>
      </c>
    </row>
    <row r="188" spans="2:47" s="1" customFormat="1" ht="12">
      <c r="B188" s="33"/>
      <c r="D188" s="145" t="s">
        <v>218</v>
      </c>
      <c r="F188" s="146" t="s">
        <v>372</v>
      </c>
      <c r="I188" s="147"/>
      <c r="L188" s="33"/>
      <c r="M188" s="148"/>
      <c r="T188" s="52"/>
      <c r="AT188" s="18" t="s">
        <v>218</v>
      </c>
      <c r="AU188" s="18" t="s">
        <v>86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2101</v>
      </c>
      <c r="H189" s="153">
        <v>20.7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2137</v>
      </c>
      <c r="H190" s="153">
        <v>8.625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2101</v>
      </c>
      <c r="H191" s="153">
        <v>20.7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5" customFormat="1" ht="12">
      <c r="B192" s="180"/>
      <c r="D192" s="150" t="s">
        <v>220</v>
      </c>
      <c r="E192" s="181" t="s">
        <v>19</v>
      </c>
      <c r="F192" s="182" t="s">
        <v>290</v>
      </c>
      <c r="H192" s="183">
        <v>50.025</v>
      </c>
      <c r="I192" s="184"/>
      <c r="L192" s="180"/>
      <c r="M192" s="185"/>
      <c r="T192" s="186"/>
      <c r="AT192" s="181" t="s">
        <v>220</v>
      </c>
      <c r="AU192" s="181" t="s">
        <v>86</v>
      </c>
      <c r="AV192" s="15" t="s">
        <v>209</v>
      </c>
      <c r="AW192" s="15" t="s">
        <v>37</v>
      </c>
      <c r="AX192" s="15" t="s">
        <v>77</v>
      </c>
      <c r="AY192" s="181" t="s">
        <v>208</v>
      </c>
    </row>
    <row r="193" spans="2:51" s="14" customFormat="1" ht="12">
      <c r="B193" s="163"/>
      <c r="D193" s="150" t="s">
        <v>220</v>
      </c>
      <c r="E193" s="164" t="s">
        <v>19</v>
      </c>
      <c r="F193" s="165" t="s">
        <v>223</v>
      </c>
      <c r="H193" s="166">
        <v>50.025</v>
      </c>
      <c r="I193" s="167"/>
      <c r="L193" s="163"/>
      <c r="M193" s="168"/>
      <c r="T193" s="169"/>
      <c r="AT193" s="164" t="s">
        <v>220</v>
      </c>
      <c r="AU193" s="164" t="s">
        <v>86</v>
      </c>
      <c r="AV193" s="14" t="s">
        <v>216</v>
      </c>
      <c r="AW193" s="14" t="s">
        <v>37</v>
      </c>
      <c r="AX193" s="14" t="s">
        <v>84</v>
      </c>
      <c r="AY193" s="164" t="s">
        <v>208</v>
      </c>
    </row>
    <row r="194" spans="2:65" s="1" customFormat="1" ht="44.25" customHeight="1">
      <c r="B194" s="33"/>
      <c r="C194" s="132" t="s">
        <v>343</v>
      </c>
      <c r="D194" s="132" t="s">
        <v>211</v>
      </c>
      <c r="E194" s="133" t="s">
        <v>375</v>
      </c>
      <c r="F194" s="134" t="s">
        <v>376</v>
      </c>
      <c r="G194" s="135" t="s">
        <v>226</v>
      </c>
      <c r="H194" s="136">
        <v>22.943</v>
      </c>
      <c r="I194" s="137"/>
      <c r="J194" s="138">
        <f>ROUND(I194*H194,2)</f>
        <v>0</v>
      </c>
      <c r="K194" s="134" t="s">
        <v>215</v>
      </c>
      <c r="L194" s="33"/>
      <c r="M194" s="139" t="s">
        <v>19</v>
      </c>
      <c r="N194" s="140" t="s">
        <v>48</v>
      </c>
      <c r="P194" s="141">
        <f>O194*H194</f>
        <v>0</v>
      </c>
      <c r="Q194" s="141">
        <v>0</v>
      </c>
      <c r="R194" s="141">
        <f>Q194*H194</f>
        <v>0</v>
      </c>
      <c r="S194" s="141">
        <v>0.059</v>
      </c>
      <c r="T194" s="142">
        <f>S194*H194</f>
        <v>1.353637</v>
      </c>
      <c r="AR194" s="143" t="s">
        <v>216</v>
      </c>
      <c r="AT194" s="143" t="s">
        <v>211</v>
      </c>
      <c r="AU194" s="143" t="s">
        <v>86</v>
      </c>
      <c r="AY194" s="18" t="s">
        <v>208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84</v>
      </c>
      <c r="BK194" s="144">
        <f>ROUND(I194*H194,2)</f>
        <v>0</v>
      </c>
      <c r="BL194" s="18" t="s">
        <v>216</v>
      </c>
      <c r="BM194" s="143" t="s">
        <v>2138</v>
      </c>
    </row>
    <row r="195" spans="2:47" s="1" customFormat="1" ht="12">
      <c r="B195" s="33"/>
      <c r="D195" s="145" t="s">
        <v>218</v>
      </c>
      <c r="F195" s="146" t="s">
        <v>378</v>
      </c>
      <c r="I195" s="147"/>
      <c r="L195" s="33"/>
      <c r="M195" s="148"/>
      <c r="T195" s="52"/>
      <c r="AT195" s="18" t="s">
        <v>218</v>
      </c>
      <c r="AU195" s="18" t="s">
        <v>86</v>
      </c>
    </row>
    <row r="196" spans="2:51" s="12" customFormat="1" ht="12">
      <c r="B196" s="149"/>
      <c r="D196" s="150" t="s">
        <v>220</v>
      </c>
      <c r="E196" s="151" t="s">
        <v>19</v>
      </c>
      <c r="F196" s="152" t="s">
        <v>2098</v>
      </c>
      <c r="H196" s="153">
        <v>10.35</v>
      </c>
      <c r="I196" s="154"/>
      <c r="L196" s="149"/>
      <c r="M196" s="155"/>
      <c r="T196" s="156"/>
      <c r="AT196" s="151" t="s">
        <v>220</v>
      </c>
      <c r="AU196" s="151" t="s">
        <v>86</v>
      </c>
      <c r="AV196" s="12" t="s">
        <v>86</v>
      </c>
      <c r="AW196" s="12" t="s">
        <v>37</v>
      </c>
      <c r="AX196" s="12" t="s">
        <v>77</v>
      </c>
      <c r="AY196" s="151" t="s">
        <v>208</v>
      </c>
    </row>
    <row r="197" spans="2:51" s="12" customFormat="1" ht="12">
      <c r="B197" s="149"/>
      <c r="D197" s="150" t="s">
        <v>220</v>
      </c>
      <c r="E197" s="151" t="s">
        <v>19</v>
      </c>
      <c r="F197" s="152" t="s">
        <v>2139</v>
      </c>
      <c r="H197" s="153">
        <v>4.313</v>
      </c>
      <c r="I197" s="154"/>
      <c r="L197" s="149"/>
      <c r="M197" s="155"/>
      <c r="T197" s="156"/>
      <c r="AT197" s="151" t="s">
        <v>220</v>
      </c>
      <c r="AU197" s="151" t="s">
        <v>86</v>
      </c>
      <c r="AV197" s="12" t="s">
        <v>86</v>
      </c>
      <c r="AW197" s="12" t="s">
        <v>37</v>
      </c>
      <c r="AX197" s="12" t="s">
        <v>77</v>
      </c>
      <c r="AY197" s="151" t="s">
        <v>208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2140</v>
      </c>
      <c r="H198" s="153">
        <v>8.28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5" customFormat="1" ht="12">
      <c r="B199" s="180"/>
      <c r="D199" s="150" t="s">
        <v>220</v>
      </c>
      <c r="E199" s="181" t="s">
        <v>19</v>
      </c>
      <c r="F199" s="182" t="s">
        <v>294</v>
      </c>
      <c r="H199" s="183">
        <v>22.942999999999998</v>
      </c>
      <c r="I199" s="184"/>
      <c r="L199" s="180"/>
      <c r="M199" s="185"/>
      <c r="T199" s="186"/>
      <c r="AT199" s="181" t="s">
        <v>220</v>
      </c>
      <c r="AU199" s="181" t="s">
        <v>86</v>
      </c>
      <c r="AV199" s="15" t="s">
        <v>209</v>
      </c>
      <c r="AW199" s="15" t="s">
        <v>37</v>
      </c>
      <c r="AX199" s="15" t="s">
        <v>77</v>
      </c>
      <c r="AY199" s="181" t="s">
        <v>208</v>
      </c>
    </row>
    <row r="200" spans="2:51" s="14" customFormat="1" ht="12">
      <c r="B200" s="163"/>
      <c r="D200" s="150" t="s">
        <v>220</v>
      </c>
      <c r="E200" s="164" t="s">
        <v>19</v>
      </c>
      <c r="F200" s="165" t="s">
        <v>223</v>
      </c>
      <c r="H200" s="166">
        <v>22.942999999999998</v>
      </c>
      <c r="I200" s="167"/>
      <c r="L200" s="163"/>
      <c r="M200" s="168"/>
      <c r="T200" s="169"/>
      <c r="AT200" s="164" t="s">
        <v>220</v>
      </c>
      <c r="AU200" s="164" t="s">
        <v>86</v>
      </c>
      <c r="AV200" s="14" t="s">
        <v>216</v>
      </c>
      <c r="AW200" s="14" t="s">
        <v>37</v>
      </c>
      <c r="AX200" s="14" t="s">
        <v>84</v>
      </c>
      <c r="AY200" s="164" t="s">
        <v>208</v>
      </c>
    </row>
    <row r="201" spans="2:63" s="11" customFormat="1" ht="22.9" customHeight="1">
      <c r="B201" s="120"/>
      <c r="D201" s="121" t="s">
        <v>76</v>
      </c>
      <c r="E201" s="130" t="s">
        <v>381</v>
      </c>
      <c r="F201" s="130" t="s">
        <v>382</v>
      </c>
      <c r="I201" s="123"/>
      <c r="J201" s="131">
        <f>BK201</f>
        <v>0</v>
      </c>
      <c r="L201" s="120"/>
      <c r="M201" s="125"/>
      <c r="P201" s="126">
        <f>SUM(P202:P212)</f>
        <v>0</v>
      </c>
      <c r="R201" s="126">
        <f>SUM(R202:R212)</f>
        <v>0</v>
      </c>
      <c r="T201" s="127">
        <f>SUM(T202:T212)</f>
        <v>0</v>
      </c>
      <c r="AR201" s="121" t="s">
        <v>84</v>
      </c>
      <c r="AT201" s="128" t="s">
        <v>76</v>
      </c>
      <c r="AU201" s="128" t="s">
        <v>84</v>
      </c>
      <c r="AY201" s="121" t="s">
        <v>208</v>
      </c>
      <c r="BK201" s="129">
        <f>SUM(BK202:BK212)</f>
        <v>0</v>
      </c>
    </row>
    <row r="202" spans="2:65" s="1" customFormat="1" ht="44.25" customHeight="1">
      <c r="B202" s="33"/>
      <c r="C202" s="132" t="s">
        <v>349</v>
      </c>
      <c r="D202" s="132" t="s">
        <v>211</v>
      </c>
      <c r="E202" s="133" t="s">
        <v>680</v>
      </c>
      <c r="F202" s="134" t="s">
        <v>681</v>
      </c>
      <c r="G202" s="135" t="s">
        <v>386</v>
      </c>
      <c r="H202" s="136">
        <v>34.757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216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216</v>
      </c>
      <c r="BM202" s="143" t="s">
        <v>2141</v>
      </c>
    </row>
    <row r="203" spans="2:47" s="1" customFormat="1" ht="12">
      <c r="B203" s="33"/>
      <c r="D203" s="145" t="s">
        <v>218</v>
      </c>
      <c r="F203" s="146" t="s">
        <v>683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65" s="1" customFormat="1" ht="33" customHeight="1">
      <c r="B204" s="33"/>
      <c r="C204" s="132" t="s">
        <v>355</v>
      </c>
      <c r="D204" s="132" t="s">
        <v>211</v>
      </c>
      <c r="E204" s="133" t="s">
        <v>390</v>
      </c>
      <c r="F204" s="134" t="s">
        <v>391</v>
      </c>
      <c r="G204" s="135" t="s">
        <v>386</v>
      </c>
      <c r="H204" s="136">
        <v>34.757</v>
      </c>
      <c r="I204" s="137"/>
      <c r="J204" s="138">
        <f>ROUND(I204*H204,2)</f>
        <v>0</v>
      </c>
      <c r="K204" s="134" t="s">
        <v>215</v>
      </c>
      <c r="L204" s="33"/>
      <c r="M204" s="139" t="s">
        <v>19</v>
      </c>
      <c r="N204" s="140" t="s">
        <v>48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216</v>
      </c>
      <c r="AT204" s="143" t="s">
        <v>211</v>
      </c>
      <c r="AU204" s="143" t="s">
        <v>86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84</v>
      </c>
      <c r="BK204" s="144">
        <f>ROUND(I204*H204,2)</f>
        <v>0</v>
      </c>
      <c r="BL204" s="18" t="s">
        <v>216</v>
      </c>
      <c r="BM204" s="143" t="s">
        <v>2142</v>
      </c>
    </row>
    <row r="205" spans="2:47" s="1" customFormat="1" ht="12">
      <c r="B205" s="33"/>
      <c r="D205" s="145" t="s">
        <v>218</v>
      </c>
      <c r="F205" s="146" t="s">
        <v>393</v>
      </c>
      <c r="I205" s="147"/>
      <c r="L205" s="33"/>
      <c r="M205" s="148"/>
      <c r="T205" s="52"/>
      <c r="AT205" s="18" t="s">
        <v>218</v>
      </c>
      <c r="AU205" s="18" t="s">
        <v>86</v>
      </c>
    </row>
    <row r="206" spans="2:65" s="1" customFormat="1" ht="44.25" customHeight="1">
      <c r="B206" s="33"/>
      <c r="C206" s="132" t="s">
        <v>7</v>
      </c>
      <c r="D206" s="132" t="s">
        <v>211</v>
      </c>
      <c r="E206" s="133" t="s">
        <v>395</v>
      </c>
      <c r="F206" s="134" t="s">
        <v>396</v>
      </c>
      <c r="G206" s="135" t="s">
        <v>386</v>
      </c>
      <c r="H206" s="136">
        <v>868.925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2143</v>
      </c>
    </row>
    <row r="207" spans="2:47" s="1" customFormat="1" ht="12">
      <c r="B207" s="33"/>
      <c r="D207" s="145" t="s">
        <v>218</v>
      </c>
      <c r="F207" s="146" t="s">
        <v>398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51" s="12" customFormat="1" ht="12">
      <c r="B208" s="149"/>
      <c r="D208" s="150" t="s">
        <v>220</v>
      </c>
      <c r="F208" s="152" t="s">
        <v>2144</v>
      </c>
      <c r="H208" s="153">
        <v>868.925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4</v>
      </c>
      <c r="AX208" s="12" t="s">
        <v>84</v>
      </c>
      <c r="AY208" s="151" t="s">
        <v>208</v>
      </c>
    </row>
    <row r="209" spans="2:65" s="1" customFormat="1" ht="44.25" customHeight="1">
      <c r="B209" s="33"/>
      <c r="C209" s="132" t="s">
        <v>368</v>
      </c>
      <c r="D209" s="132" t="s">
        <v>211</v>
      </c>
      <c r="E209" s="133" t="s">
        <v>401</v>
      </c>
      <c r="F209" s="134" t="s">
        <v>402</v>
      </c>
      <c r="G209" s="135" t="s">
        <v>386</v>
      </c>
      <c r="H209" s="136">
        <v>30.592</v>
      </c>
      <c r="I209" s="137"/>
      <c r="J209" s="138">
        <f>ROUND(I209*H209,2)</f>
        <v>0</v>
      </c>
      <c r="K209" s="134" t="s">
        <v>215</v>
      </c>
      <c r="L209" s="33"/>
      <c r="M209" s="139" t="s">
        <v>19</v>
      </c>
      <c r="N209" s="140" t="s">
        <v>48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216</v>
      </c>
      <c r="AT209" s="143" t="s">
        <v>211</v>
      </c>
      <c r="AU209" s="143" t="s">
        <v>86</v>
      </c>
      <c r="AY209" s="18" t="s">
        <v>208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84</v>
      </c>
      <c r="BK209" s="144">
        <f>ROUND(I209*H209,2)</f>
        <v>0</v>
      </c>
      <c r="BL209" s="18" t="s">
        <v>216</v>
      </c>
      <c r="BM209" s="143" t="s">
        <v>2145</v>
      </c>
    </row>
    <row r="210" spans="2:47" s="1" customFormat="1" ht="12">
      <c r="B210" s="33"/>
      <c r="D210" s="145" t="s">
        <v>218</v>
      </c>
      <c r="F210" s="146" t="s">
        <v>404</v>
      </c>
      <c r="I210" s="147"/>
      <c r="L210" s="33"/>
      <c r="M210" s="148"/>
      <c r="T210" s="52"/>
      <c r="AT210" s="18" t="s">
        <v>218</v>
      </c>
      <c r="AU210" s="18" t="s">
        <v>86</v>
      </c>
    </row>
    <row r="211" spans="2:65" s="1" customFormat="1" ht="49.15" customHeight="1">
      <c r="B211" s="33"/>
      <c r="C211" s="132" t="s">
        <v>374</v>
      </c>
      <c r="D211" s="132" t="s">
        <v>211</v>
      </c>
      <c r="E211" s="133" t="s">
        <v>406</v>
      </c>
      <c r="F211" s="134" t="s">
        <v>407</v>
      </c>
      <c r="G211" s="135" t="s">
        <v>386</v>
      </c>
      <c r="H211" s="136">
        <v>4.165</v>
      </c>
      <c r="I211" s="137"/>
      <c r="J211" s="138">
        <f>ROUND(I211*H211,2)</f>
        <v>0</v>
      </c>
      <c r="K211" s="134" t="s">
        <v>215</v>
      </c>
      <c r="L211" s="33"/>
      <c r="M211" s="139" t="s">
        <v>19</v>
      </c>
      <c r="N211" s="140" t="s">
        <v>48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216</v>
      </c>
      <c r="AT211" s="143" t="s">
        <v>211</v>
      </c>
      <c r="AU211" s="143" t="s">
        <v>86</v>
      </c>
      <c r="AY211" s="18" t="s">
        <v>208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8" t="s">
        <v>84</v>
      </c>
      <c r="BK211" s="144">
        <f>ROUND(I211*H211,2)</f>
        <v>0</v>
      </c>
      <c r="BL211" s="18" t="s">
        <v>216</v>
      </c>
      <c r="BM211" s="143" t="s">
        <v>2146</v>
      </c>
    </row>
    <row r="212" spans="2:47" s="1" customFormat="1" ht="12">
      <c r="B212" s="33"/>
      <c r="D212" s="145" t="s">
        <v>218</v>
      </c>
      <c r="F212" s="146" t="s">
        <v>409</v>
      </c>
      <c r="I212" s="147"/>
      <c r="L212" s="33"/>
      <c r="M212" s="148"/>
      <c r="T212" s="52"/>
      <c r="AT212" s="18" t="s">
        <v>218</v>
      </c>
      <c r="AU212" s="18" t="s">
        <v>86</v>
      </c>
    </row>
    <row r="213" spans="2:63" s="11" customFormat="1" ht="22.9" customHeight="1">
      <c r="B213" s="120"/>
      <c r="D213" s="121" t="s">
        <v>76</v>
      </c>
      <c r="E213" s="130" t="s">
        <v>410</v>
      </c>
      <c r="F213" s="130" t="s">
        <v>411</v>
      </c>
      <c r="I213" s="123"/>
      <c r="J213" s="131">
        <f>BK213</f>
        <v>0</v>
      </c>
      <c r="L213" s="120"/>
      <c r="M213" s="125"/>
      <c r="P213" s="126">
        <f>SUM(P214:P215)</f>
        <v>0</v>
      </c>
      <c r="R213" s="126">
        <f>SUM(R214:R215)</f>
        <v>0</v>
      </c>
      <c r="T213" s="127">
        <f>SUM(T214:T215)</f>
        <v>0</v>
      </c>
      <c r="AR213" s="121" t="s">
        <v>84</v>
      </c>
      <c r="AT213" s="128" t="s">
        <v>76</v>
      </c>
      <c r="AU213" s="128" t="s">
        <v>84</v>
      </c>
      <c r="AY213" s="121" t="s">
        <v>208</v>
      </c>
      <c r="BK213" s="129">
        <f>SUM(BK214:BK215)</f>
        <v>0</v>
      </c>
    </row>
    <row r="214" spans="2:65" s="1" customFormat="1" ht="55.5" customHeight="1">
      <c r="B214" s="33"/>
      <c r="C214" s="132" t="s">
        <v>383</v>
      </c>
      <c r="D214" s="132" t="s">
        <v>211</v>
      </c>
      <c r="E214" s="133" t="s">
        <v>634</v>
      </c>
      <c r="F214" s="134" t="s">
        <v>635</v>
      </c>
      <c r="G214" s="135" t="s">
        <v>386</v>
      </c>
      <c r="H214" s="136">
        <v>7.631</v>
      </c>
      <c r="I214" s="137"/>
      <c r="J214" s="138">
        <f>ROUND(I214*H214,2)</f>
        <v>0</v>
      </c>
      <c r="K214" s="134" t="s">
        <v>215</v>
      </c>
      <c r="L214" s="33"/>
      <c r="M214" s="139" t="s">
        <v>19</v>
      </c>
      <c r="N214" s="140" t="s">
        <v>48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216</v>
      </c>
      <c r="AT214" s="143" t="s">
        <v>211</v>
      </c>
      <c r="AU214" s="143" t="s">
        <v>86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84</v>
      </c>
      <c r="BK214" s="144">
        <f>ROUND(I214*H214,2)</f>
        <v>0</v>
      </c>
      <c r="BL214" s="18" t="s">
        <v>216</v>
      </c>
      <c r="BM214" s="143" t="s">
        <v>2147</v>
      </c>
    </row>
    <row r="215" spans="2:47" s="1" customFormat="1" ht="12">
      <c r="B215" s="33"/>
      <c r="D215" s="145" t="s">
        <v>218</v>
      </c>
      <c r="F215" s="146" t="s">
        <v>637</v>
      </c>
      <c r="I215" s="147"/>
      <c r="L215" s="33"/>
      <c r="M215" s="148"/>
      <c r="T215" s="52"/>
      <c r="AT215" s="18" t="s">
        <v>218</v>
      </c>
      <c r="AU215" s="18" t="s">
        <v>86</v>
      </c>
    </row>
    <row r="216" spans="2:63" s="11" customFormat="1" ht="25.9" customHeight="1">
      <c r="B216" s="120"/>
      <c r="D216" s="121" t="s">
        <v>76</v>
      </c>
      <c r="E216" s="122" t="s">
        <v>417</v>
      </c>
      <c r="F216" s="122" t="s">
        <v>418</v>
      </c>
      <c r="I216" s="123"/>
      <c r="J216" s="124">
        <f>BK216</f>
        <v>0</v>
      </c>
      <c r="L216" s="120"/>
      <c r="M216" s="125"/>
      <c r="P216" s="126">
        <f>P217+P242</f>
        <v>0</v>
      </c>
      <c r="R216" s="126">
        <f>R217+R242</f>
        <v>5.5499544256</v>
      </c>
      <c r="T216" s="127">
        <f>T217+T242</f>
        <v>0.0967765</v>
      </c>
      <c r="AR216" s="121" t="s">
        <v>86</v>
      </c>
      <c r="AT216" s="128" t="s">
        <v>76</v>
      </c>
      <c r="AU216" s="128" t="s">
        <v>77</v>
      </c>
      <c r="AY216" s="121" t="s">
        <v>208</v>
      </c>
      <c r="BK216" s="129">
        <f>BK217+BK242</f>
        <v>0</v>
      </c>
    </row>
    <row r="217" spans="2:63" s="11" customFormat="1" ht="22.9" customHeight="1">
      <c r="B217" s="120"/>
      <c r="D217" s="121" t="s">
        <v>76</v>
      </c>
      <c r="E217" s="130" t="s">
        <v>419</v>
      </c>
      <c r="F217" s="130" t="s">
        <v>420</v>
      </c>
      <c r="I217" s="123"/>
      <c r="J217" s="131">
        <f>BK217</f>
        <v>0</v>
      </c>
      <c r="L217" s="120"/>
      <c r="M217" s="125"/>
      <c r="P217" s="126">
        <f>SUM(P218:P241)</f>
        <v>0</v>
      </c>
      <c r="R217" s="126">
        <f>SUM(R218:R241)</f>
        <v>0.0631457216</v>
      </c>
      <c r="T217" s="127">
        <f>SUM(T218:T241)</f>
        <v>0.0967765</v>
      </c>
      <c r="AR217" s="121" t="s">
        <v>86</v>
      </c>
      <c r="AT217" s="128" t="s">
        <v>76</v>
      </c>
      <c r="AU217" s="128" t="s">
        <v>84</v>
      </c>
      <c r="AY217" s="121" t="s">
        <v>208</v>
      </c>
      <c r="BK217" s="129">
        <f>SUM(BK218:BK241)</f>
        <v>0</v>
      </c>
    </row>
    <row r="218" spans="2:65" s="1" customFormat="1" ht="24.2" customHeight="1">
      <c r="B218" s="33"/>
      <c r="C218" s="132" t="s">
        <v>389</v>
      </c>
      <c r="D218" s="132" t="s">
        <v>211</v>
      </c>
      <c r="E218" s="133" t="s">
        <v>564</v>
      </c>
      <c r="F218" s="134" t="s">
        <v>565</v>
      </c>
      <c r="G218" s="135" t="s">
        <v>274</v>
      </c>
      <c r="H218" s="136">
        <v>57.95</v>
      </c>
      <c r="I218" s="137"/>
      <c r="J218" s="138">
        <f>ROUND(I218*H218,2)</f>
        <v>0</v>
      </c>
      <c r="K218" s="134" t="s">
        <v>215</v>
      </c>
      <c r="L218" s="33"/>
      <c r="M218" s="139" t="s">
        <v>19</v>
      </c>
      <c r="N218" s="140" t="s">
        <v>48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331</v>
      </c>
      <c r="AT218" s="143" t="s">
        <v>211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331</v>
      </c>
      <c r="BM218" s="143" t="s">
        <v>2148</v>
      </c>
    </row>
    <row r="219" spans="2:47" s="1" customFormat="1" ht="12">
      <c r="B219" s="33"/>
      <c r="D219" s="145" t="s">
        <v>218</v>
      </c>
      <c r="F219" s="146" t="s">
        <v>567</v>
      </c>
      <c r="I219" s="147"/>
      <c r="L219" s="33"/>
      <c r="M219" s="148"/>
      <c r="T219" s="52"/>
      <c r="AT219" s="18" t="s">
        <v>218</v>
      </c>
      <c r="AU219" s="18" t="s">
        <v>86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2149</v>
      </c>
      <c r="H220" s="153">
        <v>7.2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2150</v>
      </c>
      <c r="H221" s="153">
        <v>8.75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2" customFormat="1" ht="12">
      <c r="B222" s="149"/>
      <c r="D222" s="150" t="s">
        <v>220</v>
      </c>
      <c r="E222" s="151" t="s">
        <v>19</v>
      </c>
      <c r="F222" s="152" t="s">
        <v>2151</v>
      </c>
      <c r="H222" s="153">
        <v>21</v>
      </c>
      <c r="I222" s="154"/>
      <c r="L222" s="149"/>
      <c r="M222" s="155"/>
      <c r="T222" s="156"/>
      <c r="AT222" s="151" t="s">
        <v>220</v>
      </c>
      <c r="AU222" s="151" t="s">
        <v>86</v>
      </c>
      <c r="AV222" s="12" t="s">
        <v>86</v>
      </c>
      <c r="AW222" s="12" t="s">
        <v>37</v>
      </c>
      <c r="AX222" s="12" t="s">
        <v>77</v>
      </c>
      <c r="AY222" s="151" t="s">
        <v>208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2151</v>
      </c>
      <c r="H223" s="153">
        <v>21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3" customFormat="1" ht="12">
      <c r="B224" s="157"/>
      <c r="D224" s="150" t="s">
        <v>220</v>
      </c>
      <c r="E224" s="158" t="s">
        <v>19</v>
      </c>
      <c r="F224" s="159" t="s">
        <v>2152</v>
      </c>
      <c r="H224" s="158" t="s">
        <v>19</v>
      </c>
      <c r="I224" s="160"/>
      <c r="L224" s="157"/>
      <c r="M224" s="161"/>
      <c r="T224" s="162"/>
      <c r="AT224" s="158" t="s">
        <v>220</v>
      </c>
      <c r="AU224" s="158" t="s">
        <v>86</v>
      </c>
      <c r="AV224" s="13" t="s">
        <v>84</v>
      </c>
      <c r="AW224" s="13" t="s">
        <v>37</v>
      </c>
      <c r="AX224" s="13" t="s">
        <v>77</v>
      </c>
      <c r="AY224" s="158" t="s">
        <v>208</v>
      </c>
    </row>
    <row r="225" spans="2:51" s="14" customFormat="1" ht="12">
      <c r="B225" s="163"/>
      <c r="D225" s="150" t="s">
        <v>220</v>
      </c>
      <c r="E225" s="164" t="s">
        <v>19</v>
      </c>
      <c r="F225" s="165" t="s">
        <v>223</v>
      </c>
      <c r="H225" s="166">
        <v>57.95</v>
      </c>
      <c r="I225" s="167"/>
      <c r="L225" s="163"/>
      <c r="M225" s="168"/>
      <c r="T225" s="169"/>
      <c r="AT225" s="164" t="s">
        <v>220</v>
      </c>
      <c r="AU225" s="164" t="s">
        <v>86</v>
      </c>
      <c r="AV225" s="14" t="s">
        <v>216</v>
      </c>
      <c r="AW225" s="14" t="s">
        <v>37</v>
      </c>
      <c r="AX225" s="14" t="s">
        <v>84</v>
      </c>
      <c r="AY225" s="164" t="s">
        <v>208</v>
      </c>
    </row>
    <row r="226" spans="2:65" s="1" customFormat="1" ht="21.75" customHeight="1">
      <c r="B226" s="33"/>
      <c r="C226" s="170" t="s">
        <v>394</v>
      </c>
      <c r="D226" s="170" t="s">
        <v>239</v>
      </c>
      <c r="E226" s="171" t="s">
        <v>570</v>
      </c>
      <c r="F226" s="172" t="s">
        <v>571</v>
      </c>
      <c r="G226" s="173" t="s">
        <v>386</v>
      </c>
      <c r="H226" s="174">
        <v>0.053</v>
      </c>
      <c r="I226" s="175"/>
      <c r="J226" s="176">
        <f>ROUND(I226*H226,2)</f>
        <v>0</v>
      </c>
      <c r="K226" s="172" t="s">
        <v>215</v>
      </c>
      <c r="L226" s="177"/>
      <c r="M226" s="178" t="s">
        <v>19</v>
      </c>
      <c r="N226" s="179" t="s">
        <v>48</v>
      </c>
      <c r="P226" s="141">
        <f>O226*H226</f>
        <v>0</v>
      </c>
      <c r="Q226" s="141">
        <v>1</v>
      </c>
      <c r="R226" s="141">
        <f>Q226*H226</f>
        <v>0.053</v>
      </c>
      <c r="S226" s="141">
        <v>0</v>
      </c>
      <c r="T226" s="142">
        <f>S226*H226</f>
        <v>0</v>
      </c>
      <c r="AR226" s="143" t="s">
        <v>432</v>
      </c>
      <c r="AT226" s="143" t="s">
        <v>239</v>
      </c>
      <c r="AU226" s="143" t="s">
        <v>86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84</v>
      </c>
      <c r="BK226" s="144">
        <f>ROUND(I226*H226,2)</f>
        <v>0</v>
      </c>
      <c r="BL226" s="18" t="s">
        <v>331</v>
      </c>
      <c r="BM226" s="143" t="s">
        <v>2153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2154</v>
      </c>
      <c r="H227" s="153">
        <v>0.053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4" customFormat="1" ht="12">
      <c r="B228" s="163"/>
      <c r="D228" s="150" t="s">
        <v>220</v>
      </c>
      <c r="E228" s="164" t="s">
        <v>19</v>
      </c>
      <c r="F228" s="165" t="s">
        <v>223</v>
      </c>
      <c r="H228" s="166">
        <v>0.053</v>
      </c>
      <c r="I228" s="167"/>
      <c r="L228" s="163"/>
      <c r="M228" s="168"/>
      <c r="T228" s="169"/>
      <c r="AT228" s="164" t="s">
        <v>220</v>
      </c>
      <c r="AU228" s="164" t="s">
        <v>86</v>
      </c>
      <c r="AV228" s="14" t="s">
        <v>216</v>
      </c>
      <c r="AW228" s="14" t="s">
        <v>37</v>
      </c>
      <c r="AX228" s="14" t="s">
        <v>84</v>
      </c>
      <c r="AY228" s="164" t="s">
        <v>208</v>
      </c>
    </row>
    <row r="229" spans="2:65" s="1" customFormat="1" ht="24.2" customHeight="1">
      <c r="B229" s="33"/>
      <c r="C229" s="132" t="s">
        <v>400</v>
      </c>
      <c r="D229" s="132" t="s">
        <v>211</v>
      </c>
      <c r="E229" s="133" t="s">
        <v>422</v>
      </c>
      <c r="F229" s="134" t="s">
        <v>423</v>
      </c>
      <c r="G229" s="135" t="s">
        <v>274</v>
      </c>
      <c r="H229" s="136">
        <v>57.95</v>
      </c>
      <c r="I229" s="137"/>
      <c r="J229" s="138">
        <f>ROUND(I229*H229,2)</f>
        <v>0</v>
      </c>
      <c r="K229" s="134" t="s">
        <v>215</v>
      </c>
      <c r="L229" s="33"/>
      <c r="M229" s="139" t="s">
        <v>19</v>
      </c>
      <c r="N229" s="140" t="s">
        <v>48</v>
      </c>
      <c r="P229" s="141">
        <f>O229*H229</f>
        <v>0</v>
      </c>
      <c r="Q229" s="141">
        <v>0</v>
      </c>
      <c r="R229" s="141">
        <f>Q229*H229</f>
        <v>0</v>
      </c>
      <c r="S229" s="141">
        <v>0.00167</v>
      </c>
      <c r="T229" s="142">
        <f>S229*H229</f>
        <v>0.0967765</v>
      </c>
      <c r="AR229" s="143" t="s">
        <v>331</v>
      </c>
      <c r="AT229" s="143" t="s">
        <v>211</v>
      </c>
      <c r="AU229" s="143" t="s">
        <v>86</v>
      </c>
      <c r="AY229" s="18" t="s">
        <v>208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8" t="s">
        <v>84</v>
      </c>
      <c r="BK229" s="144">
        <f>ROUND(I229*H229,2)</f>
        <v>0</v>
      </c>
      <c r="BL229" s="18" t="s">
        <v>331</v>
      </c>
      <c r="BM229" s="143" t="s">
        <v>2155</v>
      </c>
    </row>
    <row r="230" spans="2:47" s="1" customFormat="1" ht="12">
      <c r="B230" s="33"/>
      <c r="D230" s="145" t="s">
        <v>218</v>
      </c>
      <c r="F230" s="146" t="s">
        <v>425</v>
      </c>
      <c r="I230" s="147"/>
      <c r="L230" s="33"/>
      <c r="M230" s="148"/>
      <c r="T230" s="52"/>
      <c r="AT230" s="18" t="s">
        <v>218</v>
      </c>
      <c r="AU230" s="18" t="s">
        <v>86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2149</v>
      </c>
      <c r="H231" s="153">
        <v>7.2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2150</v>
      </c>
      <c r="H232" s="153">
        <v>8.75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2151</v>
      </c>
      <c r="H233" s="153">
        <v>21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2" customFormat="1" ht="12">
      <c r="B234" s="149"/>
      <c r="D234" s="150" t="s">
        <v>220</v>
      </c>
      <c r="E234" s="151" t="s">
        <v>19</v>
      </c>
      <c r="F234" s="152" t="s">
        <v>2151</v>
      </c>
      <c r="H234" s="153">
        <v>21</v>
      </c>
      <c r="I234" s="154"/>
      <c r="L234" s="149"/>
      <c r="M234" s="155"/>
      <c r="T234" s="156"/>
      <c r="AT234" s="151" t="s">
        <v>220</v>
      </c>
      <c r="AU234" s="151" t="s">
        <v>86</v>
      </c>
      <c r="AV234" s="12" t="s">
        <v>86</v>
      </c>
      <c r="AW234" s="12" t="s">
        <v>37</v>
      </c>
      <c r="AX234" s="12" t="s">
        <v>77</v>
      </c>
      <c r="AY234" s="151" t="s">
        <v>208</v>
      </c>
    </row>
    <row r="235" spans="2:51" s="14" customFormat="1" ht="12">
      <c r="B235" s="163"/>
      <c r="D235" s="150" t="s">
        <v>220</v>
      </c>
      <c r="E235" s="164" t="s">
        <v>19</v>
      </c>
      <c r="F235" s="165" t="s">
        <v>2156</v>
      </c>
      <c r="H235" s="166">
        <v>57.95</v>
      </c>
      <c r="I235" s="167"/>
      <c r="L235" s="163"/>
      <c r="M235" s="168"/>
      <c r="T235" s="169"/>
      <c r="AT235" s="164" t="s">
        <v>220</v>
      </c>
      <c r="AU235" s="164" t="s">
        <v>86</v>
      </c>
      <c r="AV235" s="14" t="s">
        <v>216</v>
      </c>
      <c r="AW235" s="14" t="s">
        <v>37</v>
      </c>
      <c r="AX235" s="14" t="s">
        <v>84</v>
      </c>
      <c r="AY235" s="164" t="s">
        <v>208</v>
      </c>
    </row>
    <row r="236" spans="2:65" s="1" customFormat="1" ht="33" customHeight="1">
      <c r="B236" s="33"/>
      <c r="C236" s="132" t="s">
        <v>405</v>
      </c>
      <c r="D236" s="132" t="s">
        <v>211</v>
      </c>
      <c r="E236" s="133" t="s">
        <v>2157</v>
      </c>
      <c r="F236" s="134" t="s">
        <v>2158</v>
      </c>
      <c r="G236" s="135" t="s">
        <v>274</v>
      </c>
      <c r="H236" s="136">
        <v>12.6</v>
      </c>
      <c r="I236" s="137"/>
      <c r="J236" s="138">
        <f>ROUND(I236*H236,2)</f>
        <v>0</v>
      </c>
      <c r="K236" s="134" t="s">
        <v>215</v>
      </c>
      <c r="L236" s="33"/>
      <c r="M236" s="139" t="s">
        <v>19</v>
      </c>
      <c r="N236" s="140" t="s">
        <v>48</v>
      </c>
      <c r="P236" s="141">
        <f>O236*H236</f>
        <v>0</v>
      </c>
      <c r="Q236" s="141">
        <v>0.000805216</v>
      </c>
      <c r="R236" s="141">
        <f>Q236*H236</f>
        <v>0.0101457216</v>
      </c>
      <c r="S236" s="141">
        <v>0</v>
      </c>
      <c r="T236" s="142">
        <f>S236*H236</f>
        <v>0</v>
      </c>
      <c r="AR236" s="143" t="s">
        <v>331</v>
      </c>
      <c r="AT236" s="143" t="s">
        <v>211</v>
      </c>
      <c r="AU236" s="143" t="s">
        <v>86</v>
      </c>
      <c r="AY236" s="18" t="s">
        <v>208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8" t="s">
        <v>84</v>
      </c>
      <c r="BK236" s="144">
        <f>ROUND(I236*H236,2)</f>
        <v>0</v>
      </c>
      <c r="BL236" s="18" t="s">
        <v>331</v>
      </c>
      <c r="BM236" s="143" t="s">
        <v>2159</v>
      </c>
    </row>
    <row r="237" spans="2:47" s="1" customFormat="1" ht="12">
      <c r="B237" s="33"/>
      <c r="D237" s="145" t="s">
        <v>218</v>
      </c>
      <c r="F237" s="146" t="s">
        <v>2160</v>
      </c>
      <c r="I237" s="147"/>
      <c r="L237" s="33"/>
      <c r="M237" s="148"/>
      <c r="T237" s="52"/>
      <c r="AT237" s="18" t="s">
        <v>218</v>
      </c>
      <c r="AU237" s="18" t="s">
        <v>86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2161</v>
      </c>
      <c r="H238" s="153">
        <v>12.6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4" customFormat="1" ht="12">
      <c r="B239" s="163"/>
      <c r="D239" s="150" t="s">
        <v>220</v>
      </c>
      <c r="E239" s="164" t="s">
        <v>19</v>
      </c>
      <c r="F239" s="165" t="s">
        <v>2162</v>
      </c>
      <c r="H239" s="166">
        <v>12.6</v>
      </c>
      <c r="I239" s="167"/>
      <c r="L239" s="163"/>
      <c r="M239" s="168"/>
      <c r="T239" s="169"/>
      <c r="AT239" s="164" t="s">
        <v>220</v>
      </c>
      <c r="AU239" s="164" t="s">
        <v>86</v>
      </c>
      <c r="AV239" s="14" t="s">
        <v>216</v>
      </c>
      <c r="AW239" s="14" t="s">
        <v>37</v>
      </c>
      <c r="AX239" s="14" t="s">
        <v>84</v>
      </c>
      <c r="AY239" s="164" t="s">
        <v>208</v>
      </c>
    </row>
    <row r="240" spans="2:65" s="1" customFormat="1" ht="44.25" customHeight="1">
      <c r="B240" s="33"/>
      <c r="C240" s="132" t="s">
        <v>412</v>
      </c>
      <c r="D240" s="132" t="s">
        <v>211</v>
      </c>
      <c r="E240" s="133" t="s">
        <v>1002</v>
      </c>
      <c r="F240" s="134" t="s">
        <v>1003</v>
      </c>
      <c r="G240" s="135" t="s">
        <v>447</v>
      </c>
      <c r="H240" s="187"/>
      <c r="I240" s="137"/>
      <c r="J240" s="138">
        <f>ROUND(I240*H240,2)</f>
        <v>0</v>
      </c>
      <c r="K240" s="134" t="s">
        <v>215</v>
      </c>
      <c r="L240" s="33"/>
      <c r="M240" s="139" t="s">
        <v>19</v>
      </c>
      <c r="N240" s="140" t="s">
        <v>48</v>
      </c>
      <c r="P240" s="141">
        <f>O240*H240</f>
        <v>0</v>
      </c>
      <c r="Q240" s="141">
        <v>0</v>
      </c>
      <c r="R240" s="141">
        <f>Q240*H240</f>
        <v>0</v>
      </c>
      <c r="S240" s="141">
        <v>0</v>
      </c>
      <c r="T240" s="142">
        <f>S240*H240</f>
        <v>0</v>
      </c>
      <c r="AR240" s="143" t="s">
        <v>331</v>
      </c>
      <c r="AT240" s="143" t="s">
        <v>211</v>
      </c>
      <c r="AU240" s="143" t="s">
        <v>86</v>
      </c>
      <c r="AY240" s="18" t="s">
        <v>208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8" t="s">
        <v>84</v>
      </c>
      <c r="BK240" s="144">
        <f>ROUND(I240*H240,2)</f>
        <v>0</v>
      </c>
      <c r="BL240" s="18" t="s">
        <v>331</v>
      </c>
      <c r="BM240" s="143" t="s">
        <v>2163</v>
      </c>
    </row>
    <row r="241" spans="2:47" s="1" customFormat="1" ht="12">
      <c r="B241" s="33"/>
      <c r="D241" s="145" t="s">
        <v>218</v>
      </c>
      <c r="F241" s="146" t="s">
        <v>1005</v>
      </c>
      <c r="I241" s="147"/>
      <c r="L241" s="33"/>
      <c r="M241" s="148"/>
      <c r="T241" s="52"/>
      <c r="AT241" s="18" t="s">
        <v>218</v>
      </c>
      <c r="AU241" s="18" t="s">
        <v>86</v>
      </c>
    </row>
    <row r="242" spans="2:63" s="11" customFormat="1" ht="22.9" customHeight="1">
      <c r="B242" s="120"/>
      <c r="D242" s="121" t="s">
        <v>76</v>
      </c>
      <c r="E242" s="130" t="s">
        <v>450</v>
      </c>
      <c r="F242" s="130" t="s">
        <v>451</v>
      </c>
      <c r="I242" s="123"/>
      <c r="J242" s="131">
        <f>BK242</f>
        <v>0</v>
      </c>
      <c r="L242" s="120"/>
      <c r="M242" s="125"/>
      <c r="P242" s="126">
        <f>SUM(P243:P296)</f>
        <v>0</v>
      </c>
      <c r="R242" s="126">
        <f>SUM(R243:R296)</f>
        <v>5.486808704</v>
      </c>
      <c r="T242" s="127">
        <f>SUM(T243:T296)</f>
        <v>0</v>
      </c>
      <c r="AR242" s="121" t="s">
        <v>86</v>
      </c>
      <c r="AT242" s="128" t="s">
        <v>76</v>
      </c>
      <c r="AU242" s="128" t="s">
        <v>84</v>
      </c>
      <c r="AY242" s="121" t="s">
        <v>208</v>
      </c>
      <c r="BK242" s="129">
        <f>SUM(BK243:BK296)</f>
        <v>0</v>
      </c>
    </row>
    <row r="243" spans="2:65" s="1" customFormat="1" ht="33" customHeight="1">
      <c r="B243" s="33"/>
      <c r="C243" s="132" t="s">
        <v>421</v>
      </c>
      <c r="D243" s="132" t="s">
        <v>211</v>
      </c>
      <c r="E243" s="133" t="s">
        <v>1207</v>
      </c>
      <c r="F243" s="134" t="s">
        <v>1208</v>
      </c>
      <c r="G243" s="135" t="s">
        <v>226</v>
      </c>
      <c r="H243" s="136">
        <v>10.08</v>
      </c>
      <c r="I243" s="137"/>
      <c r="J243" s="138">
        <f>ROUND(I243*H243,2)</f>
        <v>0</v>
      </c>
      <c r="K243" s="134" t="s">
        <v>215</v>
      </c>
      <c r="L243" s="33"/>
      <c r="M243" s="139" t="s">
        <v>19</v>
      </c>
      <c r="N243" s="140" t="s">
        <v>48</v>
      </c>
      <c r="P243" s="141">
        <f>O243*H243</f>
        <v>0</v>
      </c>
      <c r="Q243" s="141">
        <v>0.0002684875</v>
      </c>
      <c r="R243" s="141">
        <f>Q243*H243</f>
        <v>0.002706354</v>
      </c>
      <c r="S243" s="141">
        <v>0</v>
      </c>
      <c r="T243" s="142">
        <f>S243*H243</f>
        <v>0</v>
      </c>
      <c r="AR243" s="143" t="s">
        <v>331</v>
      </c>
      <c r="AT243" s="143" t="s">
        <v>211</v>
      </c>
      <c r="AU243" s="143" t="s">
        <v>86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84</v>
      </c>
      <c r="BK243" s="144">
        <f>ROUND(I243*H243,2)</f>
        <v>0</v>
      </c>
      <c r="BL243" s="18" t="s">
        <v>331</v>
      </c>
      <c r="BM243" s="143" t="s">
        <v>2164</v>
      </c>
    </row>
    <row r="244" spans="2:47" s="1" customFormat="1" ht="12">
      <c r="B244" s="33"/>
      <c r="D244" s="145" t="s">
        <v>218</v>
      </c>
      <c r="F244" s="146" t="s">
        <v>1210</v>
      </c>
      <c r="I244" s="147"/>
      <c r="L244" s="33"/>
      <c r="M244" s="148"/>
      <c r="T244" s="52"/>
      <c r="AT244" s="18" t="s">
        <v>218</v>
      </c>
      <c r="AU244" s="18" t="s">
        <v>86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2118</v>
      </c>
      <c r="H245" s="153">
        <v>10.08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3" customFormat="1" ht="12">
      <c r="B246" s="157"/>
      <c r="D246" s="150" t="s">
        <v>220</v>
      </c>
      <c r="E246" s="158" t="s">
        <v>19</v>
      </c>
      <c r="F246" s="159" t="s">
        <v>2165</v>
      </c>
      <c r="H246" s="158" t="s">
        <v>19</v>
      </c>
      <c r="I246" s="160"/>
      <c r="L246" s="157"/>
      <c r="M246" s="161"/>
      <c r="T246" s="162"/>
      <c r="AT246" s="158" t="s">
        <v>220</v>
      </c>
      <c r="AU246" s="158" t="s">
        <v>86</v>
      </c>
      <c r="AV246" s="13" t="s">
        <v>84</v>
      </c>
      <c r="AW246" s="13" t="s">
        <v>37</v>
      </c>
      <c r="AX246" s="13" t="s">
        <v>77</v>
      </c>
      <c r="AY246" s="158" t="s">
        <v>208</v>
      </c>
    </row>
    <row r="247" spans="2:51" s="14" customFormat="1" ht="12">
      <c r="B247" s="163"/>
      <c r="D247" s="150" t="s">
        <v>220</v>
      </c>
      <c r="E247" s="164" t="s">
        <v>19</v>
      </c>
      <c r="F247" s="165" t="s">
        <v>223</v>
      </c>
      <c r="H247" s="166">
        <v>10.08</v>
      </c>
      <c r="I247" s="167"/>
      <c r="L247" s="163"/>
      <c r="M247" s="168"/>
      <c r="T247" s="169"/>
      <c r="AT247" s="164" t="s">
        <v>220</v>
      </c>
      <c r="AU247" s="164" t="s">
        <v>86</v>
      </c>
      <c r="AV247" s="14" t="s">
        <v>216</v>
      </c>
      <c r="AW247" s="14" t="s">
        <v>37</v>
      </c>
      <c r="AX247" s="14" t="s">
        <v>84</v>
      </c>
      <c r="AY247" s="164" t="s">
        <v>208</v>
      </c>
    </row>
    <row r="248" spans="2:65" s="1" customFormat="1" ht="24.2" customHeight="1">
      <c r="B248" s="33"/>
      <c r="C248" s="170" t="s">
        <v>426</v>
      </c>
      <c r="D248" s="170" t="s">
        <v>239</v>
      </c>
      <c r="E248" s="171" t="s">
        <v>1215</v>
      </c>
      <c r="F248" s="172" t="s">
        <v>2166</v>
      </c>
      <c r="G248" s="173" t="s">
        <v>226</v>
      </c>
      <c r="H248" s="174">
        <v>10.08</v>
      </c>
      <c r="I248" s="175"/>
      <c r="J248" s="176">
        <f>ROUND(I248*H248,2)</f>
        <v>0</v>
      </c>
      <c r="K248" s="172" t="s">
        <v>215</v>
      </c>
      <c r="L248" s="177"/>
      <c r="M248" s="178" t="s">
        <v>19</v>
      </c>
      <c r="N248" s="179" t="s">
        <v>48</v>
      </c>
      <c r="P248" s="141">
        <f>O248*H248</f>
        <v>0</v>
      </c>
      <c r="Q248" s="141">
        <v>0.03681</v>
      </c>
      <c r="R248" s="141">
        <f>Q248*H248</f>
        <v>0.3710448</v>
      </c>
      <c r="S248" s="141">
        <v>0</v>
      </c>
      <c r="T248" s="142">
        <f>S248*H248</f>
        <v>0</v>
      </c>
      <c r="AR248" s="143" t="s">
        <v>432</v>
      </c>
      <c r="AT248" s="143" t="s">
        <v>239</v>
      </c>
      <c r="AU248" s="143" t="s">
        <v>86</v>
      </c>
      <c r="AY248" s="18" t="s">
        <v>208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8" t="s">
        <v>84</v>
      </c>
      <c r="BK248" s="144">
        <f>ROUND(I248*H248,2)</f>
        <v>0</v>
      </c>
      <c r="BL248" s="18" t="s">
        <v>331</v>
      </c>
      <c r="BM248" s="143" t="s">
        <v>2167</v>
      </c>
    </row>
    <row r="249" spans="2:51" s="12" customFormat="1" ht="12">
      <c r="B249" s="149"/>
      <c r="D249" s="150" t="s">
        <v>220</v>
      </c>
      <c r="E249" s="151" t="s">
        <v>19</v>
      </c>
      <c r="F249" s="152" t="s">
        <v>2118</v>
      </c>
      <c r="H249" s="153">
        <v>10.08</v>
      </c>
      <c r="I249" s="154"/>
      <c r="L249" s="149"/>
      <c r="M249" s="155"/>
      <c r="T249" s="156"/>
      <c r="AT249" s="151" t="s">
        <v>220</v>
      </c>
      <c r="AU249" s="151" t="s">
        <v>86</v>
      </c>
      <c r="AV249" s="12" t="s">
        <v>86</v>
      </c>
      <c r="AW249" s="12" t="s">
        <v>37</v>
      </c>
      <c r="AX249" s="12" t="s">
        <v>77</v>
      </c>
      <c r="AY249" s="151" t="s">
        <v>208</v>
      </c>
    </row>
    <row r="250" spans="2:51" s="13" customFormat="1" ht="12">
      <c r="B250" s="157"/>
      <c r="D250" s="150" t="s">
        <v>220</v>
      </c>
      <c r="E250" s="158" t="s">
        <v>19</v>
      </c>
      <c r="F250" s="159" t="s">
        <v>2165</v>
      </c>
      <c r="H250" s="158" t="s">
        <v>19</v>
      </c>
      <c r="I250" s="160"/>
      <c r="L250" s="157"/>
      <c r="M250" s="161"/>
      <c r="T250" s="162"/>
      <c r="AT250" s="158" t="s">
        <v>220</v>
      </c>
      <c r="AU250" s="158" t="s">
        <v>86</v>
      </c>
      <c r="AV250" s="13" t="s">
        <v>84</v>
      </c>
      <c r="AW250" s="13" t="s">
        <v>37</v>
      </c>
      <c r="AX250" s="13" t="s">
        <v>77</v>
      </c>
      <c r="AY250" s="158" t="s">
        <v>208</v>
      </c>
    </row>
    <row r="251" spans="2:51" s="14" customFormat="1" ht="12">
      <c r="B251" s="163"/>
      <c r="D251" s="150" t="s">
        <v>220</v>
      </c>
      <c r="E251" s="164" t="s">
        <v>19</v>
      </c>
      <c r="F251" s="165" t="s">
        <v>223</v>
      </c>
      <c r="H251" s="166">
        <v>10.08</v>
      </c>
      <c r="I251" s="167"/>
      <c r="L251" s="163"/>
      <c r="M251" s="168"/>
      <c r="T251" s="169"/>
      <c r="AT251" s="164" t="s">
        <v>220</v>
      </c>
      <c r="AU251" s="164" t="s">
        <v>86</v>
      </c>
      <c r="AV251" s="14" t="s">
        <v>216</v>
      </c>
      <c r="AW251" s="14" t="s">
        <v>37</v>
      </c>
      <c r="AX251" s="14" t="s">
        <v>84</v>
      </c>
      <c r="AY251" s="164" t="s">
        <v>208</v>
      </c>
    </row>
    <row r="252" spans="2:65" s="1" customFormat="1" ht="33" customHeight="1">
      <c r="B252" s="33"/>
      <c r="C252" s="132" t="s">
        <v>432</v>
      </c>
      <c r="D252" s="132" t="s">
        <v>211</v>
      </c>
      <c r="E252" s="133" t="s">
        <v>695</v>
      </c>
      <c r="F252" s="134" t="s">
        <v>696</v>
      </c>
      <c r="G252" s="135" t="s">
        <v>226</v>
      </c>
      <c r="H252" s="136">
        <v>126</v>
      </c>
      <c r="I252" s="137"/>
      <c r="J252" s="138">
        <f>ROUND(I252*H252,2)</f>
        <v>0</v>
      </c>
      <c r="K252" s="134" t="s">
        <v>215</v>
      </c>
      <c r="L252" s="33"/>
      <c r="M252" s="139" t="s">
        <v>19</v>
      </c>
      <c r="N252" s="140" t="s">
        <v>48</v>
      </c>
      <c r="P252" s="141">
        <f>O252*H252</f>
        <v>0</v>
      </c>
      <c r="Q252" s="141">
        <v>0.000260425</v>
      </c>
      <c r="R252" s="141">
        <f>Q252*H252</f>
        <v>0.03281355</v>
      </c>
      <c r="S252" s="141">
        <v>0</v>
      </c>
      <c r="T252" s="142">
        <f>S252*H252</f>
        <v>0</v>
      </c>
      <c r="AR252" s="143" t="s">
        <v>331</v>
      </c>
      <c r="AT252" s="143" t="s">
        <v>211</v>
      </c>
      <c r="AU252" s="143" t="s">
        <v>86</v>
      </c>
      <c r="AY252" s="18" t="s">
        <v>208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8" t="s">
        <v>84</v>
      </c>
      <c r="BK252" s="144">
        <f>ROUND(I252*H252,2)</f>
        <v>0</v>
      </c>
      <c r="BL252" s="18" t="s">
        <v>331</v>
      </c>
      <c r="BM252" s="143" t="s">
        <v>2168</v>
      </c>
    </row>
    <row r="253" spans="2:47" s="1" customFormat="1" ht="12">
      <c r="B253" s="33"/>
      <c r="D253" s="145" t="s">
        <v>218</v>
      </c>
      <c r="F253" s="146" t="s">
        <v>698</v>
      </c>
      <c r="I253" s="147"/>
      <c r="L253" s="33"/>
      <c r="M253" s="148"/>
      <c r="T253" s="52"/>
      <c r="AT253" s="18" t="s">
        <v>218</v>
      </c>
      <c r="AU253" s="18" t="s">
        <v>86</v>
      </c>
    </row>
    <row r="254" spans="2:51" s="12" customFormat="1" ht="12">
      <c r="B254" s="149"/>
      <c r="D254" s="150" t="s">
        <v>220</v>
      </c>
      <c r="E254" s="151" t="s">
        <v>19</v>
      </c>
      <c r="F254" s="152" t="s">
        <v>2123</v>
      </c>
      <c r="H254" s="153">
        <v>42</v>
      </c>
      <c r="I254" s="154"/>
      <c r="L254" s="149"/>
      <c r="M254" s="155"/>
      <c r="T254" s="156"/>
      <c r="AT254" s="151" t="s">
        <v>220</v>
      </c>
      <c r="AU254" s="151" t="s">
        <v>86</v>
      </c>
      <c r="AV254" s="12" t="s">
        <v>86</v>
      </c>
      <c r="AW254" s="12" t="s">
        <v>37</v>
      </c>
      <c r="AX254" s="12" t="s">
        <v>77</v>
      </c>
      <c r="AY254" s="151" t="s">
        <v>208</v>
      </c>
    </row>
    <row r="255" spans="2:51" s="13" customFormat="1" ht="12">
      <c r="B255" s="157"/>
      <c r="D255" s="150" t="s">
        <v>220</v>
      </c>
      <c r="E255" s="158" t="s">
        <v>19</v>
      </c>
      <c r="F255" s="159" t="s">
        <v>2169</v>
      </c>
      <c r="H255" s="158" t="s">
        <v>19</v>
      </c>
      <c r="I255" s="160"/>
      <c r="L255" s="157"/>
      <c r="M255" s="161"/>
      <c r="T255" s="162"/>
      <c r="AT255" s="158" t="s">
        <v>220</v>
      </c>
      <c r="AU255" s="158" t="s">
        <v>86</v>
      </c>
      <c r="AV255" s="13" t="s">
        <v>84</v>
      </c>
      <c r="AW255" s="13" t="s">
        <v>37</v>
      </c>
      <c r="AX255" s="13" t="s">
        <v>77</v>
      </c>
      <c r="AY255" s="158" t="s">
        <v>208</v>
      </c>
    </row>
    <row r="256" spans="2:51" s="12" customFormat="1" ht="12">
      <c r="B256" s="149"/>
      <c r="D256" s="150" t="s">
        <v>220</v>
      </c>
      <c r="E256" s="151" t="s">
        <v>19</v>
      </c>
      <c r="F256" s="152" t="s">
        <v>2123</v>
      </c>
      <c r="H256" s="153">
        <v>42</v>
      </c>
      <c r="I256" s="154"/>
      <c r="L256" s="149"/>
      <c r="M256" s="155"/>
      <c r="T256" s="156"/>
      <c r="AT256" s="151" t="s">
        <v>220</v>
      </c>
      <c r="AU256" s="151" t="s">
        <v>86</v>
      </c>
      <c r="AV256" s="12" t="s">
        <v>86</v>
      </c>
      <c r="AW256" s="12" t="s">
        <v>37</v>
      </c>
      <c r="AX256" s="12" t="s">
        <v>77</v>
      </c>
      <c r="AY256" s="151" t="s">
        <v>208</v>
      </c>
    </row>
    <row r="257" spans="2:51" s="13" customFormat="1" ht="12">
      <c r="B257" s="157"/>
      <c r="D257" s="150" t="s">
        <v>220</v>
      </c>
      <c r="E257" s="158" t="s">
        <v>19</v>
      </c>
      <c r="F257" s="159" t="s">
        <v>2170</v>
      </c>
      <c r="H257" s="158" t="s">
        <v>19</v>
      </c>
      <c r="I257" s="160"/>
      <c r="L257" s="157"/>
      <c r="M257" s="161"/>
      <c r="T257" s="162"/>
      <c r="AT257" s="158" t="s">
        <v>220</v>
      </c>
      <c r="AU257" s="158" t="s">
        <v>86</v>
      </c>
      <c r="AV257" s="13" t="s">
        <v>84</v>
      </c>
      <c r="AW257" s="13" t="s">
        <v>37</v>
      </c>
      <c r="AX257" s="13" t="s">
        <v>77</v>
      </c>
      <c r="AY257" s="158" t="s">
        <v>208</v>
      </c>
    </row>
    <row r="258" spans="2:51" s="12" customFormat="1" ht="12">
      <c r="B258" s="149"/>
      <c r="D258" s="150" t="s">
        <v>220</v>
      </c>
      <c r="E258" s="151" t="s">
        <v>19</v>
      </c>
      <c r="F258" s="152" t="s">
        <v>2123</v>
      </c>
      <c r="H258" s="153">
        <v>42</v>
      </c>
      <c r="I258" s="154"/>
      <c r="L258" s="149"/>
      <c r="M258" s="155"/>
      <c r="T258" s="156"/>
      <c r="AT258" s="151" t="s">
        <v>220</v>
      </c>
      <c r="AU258" s="151" t="s">
        <v>86</v>
      </c>
      <c r="AV258" s="12" t="s">
        <v>86</v>
      </c>
      <c r="AW258" s="12" t="s">
        <v>37</v>
      </c>
      <c r="AX258" s="12" t="s">
        <v>77</v>
      </c>
      <c r="AY258" s="151" t="s">
        <v>208</v>
      </c>
    </row>
    <row r="259" spans="2:51" s="13" customFormat="1" ht="12">
      <c r="B259" s="157"/>
      <c r="D259" s="150" t="s">
        <v>220</v>
      </c>
      <c r="E259" s="158" t="s">
        <v>19</v>
      </c>
      <c r="F259" s="159" t="s">
        <v>2171</v>
      </c>
      <c r="H259" s="158" t="s">
        <v>19</v>
      </c>
      <c r="I259" s="160"/>
      <c r="L259" s="157"/>
      <c r="M259" s="161"/>
      <c r="T259" s="162"/>
      <c r="AT259" s="158" t="s">
        <v>220</v>
      </c>
      <c r="AU259" s="158" t="s">
        <v>86</v>
      </c>
      <c r="AV259" s="13" t="s">
        <v>84</v>
      </c>
      <c r="AW259" s="13" t="s">
        <v>37</v>
      </c>
      <c r="AX259" s="13" t="s">
        <v>77</v>
      </c>
      <c r="AY259" s="158" t="s">
        <v>208</v>
      </c>
    </row>
    <row r="260" spans="2:51" s="14" customFormat="1" ht="12">
      <c r="B260" s="163"/>
      <c r="D260" s="150" t="s">
        <v>220</v>
      </c>
      <c r="E260" s="164" t="s">
        <v>19</v>
      </c>
      <c r="F260" s="165" t="s">
        <v>223</v>
      </c>
      <c r="H260" s="166">
        <v>126</v>
      </c>
      <c r="I260" s="167"/>
      <c r="L260" s="163"/>
      <c r="M260" s="168"/>
      <c r="T260" s="169"/>
      <c r="AT260" s="164" t="s">
        <v>220</v>
      </c>
      <c r="AU260" s="164" t="s">
        <v>86</v>
      </c>
      <c r="AV260" s="14" t="s">
        <v>216</v>
      </c>
      <c r="AW260" s="14" t="s">
        <v>37</v>
      </c>
      <c r="AX260" s="14" t="s">
        <v>84</v>
      </c>
      <c r="AY260" s="164" t="s">
        <v>208</v>
      </c>
    </row>
    <row r="261" spans="2:65" s="1" customFormat="1" ht="33" customHeight="1">
      <c r="B261" s="33"/>
      <c r="C261" s="170" t="s">
        <v>438</v>
      </c>
      <c r="D261" s="170" t="s">
        <v>239</v>
      </c>
      <c r="E261" s="171" t="s">
        <v>701</v>
      </c>
      <c r="F261" s="172" t="s">
        <v>702</v>
      </c>
      <c r="G261" s="173" t="s">
        <v>226</v>
      </c>
      <c r="H261" s="174">
        <v>126</v>
      </c>
      <c r="I261" s="175"/>
      <c r="J261" s="176">
        <f>ROUND(I261*H261,2)</f>
        <v>0</v>
      </c>
      <c r="K261" s="172" t="s">
        <v>215</v>
      </c>
      <c r="L261" s="177"/>
      <c r="M261" s="178" t="s">
        <v>19</v>
      </c>
      <c r="N261" s="179" t="s">
        <v>48</v>
      </c>
      <c r="P261" s="141">
        <f>O261*H261</f>
        <v>0</v>
      </c>
      <c r="Q261" s="141">
        <v>0.03611</v>
      </c>
      <c r="R261" s="141">
        <f>Q261*H261</f>
        <v>4.549860000000001</v>
      </c>
      <c r="S261" s="141">
        <v>0</v>
      </c>
      <c r="T261" s="142">
        <f>S261*H261</f>
        <v>0</v>
      </c>
      <c r="AR261" s="143" t="s">
        <v>432</v>
      </c>
      <c r="AT261" s="143" t="s">
        <v>239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331</v>
      </c>
      <c r="BM261" s="143" t="s">
        <v>2172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2123</v>
      </c>
      <c r="H262" s="153">
        <v>42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3" customFormat="1" ht="12">
      <c r="B263" s="157"/>
      <c r="D263" s="150" t="s">
        <v>220</v>
      </c>
      <c r="E263" s="158" t="s">
        <v>19</v>
      </c>
      <c r="F263" s="159" t="s">
        <v>2169</v>
      </c>
      <c r="H263" s="158" t="s">
        <v>19</v>
      </c>
      <c r="I263" s="160"/>
      <c r="L263" s="157"/>
      <c r="M263" s="161"/>
      <c r="T263" s="162"/>
      <c r="AT263" s="158" t="s">
        <v>220</v>
      </c>
      <c r="AU263" s="158" t="s">
        <v>86</v>
      </c>
      <c r="AV263" s="13" t="s">
        <v>84</v>
      </c>
      <c r="AW263" s="13" t="s">
        <v>37</v>
      </c>
      <c r="AX263" s="13" t="s">
        <v>77</v>
      </c>
      <c r="AY263" s="158" t="s">
        <v>208</v>
      </c>
    </row>
    <row r="264" spans="2:51" s="12" customFormat="1" ht="12">
      <c r="B264" s="149"/>
      <c r="D264" s="150" t="s">
        <v>220</v>
      </c>
      <c r="E264" s="151" t="s">
        <v>19</v>
      </c>
      <c r="F264" s="152" t="s">
        <v>2123</v>
      </c>
      <c r="H264" s="153">
        <v>42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37</v>
      </c>
      <c r="AX264" s="12" t="s">
        <v>77</v>
      </c>
      <c r="AY264" s="151" t="s">
        <v>208</v>
      </c>
    </row>
    <row r="265" spans="2:51" s="13" customFormat="1" ht="12">
      <c r="B265" s="157"/>
      <c r="D265" s="150" t="s">
        <v>220</v>
      </c>
      <c r="E265" s="158" t="s">
        <v>19</v>
      </c>
      <c r="F265" s="159" t="s">
        <v>2170</v>
      </c>
      <c r="H265" s="158" t="s">
        <v>19</v>
      </c>
      <c r="I265" s="160"/>
      <c r="L265" s="157"/>
      <c r="M265" s="161"/>
      <c r="T265" s="162"/>
      <c r="AT265" s="158" t="s">
        <v>220</v>
      </c>
      <c r="AU265" s="158" t="s">
        <v>86</v>
      </c>
      <c r="AV265" s="13" t="s">
        <v>84</v>
      </c>
      <c r="AW265" s="13" t="s">
        <v>37</v>
      </c>
      <c r="AX265" s="13" t="s">
        <v>77</v>
      </c>
      <c r="AY265" s="158" t="s">
        <v>208</v>
      </c>
    </row>
    <row r="266" spans="2:51" s="12" customFormat="1" ht="12">
      <c r="B266" s="149"/>
      <c r="D266" s="150" t="s">
        <v>220</v>
      </c>
      <c r="E266" s="151" t="s">
        <v>19</v>
      </c>
      <c r="F266" s="152" t="s">
        <v>2123</v>
      </c>
      <c r="H266" s="153">
        <v>42</v>
      </c>
      <c r="I266" s="154"/>
      <c r="L266" s="149"/>
      <c r="M266" s="155"/>
      <c r="T266" s="156"/>
      <c r="AT266" s="151" t="s">
        <v>220</v>
      </c>
      <c r="AU266" s="151" t="s">
        <v>86</v>
      </c>
      <c r="AV266" s="12" t="s">
        <v>86</v>
      </c>
      <c r="AW266" s="12" t="s">
        <v>37</v>
      </c>
      <c r="AX266" s="12" t="s">
        <v>77</v>
      </c>
      <c r="AY266" s="151" t="s">
        <v>208</v>
      </c>
    </row>
    <row r="267" spans="2:51" s="13" customFormat="1" ht="12">
      <c r="B267" s="157"/>
      <c r="D267" s="150" t="s">
        <v>220</v>
      </c>
      <c r="E267" s="158" t="s">
        <v>19</v>
      </c>
      <c r="F267" s="159" t="s">
        <v>2171</v>
      </c>
      <c r="H267" s="158" t="s">
        <v>19</v>
      </c>
      <c r="I267" s="160"/>
      <c r="L267" s="157"/>
      <c r="M267" s="161"/>
      <c r="T267" s="162"/>
      <c r="AT267" s="158" t="s">
        <v>220</v>
      </c>
      <c r="AU267" s="158" t="s">
        <v>86</v>
      </c>
      <c r="AV267" s="13" t="s">
        <v>84</v>
      </c>
      <c r="AW267" s="13" t="s">
        <v>37</v>
      </c>
      <c r="AX267" s="13" t="s">
        <v>77</v>
      </c>
      <c r="AY267" s="158" t="s">
        <v>208</v>
      </c>
    </row>
    <row r="268" spans="2:51" s="14" customFormat="1" ht="12">
      <c r="B268" s="163"/>
      <c r="D268" s="150" t="s">
        <v>220</v>
      </c>
      <c r="E268" s="164" t="s">
        <v>19</v>
      </c>
      <c r="F268" s="165" t="s">
        <v>223</v>
      </c>
      <c r="H268" s="166">
        <v>126</v>
      </c>
      <c r="I268" s="167"/>
      <c r="L268" s="163"/>
      <c r="M268" s="168"/>
      <c r="T268" s="169"/>
      <c r="AT268" s="164" t="s">
        <v>220</v>
      </c>
      <c r="AU268" s="164" t="s">
        <v>86</v>
      </c>
      <c r="AV268" s="14" t="s">
        <v>216</v>
      </c>
      <c r="AW268" s="14" t="s">
        <v>37</v>
      </c>
      <c r="AX268" s="14" t="s">
        <v>84</v>
      </c>
      <c r="AY268" s="164" t="s">
        <v>208</v>
      </c>
    </row>
    <row r="269" spans="2:65" s="1" customFormat="1" ht="44.25" customHeight="1">
      <c r="B269" s="33"/>
      <c r="C269" s="132" t="s">
        <v>444</v>
      </c>
      <c r="D269" s="132" t="s">
        <v>211</v>
      </c>
      <c r="E269" s="133" t="s">
        <v>464</v>
      </c>
      <c r="F269" s="134" t="s">
        <v>465</v>
      </c>
      <c r="G269" s="135" t="s">
        <v>274</v>
      </c>
      <c r="H269" s="136">
        <v>295.6</v>
      </c>
      <c r="I269" s="137"/>
      <c r="J269" s="138">
        <f>ROUND(I269*H269,2)</f>
        <v>0</v>
      </c>
      <c r="K269" s="134" t="s">
        <v>215</v>
      </c>
      <c r="L269" s="33"/>
      <c r="M269" s="139" t="s">
        <v>19</v>
      </c>
      <c r="N269" s="140" t="s">
        <v>48</v>
      </c>
      <c r="P269" s="141">
        <f>O269*H269</f>
        <v>0</v>
      </c>
      <c r="Q269" s="141">
        <v>0.00029</v>
      </c>
      <c r="R269" s="141">
        <f>Q269*H269</f>
        <v>0.08572400000000001</v>
      </c>
      <c r="S269" s="141">
        <v>0</v>
      </c>
      <c r="T269" s="142">
        <f>S269*H269</f>
        <v>0</v>
      </c>
      <c r="AR269" s="143" t="s">
        <v>331</v>
      </c>
      <c r="AT269" s="143" t="s">
        <v>211</v>
      </c>
      <c r="AU269" s="143" t="s">
        <v>86</v>
      </c>
      <c r="AY269" s="18" t="s">
        <v>208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8" t="s">
        <v>84</v>
      </c>
      <c r="BK269" s="144">
        <f>ROUND(I269*H269,2)</f>
        <v>0</v>
      </c>
      <c r="BL269" s="18" t="s">
        <v>331</v>
      </c>
      <c r="BM269" s="143" t="s">
        <v>2173</v>
      </c>
    </row>
    <row r="270" spans="2:47" s="1" customFormat="1" ht="12">
      <c r="B270" s="33"/>
      <c r="D270" s="145" t="s">
        <v>218</v>
      </c>
      <c r="F270" s="146" t="s">
        <v>467</v>
      </c>
      <c r="I270" s="147"/>
      <c r="L270" s="33"/>
      <c r="M270" s="148"/>
      <c r="T270" s="52"/>
      <c r="AT270" s="18" t="s">
        <v>218</v>
      </c>
      <c r="AU270" s="18" t="s">
        <v>86</v>
      </c>
    </row>
    <row r="271" spans="2:51" s="12" customFormat="1" ht="12">
      <c r="B271" s="149"/>
      <c r="D271" s="150" t="s">
        <v>220</v>
      </c>
      <c r="E271" s="151" t="s">
        <v>19</v>
      </c>
      <c r="F271" s="152" t="s">
        <v>2174</v>
      </c>
      <c r="H271" s="153">
        <v>25.6</v>
      </c>
      <c r="I271" s="154"/>
      <c r="L271" s="149"/>
      <c r="M271" s="155"/>
      <c r="T271" s="156"/>
      <c r="AT271" s="151" t="s">
        <v>220</v>
      </c>
      <c r="AU271" s="151" t="s">
        <v>86</v>
      </c>
      <c r="AV271" s="12" t="s">
        <v>86</v>
      </c>
      <c r="AW271" s="12" t="s">
        <v>37</v>
      </c>
      <c r="AX271" s="12" t="s">
        <v>77</v>
      </c>
      <c r="AY271" s="151" t="s">
        <v>208</v>
      </c>
    </row>
    <row r="272" spans="2:51" s="13" customFormat="1" ht="12">
      <c r="B272" s="157"/>
      <c r="D272" s="150" t="s">
        <v>220</v>
      </c>
      <c r="E272" s="158" t="s">
        <v>19</v>
      </c>
      <c r="F272" s="159" t="s">
        <v>2165</v>
      </c>
      <c r="H272" s="158" t="s">
        <v>19</v>
      </c>
      <c r="I272" s="160"/>
      <c r="L272" s="157"/>
      <c r="M272" s="161"/>
      <c r="T272" s="162"/>
      <c r="AT272" s="158" t="s">
        <v>220</v>
      </c>
      <c r="AU272" s="158" t="s">
        <v>86</v>
      </c>
      <c r="AV272" s="13" t="s">
        <v>84</v>
      </c>
      <c r="AW272" s="13" t="s">
        <v>37</v>
      </c>
      <c r="AX272" s="13" t="s">
        <v>77</v>
      </c>
      <c r="AY272" s="158" t="s">
        <v>208</v>
      </c>
    </row>
    <row r="273" spans="2:51" s="12" customFormat="1" ht="12">
      <c r="B273" s="149"/>
      <c r="D273" s="150" t="s">
        <v>220</v>
      </c>
      <c r="E273" s="151" t="s">
        <v>19</v>
      </c>
      <c r="F273" s="152" t="s">
        <v>2175</v>
      </c>
      <c r="H273" s="153">
        <v>90</v>
      </c>
      <c r="I273" s="154"/>
      <c r="L273" s="149"/>
      <c r="M273" s="155"/>
      <c r="T273" s="156"/>
      <c r="AT273" s="151" t="s">
        <v>220</v>
      </c>
      <c r="AU273" s="151" t="s">
        <v>86</v>
      </c>
      <c r="AV273" s="12" t="s">
        <v>86</v>
      </c>
      <c r="AW273" s="12" t="s">
        <v>37</v>
      </c>
      <c r="AX273" s="12" t="s">
        <v>77</v>
      </c>
      <c r="AY273" s="151" t="s">
        <v>208</v>
      </c>
    </row>
    <row r="274" spans="2:51" s="13" customFormat="1" ht="12">
      <c r="B274" s="157"/>
      <c r="D274" s="150" t="s">
        <v>220</v>
      </c>
      <c r="E274" s="158" t="s">
        <v>19</v>
      </c>
      <c r="F274" s="159" t="s">
        <v>2169</v>
      </c>
      <c r="H274" s="158" t="s">
        <v>19</v>
      </c>
      <c r="I274" s="160"/>
      <c r="L274" s="157"/>
      <c r="M274" s="161"/>
      <c r="T274" s="162"/>
      <c r="AT274" s="158" t="s">
        <v>220</v>
      </c>
      <c r="AU274" s="158" t="s">
        <v>86</v>
      </c>
      <c r="AV274" s="13" t="s">
        <v>84</v>
      </c>
      <c r="AW274" s="13" t="s">
        <v>37</v>
      </c>
      <c r="AX274" s="13" t="s">
        <v>77</v>
      </c>
      <c r="AY274" s="158" t="s">
        <v>208</v>
      </c>
    </row>
    <row r="275" spans="2:51" s="12" customFormat="1" ht="12">
      <c r="B275" s="149"/>
      <c r="D275" s="150" t="s">
        <v>220</v>
      </c>
      <c r="E275" s="151" t="s">
        <v>19</v>
      </c>
      <c r="F275" s="152" t="s">
        <v>2175</v>
      </c>
      <c r="H275" s="153">
        <v>90</v>
      </c>
      <c r="I275" s="154"/>
      <c r="L275" s="149"/>
      <c r="M275" s="155"/>
      <c r="T275" s="156"/>
      <c r="AT275" s="151" t="s">
        <v>220</v>
      </c>
      <c r="AU275" s="151" t="s">
        <v>86</v>
      </c>
      <c r="AV275" s="12" t="s">
        <v>86</v>
      </c>
      <c r="AW275" s="12" t="s">
        <v>37</v>
      </c>
      <c r="AX275" s="12" t="s">
        <v>77</v>
      </c>
      <c r="AY275" s="151" t="s">
        <v>208</v>
      </c>
    </row>
    <row r="276" spans="2:51" s="13" customFormat="1" ht="12">
      <c r="B276" s="157"/>
      <c r="D276" s="150" t="s">
        <v>220</v>
      </c>
      <c r="E276" s="158" t="s">
        <v>19</v>
      </c>
      <c r="F276" s="159" t="s">
        <v>2170</v>
      </c>
      <c r="H276" s="158" t="s">
        <v>19</v>
      </c>
      <c r="I276" s="160"/>
      <c r="L276" s="157"/>
      <c r="M276" s="161"/>
      <c r="T276" s="162"/>
      <c r="AT276" s="158" t="s">
        <v>220</v>
      </c>
      <c r="AU276" s="158" t="s">
        <v>86</v>
      </c>
      <c r="AV276" s="13" t="s">
        <v>84</v>
      </c>
      <c r="AW276" s="13" t="s">
        <v>37</v>
      </c>
      <c r="AX276" s="13" t="s">
        <v>77</v>
      </c>
      <c r="AY276" s="158" t="s">
        <v>208</v>
      </c>
    </row>
    <row r="277" spans="2:51" s="12" customFormat="1" ht="12">
      <c r="B277" s="149"/>
      <c r="D277" s="150" t="s">
        <v>220</v>
      </c>
      <c r="E277" s="151" t="s">
        <v>19</v>
      </c>
      <c r="F277" s="152" t="s">
        <v>2175</v>
      </c>
      <c r="H277" s="153">
        <v>90</v>
      </c>
      <c r="I277" s="154"/>
      <c r="L277" s="149"/>
      <c r="M277" s="155"/>
      <c r="T277" s="156"/>
      <c r="AT277" s="151" t="s">
        <v>220</v>
      </c>
      <c r="AU277" s="151" t="s">
        <v>86</v>
      </c>
      <c r="AV277" s="12" t="s">
        <v>86</v>
      </c>
      <c r="AW277" s="12" t="s">
        <v>37</v>
      </c>
      <c r="AX277" s="12" t="s">
        <v>77</v>
      </c>
      <c r="AY277" s="151" t="s">
        <v>208</v>
      </c>
    </row>
    <row r="278" spans="2:51" s="13" customFormat="1" ht="12">
      <c r="B278" s="157"/>
      <c r="D278" s="150" t="s">
        <v>220</v>
      </c>
      <c r="E278" s="158" t="s">
        <v>19</v>
      </c>
      <c r="F278" s="159" t="s">
        <v>2171</v>
      </c>
      <c r="H278" s="158" t="s">
        <v>19</v>
      </c>
      <c r="I278" s="160"/>
      <c r="L278" s="157"/>
      <c r="M278" s="161"/>
      <c r="T278" s="162"/>
      <c r="AT278" s="158" t="s">
        <v>220</v>
      </c>
      <c r="AU278" s="158" t="s">
        <v>86</v>
      </c>
      <c r="AV278" s="13" t="s">
        <v>84</v>
      </c>
      <c r="AW278" s="13" t="s">
        <v>37</v>
      </c>
      <c r="AX278" s="13" t="s">
        <v>77</v>
      </c>
      <c r="AY278" s="158" t="s">
        <v>208</v>
      </c>
    </row>
    <row r="279" spans="2:51" s="14" customFormat="1" ht="12">
      <c r="B279" s="163"/>
      <c r="D279" s="150" t="s">
        <v>220</v>
      </c>
      <c r="E279" s="164" t="s">
        <v>19</v>
      </c>
      <c r="F279" s="165" t="s">
        <v>223</v>
      </c>
      <c r="H279" s="166">
        <v>295.6</v>
      </c>
      <c r="I279" s="167"/>
      <c r="L279" s="163"/>
      <c r="M279" s="168"/>
      <c r="T279" s="169"/>
      <c r="AT279" s="164" t="s">
        <v>220</v>
      </c>
      <c r="AU279" s="164" t="s">
        <v>86</v>
      </c>
      <c r="AV279" s="14" t="s">
        <v>216</v>
      </c>
      <c r="AW279" s="14" t="s">
        <v>37</v>
      </c>
      <c r="AX279" s="14" t="s">
        <v>84</v>
      </c>
      <c r="AY279" s="164" t="s">
        <v>208</v>
      </c>
    </row>
    <row r="280" spans="2:65" s="1" customFormat="1" ht="33" customHeight="1">
      <c r="B280" s="33"/>
      <c r="C280" s="132" t="s">
        <v>452</v>
      </c>
      <c r="D280" s="132" t="s">
        <v>211</v>
      </c>
      <c r="E280" s="133" t="s">
        <v>486</v>
      </c>
      <c r="F280" s="134" t="s">
        <v>487</v>
      </c>
      <c r="G280" s="135" t="s">
        <v>274</v>
      </c>
      <c r="H280" s="136">
        <v>70.2</v>
      </c>
      <c r="I280" s="137"/>
      <c r="J280" s="138">
        <f>ROUND(I280*H280,2)</f>
        <v>0</v>
      </c>
      <c r="K280" s="134" t="s">
        <v>215</v>
      </c>
      <c r="L280" s="33"/>
      <c r="M280" s="139" t="s">
        <v>19</v>
      </c>
      <c r="N280" s="140" t="s">
        <v>48</v>
      </c>
      <c r="P280" s="141">
        <f>O280*H280</f>
        <v>0</v>
      </c>
      <c r="Q280" s="141">
        <v>0</v>
      </c>
      <c r="R280" s="141">
        <f>Q280*H280</f>
        <v>0</v>
      </c>
      <c r="S280" s="141">
        <v>0</v>
      </c>
      <c r="T280" s="142">
        <f>S280*H280</f>
        <v>0</v>
      </c>
      <c r="AR280" s="143" t="s">
        <v>331</v>
      </c>
      <c r="AT280" s="143" t="s">
        <v>211</v>
      </c>
      <c r="AU280" s="143" t="s">
        <v>86</v>
      </c>
      <c r="AY280" s="18" t="s">
        <v>208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8" t="s">
        <v>84</v>
      </c>
      <c r="BK280" s="144">
        <f>ROUND(I280*H280,2)</f>
        <v>0</v>
      </c>
      <c r="BL280" s="18" t="s">
        <v>331</v>
      </c>
      <c r="BM280" s="143" t="s">
        <v>2176</v>
      </c>
    </row>
    <row r="281" spans="2:47" s="1" customFormat="1" ht="12">
      <c r="B281" s="33"/>
      <c r="D281" s="145" t="s">
        <v>218</v>
      </c>
      <c r="F281" s="146" t="s">
        <v>489</v>
      </c>
      <c r="I281" s="147"/>
      <c r="L281" s="33"/>
      <c r="M281" s="148"/>
      <c r="T281" s="52"/>
      <c r="AT281" s="18" t="s">
        <v>218</v>
      </c>
      <c r="AU281" s="18" t="s">
        <v>86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2149</v>
      </c>
      <c r="H282" s="153">
        <v>7.2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2" customFormat="1" ht="12">
      <c r="B283" s="149"/>
      <c r="D283" s="150" t="s">
        <v>220</v>
      </c>
      <c r="E283" s="151" t="s">
        <v>19</v>
      </c>
      <c r="F283" s="152" t="s">
        <v>2151</v>
      </c>
      <c r="H283" s="153">
        <v>21</v>
      </c>
      <c r="I283" s="154"/>
      <c r="L283" s="149"/>
      <c r="M283" s="155"/>
      <c r="T283" s="156"/>
      <c r="AT283" s="151" t="s">
        <v>220</v>
      </c>
      <c r="AU283" s="151" t="s">
        <v>86</v>
      </c>
      <c r="AV283" s="12" t="s">
        <v>86</v>
      </c>
      <c r="AW283" s="12" t="s">
        <v>37</v>
      </c>
      <c r="AX283" s="12" t="s">
        <v>77</v>
      </c>
      <c r="AY283" s="151" t="s">
        <v>208</v>
      </c>
    </row>
    <row r="284" spans="2:51" s="12" customFormat="1" ht="12">
      <c r="B284" s="149"/>
      <c r="D284" s="150" t="s">
        <v>220</v>
      </c>
      <c r="E284" s="151" t="s">
        <v>19</v>
      </c>
      <c r="F284" s="152" t="s">
        <v>2151</v>
      </c>
      <c r="H284" s="153">
        <v>21</v>
      </c>
      <c r="I284" s="154"/>
      <c r="L284" s="149"/>
      <c r="M284" s="155"/>
      <c r="T284" s="156"/>
      <c r="AT284" s="151" t="s">
        <v>220</v>
      </c>
      <c r="AU284" s="151" t="s">
        <v>86</v>
      </c>
      <c r="AV284" s="12" t="s">
        <v>86</v>
      </c>
      <c r="AW284" s="12" t="s">
        <v>37</v>
      </c>
      <c r="AX284" s="12" t="s">
        <v>77</v>
      </c>
      <c r="AY284" s="151" t="s">
        <v>208</v>
      </c>
    </row>
    <row r="285" spans="2:51" s="12" customFormat="1" ht="12">
      <c r="B285" s="149"/>
      <c r="D285" s="150" t="s">
        <v>220</v>
      </c>
      <c r="E285" s="151" t="s">
        <v>19</v>
      </c>
      <c r="F285" s="152" t="s">
        <v>2151</v>
      </c>
      <c r="H285" s="153">
        <v>21</v>
      </c>
      <c r="I285" s="154"/>
      <c r="L285" s="149"/>
      <c r="M285" s="155"/>
      <c r="T285" s="156"/>
      <c r="AT285" s="151" t="s">
        <v>220</v>
      </c>
      <c r="AU285" s="151" t="s">
        <v>86</v>
      </c>
      <c r="AV285" s="12" t="s">
        <v>86</v>
      </c>
      <c r="AW285" s="12" t="s">
        <v>37</v>
      </c>
      <c r="AX285" s="12" t="s">
        <v>77</v>
      </c>
      <c r="AY285" s="151" t="s">
        <v>208</v>
      </c>
    </row>
    <row r="286" spans="2:51" s="14" customFormat="1" ht="12">
      <c r="B286" s="163"/>
      <c r="D286" s="150" t="s">
        <v>220</v>
      </c>
      <c r="E286" s="164" t="s">
        <v>19</v>
      </c>
      <c r="F286" s="165" t="s">
        <v>223</v>
      </c>
      <c r="H286" s="166">
        <v>70.2</v>
      </c>
      <c r="I286" s="167"/>
      <c r="L286" s="163"/>
      <c r="M286" s="168"/>
      <c r="T286" s="169"/>
      <c r="AT286" s="164" t="s">
        <v>220</v>
      </c>
      <c r="AU286" s="164" t="s">
        <v>86</v>
      </c>
      <c r="AV286" s="14" t="s">
        <v>216</v>
      </c>
      <c r="AW286" s="14" t="s">
        <v>37</v>
      </c>
      <c r="AX286" s="14" t="s">
        <v>84</v>
      </c>
      <c r="AY286" s="164" t="s">
        <v>208</v>
      </c>
    </row>
    <row r="287" spans="2:65" s="1" customFormat="1" ht="24.2" customHeight="1">
      <c r="B287" s="33"/>
      <c r="C287" s="170" t="s">
        <v>459</v>
      </c>
      <c r="D287" s="170" t="s">
        <v>239</v>
      </c>
      <c r="E287" s="171" t="s">
        <v>2042</v>
      </c>
      <c r="F287" s="172" t="s">
        <v>2043</v>
      </c>
      <c r="G287" s="173" t="s">
        <v>274</v>
      </c>
      <c r="H287" s="174">
        <v>73.71</v>
      </c>
      <c r="I287" s="175"/>
      <c r="J287" s="176">
        <f>ROUND(I287*H287,2)</f>
        <v>0</v>
      </c>
      <c r="K287" s="172" t="s">
        <v>215</v>
      </c>
      <c r="L287" s="177"/>
      <c r="M287" s="178" t="s">
        <v>19</v>
      </c>
      <c r="N287" s="179" t="s">
        <v>48</v>
      </c>
      <c r="P287" s="141">
        <f>O287*H287</f>
        <v>0</v>
      </c>
      <c r="Q287" s="141">
        <v>0.006</v>
      </c>
      <c r="R287" s="141">
        <f>Q287*H287</f>
        <v>0.44226</v>
      </c>
      <c r="S287" s="141">
        <v>0</v>
      </c>
      <c r="T287" s="142">
        <f>S287*H287</f>
        <v>0</v>
      </c>
      <c r="AR287" s="143" t="s">
        <v>432</v>
      </c>
      <c r="AT287" s="143" t="s">
        <v>239</v>
      </c>
      <c r="AU287" s="143" t="s">
        <v>86</v>
      </c>
      <c r="AY287" s="18" t="s">
        <v>208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8" t="s">
        <v>84</v>
      </c>
      <c r="BK287" s="144">
        <f>ROUND(I287*H287,2)</f>
        <v>0</v>
      </c>
      <c r="BL287" s="18" t="s">
        <v>331</v>
      </c>
      <c r="BM287" s="143" t="s">
        <v>2177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2149</v>
      </c>
      <c r="H288" s="153">
        <v>7.2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2" customFormat="1" ht="12">
      <c r="B289" s="149"/>
      <c r="D289" s="150" t="s">
        <v>220</v>
      </c>
      <c r="E289" s="151" t="s">
        <v>19</v>
      </c>
      <c r="F289" s="152" t="s">
        <v>2151</v>
      </c>
      <c r="H289" s="153">
        <v>21</v>
      </c>
      <c r="I289" s="154"/>
      <c r="L289" s="149"/>
      <c r="M289" s="155"/>
      <c r="T289" s="156"/>
      <c r="AT289" s="151" t="s">
        <v>220</v>
      </c>
      <c r="AU289" s="151" t="s">
        <v>86</v>
      </c>
      <c r="AV289" s="12" t="s">
        <v>86</v>
      </c>
      <c r="AW289" s="12" t="s">
        <v>37</v>
      </c>
      <c r="AX289" s="12" t="s">
        <v>77</v>
      </c>
      <c r="AY289" s="151" t="s">
        <v>208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2151</v>
      </c>
      <c r="H290" s="153">
        <v>21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2151</v>
      </c>
      <c r="H291" s="153">
        <v>21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4" customFormat="1" ht="12">
      <c r="B292" s="163"/>
      <c r="D292" s="150" t="s">
        <v>220</v>
      </c>
      <c r="E292" s="164" t="s">
        <v>19</v>
      </c>
      <c r="F292" s="165" t="s">
        <v>223</v>
      </c>
      <c r="H292" s="166">
        <v>70.2</v>
      </c>
      <c r="I292" s="167"/>
      <c r="L292" s="163"/>
      <c r="M292" s="168"/>
      <c r="T292" s="169"/>
      <c r="AT292" s="164" t="s">
        <v>220</v>
      </c>
      <c r="AU292" s="164" t="s">
        <v>86</v>
      </c>
      <c r="AV292" s="14" t="s">
        <v>216</v>
      </c>
      <c r="AW292" s="14" t="s">
        <v>37</v>
      </c>
      <c r="AX292" s="14" t="s">
        <v>84</v>
      </c>
      <c r="AY292" s="164" t="s">
        <v>208</v>
      </c>
    </row>
    <row r="293" spans="2:51" s="12" customFormat="1" ht="12">
      <c r="B293" s="149"/>
      <c r="D293" s="150" t="s">
        <v>220</v>
      </c>
      <c r="F293" s="152" t="s">
        <v>2178</v>
      </c>
      <c r="H293" s="153">
        <v>73.71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4</v>
      </c>
      <c r="AX293" s="12" t="s">
        <v>84</v>
      </c>
      <c r="AY293" s="151" t="s">
        <v>208</v>
      </c>
    </row>
    <row r="294" spans="2:65" s="1" customFormat="1" ht="24.2" customHeight="1">
      <c r="B294" s="33"/>
      <c r="C294" s="170" t="s">
        <v>463</v>
      </c>
      <c r="D294" s="170" t="s">
        <v>239</v>
      </c>
      <c r="E294" s="171" t="s">
        <v>481</v>
      </c>
      <c r="F294" s="172" t="s">
        <v>482</v>
      </c>
      <c r="G294" s="173" t="s">
        <v>483</v>
      </c>
      <c r="H294" s="174">
        <v>40</v>
      </c>
      <c r="I294" s="175"/>
      <c r="J294" s="176">
        <f>ROUND(I294*H294,2)</f>
        <v>0</v>
      </c>
      <c r="K294" s="172" t="s">
        <v>215</v>
      </c>
      <c r="L294" s="177"/>
      <c r="M294" s="178" t="s">
        <v>19</v>
      </c>
      <c r="N294" s="179" t="s">
        <v>48</v>
      </c>
      <c r="P294" s="141">
        <f>O294*H294</f>
        <v>0</v>
      </c>
      <c r="Q294" s="141">
        <v>6E-05</v>
      </c>
      <c r="R294" s="141">
        <f>Q294*H294</f>
        <v>0.0024000000000000002</v>
      </c>
      <c r="S294" s="141">
        <v>0</v>
      </c>
      <c r="T294" s="142">
        <f>S294*H294</f>
        <v>0</v>
      </c>
      <c r="AR294" s="143" t="s">
        <v>432</v>
      </c>
      <c r="AT294" s="143" t="s">
        <v>239</v>
      </c>
      <c r="AU294" s="143" t="s">
        <v>86</v>
      </c>
      <c r="AY294" s="18" t="s">
        <v>208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8" t="s">
        <v>84</v>
      </c>
      <c r="BK294" s="144">
        <f>ROUND(I294*H294,2)</f>
        <v>0</v>
      </c>
      <c r="BL294" s="18" t="s">
        <v>331</v>
      </c>
      <c r="BM294" s="143" t="s">
        <v>2179</v>
      </c>
    </row>
    <row r="295" spans="2:65" s="1" customFormat="1" ht="44.25" customHeight="1">
      <c r="B295" s="33"/>
      <c r="C295" s="132" t="s">
        <v>469</v>
      </c>
      <c r="D295" s="132" t="s">
        <v>211</v>
      </c>
      <c r="E295" s="133" t="s">
        <v>651</v>
      </c>
      <c r="F295" s="134" t="s">
        <v>652</v>
      </c>
      <c r="G295" s="135" t="s">
        <v>447</v>
      </c>
      <c r="H295" s="187"/>
      <c r="I295" s="137"/>
      <c r="J295" s="138">
        <f>ROUND(I295*H295,2)</f>
        <v>0</v>
      </c>
      <c r="K295" s="134" t="s">
        <v>215</v>
      </c>
      <c r="L295" s="33"/>
      <c r="M295" s="139" t="s">
        <v>19</v>
      </c>
      <c r="N295" s="140" t="s">
        <v>48</v>
      </c>
      <c r="P295" s="141">
        <f>O295*H295</f>
        <v>0</v>
      </c>
      <c r="Q295" s="141">
        <v>0</v>
      </c>
      <c r="R295" s="141">
        <f>Q295*H295</f>
        <v>0</v>
      </c>
      <c r="S295" s="141">
        <v>0</v>
      </c>
      <c r="T295" s="142">
        <f>S295*H295</f>
        <v>0</v>
      </c>
      <c r="AR295" s="143" t="s">
        <v>331</v>
      </c>
      <c r="AT295" s="143" t="s">
        <v>211</v>
      </c>
      <c r="AU295" s="143" t="s">
        <v>86</v>
      </c>
      <c r="AY295" s="18" t="s">
        <v>208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8" t="s">
        <v>84</v>
      </c>
      <c r="BK295" s="144">
        <f>ROUND(I295*H295,2)</f>
        <v>0</v>
      </c>
      <c r="BL295" s="18" t="s">
        <v>331</v>
      </c>
      <c r="BM295" s="143" t="s">
        <v>2180</v>
      </c>
    </row>
    <row r="296" spans="2:47" s="1" customFormat="1" ht="12">
      <c r="B296" s="33"/>
      <c r="D296" s="145" t="s">
        <v>218</v>
      </c>
      <c r="F296" s="146" t="s">
        <v>654</v>
      </c>
      <c r="I296" s="147"/>
      <c r="L296" s="33"/>
      <c r="M296" s="148"/>
      <c r="T296" s="52"/>
      <c r="AT296" s="18" t="s">
        <v>218</v>
      </c>
      <c r="AU296" s="18" t="s">
        <v>86</v>
      </c>
    </row>
    <row r="297" spans="2:63" s="11" customFormat="1" ht="25.9" customHeight="1">
      <c r="B297" s="120"/>
      <c r="D297" s="121" t="s">
        <v>76</v>
      </c>
      <c r="E297" s="122" t="s">
        <v>508</v>
      </c>
      <c r="F297" s="122" t="s">
        <v>509</v>
      </c>
      <c r="I297" s="123"/>
      <c r="J297" s="124">
        <f>BK297</f>
        <v>0</v>
      </c>
      <c r="L297" s="120"/>
      <c r="M297" s="125"/>
      <c r="P297" s="126">
        <f>P298</f>
        <v>0</v>
      </c>
      <c r="R297" s="126">
        <f>R298</f>
        <v>0</v>
      </c>
      <c r="T297" s="127">
        <f>T298</f>
        <v>0</v>
      </c>
      <c r="AR297" s="121" t="s">
        <v>244</v>
      </c>
      <c r="AT297" s="128" t="s">
        <v>76</v>
      </c>
      <c r="AU297" s="128" t="s">
        <v>77</v>
      </c>
      <c r="AY297" s="121" t="s">
        <v>208</v>
      </c>
      <c r="BK297" s="129">
        <f>BK298</f>
        <v>0</v>
      </c>
    </row>
    <row r="298" spans="2:63" s="11" customFormat="1" ht="22.9" customHeight="1">
      <c r="B298" s="120"/>
      <c r="D298" s="121" t="s">
        <v>76</v>
      </c>
      <c r="E298" s="130" t="s">
        <v>510</v>
      </c>
      <c r="F298" s="130" t="s">
        <v>511</v>
      </c>
      <c r="I298" s="123"/>
      <c r="J298" s="131">
        <f>BK298</f>
        <v>0</v>
      </c>
      <c r="L298" s="120"/>
      <c r="M298" s="125"/>
      <c r="P298" s="126">
        <f>SUM(P299:P300)</f>
        <v>0</v>
      </c>
      <c r="R298" s="126">
        <f>SUM(R299:R300)</f>
        <v>0</v>
      </c>
      <c r="T298" s="127">
        <f>SUM(T299:T300)</f>
        <v>0</v>
      </c>
      <c r="AR298" s="121" t="s">
        <v>244</v>
      </c>
      <c r="AT298" s="128" t="s">
        <v>76</v>
      </c>
      <c r="AU298" s="128" t="s">
        <v>84</v>
      </c>
      <c r="AY298" s="121" t="s">
        <v>208</v>
      </c>
      <c r="BK298" s="129">
        <f>SUM(BK299:BK300)</f>
        <v>0</v>
      </c>
    </row>
    <row r="299" spans="2:65" s="1" customFormat="1" ht="16.5" customHeight="1">
      <c r="B299" s="33"/>
      <c r="C299" s="132" t="s">
        <v>475</v>
      </c>
      <c r="D299" s="132" t="s">
        <v>211</v>
      </c>
      <c r="E299" s="133" t="s">
        <v>513</v>
      </c>
      <c r="F299" s="134" t="s">
        <v>511</v>
      </c>
      <c r="G299" s="135" t="s">
        <v>447</v>
      </c>
      <c r="H299" s="187"/>
      <c r="I299" s="137"/>
      <c r="J299" s="138">
        <f>ROUND(I299*H299,2)</f>
        <v>0</v>
      </c>
      <c r="K299" s="134" t="s">
        <v>514</v>
      </c>
      <c r="L299" s="33"/>
      <c r="M299" s="139" t="s">
        <v>19</v>
      </c>
      <c r="N299" s="140" t="s">
        <v>48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515</v>
      </c>
      <c r="AT299" s="143" t="s">
        <v>211</v>
      </c>
      <c r="AU299" s="143" t="s">
        <v>86</v>
      </c>
      <c r="AY299" s="18" t="s">
        <v>208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8" t="s">
        <v>84</v>
      </c>
      <c r="BK299" s="144">
        <f>ROUND(I299*H299,2)</f>
        <v>0</v>
      </c>
      <c r="BL299" s="18" t="s">
        <v>515</v>
      </c>
      <c r="BM299" s="143" t="s">
        <v>2181</v>
      </c>
    </row>
    <row r="300" spans="2:47" s="1" customFormat="1" ht="12">
      <c r="B300" s="33"/>
      <c r="D300" s="145" t="s">
        <v>218</v>
      </c>
      <c r="F300" s="146" t="s">
        <v>517</v>
      </c>
      <c r="I300" s="147"/>
      <c r="L300" s="33"/>
      <c r="M300" s="188"/>
      <c r="N300" s="189"/>
      <c r="O300" s="189"/>
      <c r="P300" s="189"/>
      <c r="Q300" s="189"/>
      <c r="R300" s="189"/>
      <c r="S300" s="189"/>
      <c r="T300" s="190"/>
      <c r="AT300" s="18" t="s">
        <v>218</v>
      </c>
      <c r="AU300" s="18" t="s">
        <v>86</v>
      </c>
    </row>
    <row r="301" spans="2:12" s="1" customFormat="1" ht="6.95" customHeight="1"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33"/>
    </row>
  </sheetData>
  <sheetProtection algorithmName="SHA-512" hashValue="WdXv3fr/ExluLYB5UvJkCOLP10dKO49SnNYi2+XDQp5tW62Kk+taiM+GHJ8coSKbbzDyML/AjUEGm6lGrYcxyg==" saltValue="3RnXtsCubg9JY2T1Rm6lorHPEKh+m3u3NRc61mr3t1rJyEbbqwxRQKVOR+FqZgF6ez4ssbFnJ7k1dqVl/wR/ow==" spinCount="100000" sheet="1" objects="1" scenarios="1" formatColumns="0" formatRows="0" autoFilter="0"/>
  <autoFilter ref="C95:K300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5" r:id="rId2" display="https://podminky.urs.cz/item/CS_URS_2023_01/317121251"/>
    <hyperlink ref="F110" r:id="rId3" display="https://podminky.urs.cz/item/CS_URS_2023_01/319201321"/>
    <hyperlink ref="F121" r:id="rId4" display="https://podminky.urs.cz/item/CS_URS_2023_01/612325301"/>
    <hyperlink ref="F129" r:id="rId5" display="https://podminky.urs.cz/item/CS_URS_2023_01/612325302"/>
    <hyperlink ref="F139" r:id="rId6" display="https://podminky.urs.cz/item/CS_URS_2023_01/622321121"/>
    <hyperlink ref="F144" r:id="rId7" display="https://podminky.urs.cz/item/CS_URS_2023_01/622321191"/>
    <hyperlink ref="F146" r:id="rId8" display="https://podminky.urs.cz/item/CS_URS_2023_01/629991011"/>
    <hyperlink ref="F154" r:id="rId9" display="https://podminky.urs.cz/item/CS_URS_2023_01/949101111"/>
    <hyperlink ref="F162" r:id="rId10" display="https://podminky.urs.cz/item/CS_URS_2023_01/962023391"/>
    <hyperlink ref="F167" r:id="rId11" display="https://podminky.urs.cz/item/CS_URS_2023_01/962081131"/>
    <hyperlink ref="F171" r:id="rId12" display="https://podminky.urs.cz/item/CS_URS_2023_01/968062376"/>
    <hyperlink ref="F176" r:id="rId13" display="https://podminky.urs.cz/item/CS_URS_2023_01/968082017"/>
    <hyperlink ref="F180" r:id="rId14" display="https://podminky.urs.cz/item/CS_URS_2023_01/974031264"/>
    <hyperlink ref="F184" r:id="rId15" display="https://podminky.urs.cz/item/CS_URS_2023_01/974031269"/>
    <hyperlink ref="F188" r:id="rId16" display="https://podminky.urs.cz/item/CS_URS_2023_01/978013191"/>
    <hyperlink ref="F195" r:id="rId17" display="https://podminky.urs.cz/item/CS_URS_2023_01/978015391"/>
    <hyperlink ref="F203" r:id="rId18" display="https://podminky.urs.cz/item/CS_URS_2023_01/997013115"/>
    <hyperlink ref="F205" r:id="rId19" display="https://podminky.urs.cz/item/CS_URS_2023_01/997013501"/>
    <hyperlink ref="F207" r:id="rId20" display="https://podminky.urs.cz/item/CS_URS_2023_01/997013509"/>
    <hyperlink ref="F210" r:id="rId21" display="https://podminky.urs.cz/item/CS_URS_2023_01/997013863"/>
    <hyperlink ref="F212" r:id="rId22" display="https://podminky.urs.cz/item/CS_URS_2023_01/997013871"/>
    <hyperlink ref="F215" r:id="rId23" display="https://podminky.urs.cz/item/CS_URS_2023_01/998011003"/>
    <hyperlink ref="F219" r:id="rId24" display="https://podminky.urs.cz/item/CS_URS_2023_01/764001911"/>
    <hyperlink ref="F230" r:id="rId25" display="https://podminky.urs.cz/item/CS_URS_2023_01/764002851"/>
    <hyperlink ref="F237" r:id="rId26" display="https://podminky.urs.cz/item/CS_URS_2023_01/764216401"/>
    <hyperlink ref="F241" r:id="rId27" display="https://podminky.urs.cz/item/CS_URS_2023_01/998764203"/>
    <hyperlink ref="F244" r:id="rId28" display="https://podminky.urs.cz/item/CS_URS_2023_01/766622131"/>
    <hyperlink ref="F253" r:id="rId29" display="https://podminky.urs.cz/item/CS_URS_2023_01/766622132"/>
    <hyperlink ref="F270" r:id="rId30" display="https://podminky.urs.cz/item/CS_URS_2023_01/767627310"/>
    <hyperlink ref="F281" r:id="rId31" display="https://podminky.urs.cz/item/CS_URS_2023_01/766694126"/>
    <hyperlink ref="F296" r:id="rId32" display="https://podminky.urs.cz/item/CS_URS_2023_01/998766203"/>
    <hyperlink ref="F300" r:id="rId33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2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2076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2182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ROUND(J97,2)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ROUND((SUM(BE97:BE297)),2)</f>
        <v>0</v>
      </c>
      <c r="I35" s="94">
        <v>0.21</v>
      </c>
      <c r="J35" s="82">
        <f>ROUND(((SUM(BE97:BE297))*I35),2)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ROUND((SUM(BF97:BF297)),2)</f>
        <v>0</v>
      </c>
      <c r="I36" s="94">
        <v>0.15</v>
      </c>
      <c r="J36" s="82">
        <f>ROUND(((SUM(BF97:BF297))*I36),2)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ROUND((SUM(BG97:BG297)),2)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ROUND((SUM(BH97:BH297)),2)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ROUND((SUM(BI97:BI297)),2)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2076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02 - Pohled ze severu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J97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J122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J158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J201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J213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J216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J217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J236</f>
        <v>0</v>
      </c>
      <c r="L72" s="108"/>
    </row>
    <row r="73" spans="2:12" s="9" customFormat="1" ht="19.9" customHeight="1">
      <c r="B73" s="108"/>
      <c r="D73" s="109" t="s">
        <v>1069</v>
      </c>
      <c r="E73" s="110"/>
      <c r="F73" s="110"/>
      <c r="G73" s="110"/>
      <c r="H73" s="110"/>
      <c r="I73" s="110"/>
      <c r="J73" s="111">
        <f>J282</f>
        <v>0</v>
      </c>
      <c r="L73" s="108"/>
    </row>
    <row r="74" spans="2:12" s="8" customFormat="1" ht="24.95" customHeight="1">
      <c r="B74" s="104"/>
      <c r="D74" s="105" t="s">
        <v>191</v>
      </c>
      <c r="E74" s="106"/>
      <c r="F74" s="106"/>
      <c r="G74" s="106"/>
      <c r="H74" s="106"/>
      <c r="I74" s="106"/>
      <c r="J74" s="107">
        <f>J294</f>
        <v>0</v>
      </c>
      <c r="L74" s="104"/>
    </row>
    <row r="75" spans="2:12" s="9" customFormat="1" ht="19.9" customHeight="1">
      <c r="B75" s="108"/>
      <c r="D75" s="109" t="s">
        <v>192</v>
      </c>
      <c r="E75" s="110"/>
      <c r="F75" s="110"/>
      <c r="G75" s="110"/>
      <c r="H75" s="110"/>
      <c r="I75" s="110"/>
      <c r="J75" s="111">
        <f>J295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3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2" t="str">
        <f>E7</f>
        <v>Revitalizace přádelny, Broumov</v>
      </c>
      <c r="F85" s="313"/>
      <c r="G85" s="313"/>
      <c r="H85" s="313"/>
      <c r="L85" s="33"/>
    </row>
    <row r="86" spans="2:12" ht="12" customHeight="1">
      <c r="B86" s="21"/>
      <c r="C86" s="28" t="s">
        <v>173</v>
      </c>
      <c r="L86" s="21"/>
    </row>
    <row r="87" spans="2:12" s="1" customFormat="1" ht="16.5" customHeight="1">
      <c r="B87" s="33"/>
      <c r="E87" s="312" t="s">
        <v>2076</v>
      </c>
      <c r="F87" s="311"/>
      <c r="G87" s="311"/>
      <c r="H87" s="311"/>
      <c r="L87" s="33"/>
    </row>
    <row r="88" spans="2:12" s="1" customFormat="1" ht="12" customHeight="1">
      <c r="B88" s="33"/>
      <c r="C88" s="28" t="s">
        <v>175</v>
      </c>
      <c r="L88" s="33"/>
    </row>
    <row r="89" spans="2:12" s="1" customFormat="1" ht="16.5" customHeight="1">
      <c r="B89" s="33"/>
      <c r="E89" s="294" t="str">
        <f>E11</f>
        <v>02 - Pohled ze severu</v>
      </c>
      <c r="F89" s="311"/>
      <c r="G89" s="311"/>
      <c r="H89" s="311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st.p.č. 115/3, čp. 158, k.ú. Velká Ves u Broumova</v>
      </c>
      <c r="I91" s="28" t="s">
        <v>23</v>
      </c>
      <c r="J91" s="49" t="str">
        <f>IF(J14="","",J14)</f>
        <v>10. 3. 2023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8" t="s">
        <v>25</v>
      </c>
      <c r="F93" s="26" t="str">
        <f>E17</f>
        <v>Z-Trade</v>
      </c>
      <c r="I93" s="28" t="s">
        <v>33</v>
      </c>
      <c r="J93" s="31" t="str">
        <f>E23</f>
        <v>JOSTA s.r.o.</v>
      </c>
      <c r="L93" s="33"/>
    </row>
    <row r="94" spans="2:12" s="1" customFormat="1" ht="15.2" customHeight="1">
      <c r="B94" s="33"/>
      <c r="C94" s="28" t="s">
        <v>31</v>
      </c>
      <c r="F94" s="26" t="str">
        <f>IF(E20="","",E20)</f>
        <v>Vyplň údaj</v>
      </c>
      <c r="I94" s="28" t="s">
        <v>38</v>
      </c>
      <c r="J94" s="31" t="str">
        <f>E26</f>
        <v>Tomáš Valenta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62</v>
      </c>
      <c r="E96" s="114" t="s">
        <v>58</v>
      </c>
      <c r="F96" s="114" t="s">
        <v>59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5" t="s">
        <v>19</v>
      </c>
      <c r="N96" s="56" t="s">
        <v>47</v>
      </c>
      <c r="O96" s="56" t="s">
        <v>199</v>
      </c>
      <c r="P96" s="56" t="s">
        <v>200</v>
      </c>
      <c r="Q96" s="56" t="s">
        <v>201</v>
      </c>
      <c r="R96" s="56" t="s">
        <v>202</v>
      </c>
      <c r="S96" s="56" t="s">
        <v>203</v>
      </c>
      <c r="T96" s="57" t="s">
        <v>204</v>
      </c>
    </row>
    <row r="97" spans="2:63" s="1" customFormat="1" ht="22.9" customHeight="1">
      <c r="B97" s="33"/>
      <c r="C97" s="60" t="s">
        <v>205</v>
      </c>
      <c r="J97" s="116">
        <f>BK97</f>
        <v>0</v>
      </c>
      <c r="L97" s="33"/>
      <c r="M97" s="58"/>
      <c r="N97" s="50"/>
      <c r="O97" s="50"/>
      <c r="P97" s="117">
        <f>P98+P216+P294</f>
        <v>0</v>
      </c>
      <c r="Q97" s="50"/>
      <c r="R97" s="117">
        <f>R98+R216+R294</f>
        <v>1.6823701602</v>
      </c>
      <c r="S97" s="50"/>
      <c r="T97" s="118">
        <f>T98+T216+T294</f>
        <v>3.0506005000000007</v>
      </c>
      <c r="AT97" s="18" t="s">
        <v>76</v>
      </c>
      <c r="AU97" s="18" t="s">
        <v>181</v>
      </c>
      <c r="BK97" s="119">
        <f>BK98+BK216+BK294</f>
        <v>0</v>
      </c>
    </row>
    <row r="98" spans="2:63" s="11" customFormat="1" ht="25.9" customHeight="1">
      <c r="B98" s="120"/>
      <c r="D98" s="121" t="s">
        <v>76</v>
      </c>
      <c r="E98" s="122" t="s">
        <v>206</v>
      </c>
      <c r="F98" s="122" t="s">
        <v>207</v>
      </c>
      <c r="I98" s="123"/>
      <c r="J98" s="124">
        <f>BK98</f>
        <v>0</v>
      </c>
      <c r="L98" s="120"/>
      <c r="M98" s="125"/>
      <c r="P98" s="126">
        <f>P99+P122+P158+P201+P213</f>
        <v>0</v>
      </c>
      <c r="R98" s="126">
        <f>R99+R122+R158+R201+R213</f>
        <v>1.1412167</v>
      </c>
      <c r="T98" s="127">
        <f>T99+T122+T158+T201+T213</f>
        <v>3.038827000000001</v>
      </c>
      <c r="AR98" s="121" t="s">
        <v>84</v>
      </c>
      <c r="AT98" s="128" t="s">
        <v>76</v>
      </c>
      <c r="AU98" s="128" t="s">
        <v>77</v>
      </c>
      <c r="AY98" s="121" t="s">
        <v>208</v>
      </c>
      <c r="BK98" s="129">
        <f>BK99+BK122+BK158+BK201+BK213</f>
        <v>0</v>
      </c>
    </row>
    <row r="99" spans="2:63" s="11" customFormat="1" ht="22.9" customHeight="1">
      <c r="B99" s="120"/>
      <c r="D99" s="121" t="s">
        <v>76</v>
      </c>
      <c r="E99" s="130" t="s">
        <v>209</v>
      </c>
      <c r="F99" s="130" t="s">
        <v>210</v>
      </c>
      <c r="I99" s="123"/>
      <c r="J99" s="131">
        <f>BK99</f>
        <v>0</v>
      </c>
      <c r="L99" s="120"/>
      <c r="M99" s="125"/>
      <c r="P99" s="126">
        <f>SUM(P100:P121)</f>
        <v>0</v>
      </c>
      <c r="R99" s="126">
        <f>SUM(R100:R121)</f>
        <v>0.5461797</v>
      </c>
      <c r="T99" s="127">
        <f>SUM(T100:T121)</f>
        <v>0</v>
      </c>
      <c r="AR99" s="121" t="s">
        <v>84</v>
      </c>
      <c r="AT99" s="128" t="s">
        <v>76</v>
      </c>
      <c r="AU99" s="128" t="s">
        <v>84</v>
      </c>
      <c r="AY99" s="121" t="s">
        <v>208</v>
      </c>
      <c r="BK99" s="129">
        <f>SUM(BK100:BK121)</f>
        <v>0</v>
      </c>
    </row>
    <row r="100" spans="2:65" s="1" customFormat="1" ht="37.9" customHeight="1">
      <c r="B100" s="33"/>
      <c r="C100" s="132" t="s">
        <v>84</v>
      </c>
      <c r="D100" s="132" t="s">
        <v>211</v>
      </c>
      <c r="E100" s="133" t="s">
        <v>212</v>
      </c>
      <c r="F100" s="134" t="s">
        <v>213</v>
      </c>
      <c r="G100" s="135" t="s">
        <v>214</v>
      </c>
      <c r="H100" s="136">
        <v>0.027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48</v>
      </c>
      <c r="P100" s="141">
        <f>O100*H100</f>
        <v>0</v>
      </c>
      <c r="Q100" s="141">
        <v>1.8775</v>
      </c>
      <c r="R100" s="141">
        <f>Q100*H100</f>
        <v>0.0506925</v>
      </c>
      <c r="S100" s="141">
        <v>0</v>
      </c>
      <c r="T100" s="142">
        <f>S100*H100</f>
        <v>0</v>
      </c>
      <c r="AR100" s="143" t="s">
        <v>216</v>
      </c>
      <c r="AT100" s="143" t="s">
        <v>211</v>
      </c>
      <c r="AU100" s="143" t="s">
        <v>86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84</v>
      </c>
      <c r="BK100" s="144">
        <f>ROUND(I100*H100,2)</f>
        <v>0</v>
      </c>
      <c r="BL100" s="18" t="s">
        <v>216</v>
      </c>
      <c r="BM100" s="143" t="s">
        <v>2183</v>
      </c>
    </row>
    <row r="101" spans="2:47" s="1" customFormat="1" ht="12">
      <c r="B101" s="33"/>
      <c r="D101" s="145" t="s">
        <v>218</v>
      </c>
      <c r="F101" s="146" t="s">
        <v>219</v>
      </c>
      <c r="I101" s="147"/>
      <c r="L101" s="33"/>
      <c r="M101" s="148"/>
      <c r="T101" s="52"/>
      <c r="AT101" s="18" t="s">
        <v>218</v>
      </c>
      <c r="AU101" s="18" t="s">
        <v>86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2184</v>
      </c>
      <c r="H102" s="153">
        <v>0.027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3" customFormat="1" ht="12">
      <c r="B103" s="157"/>
      <c r="D103" s="150" t="s">
        <v>220</v>
      </c>
      <c r="E103" s="158" t="s">
        <v>19</v>
      </c>
      <c r="F103" s="159" t="s">
        <v>222</v>
      </c>
      <c r="H103" s="158" t="s">
        <v>19</v>
      </c>
      <c r="I103" s="160"/>
      <c r="L103" s="157"/>
      <c r="M103" s="161"/>
      <c r="T103" s="162"/>
      <c r="AT103" s="158" t="s">
        <v>220</v>
      </c>
      <c r="AU103" s="158" t="s">
        <v>86</v>
      </c>
      <c r="AV103" s="13" t="s">
        <v>84</v>
      </c>
      <c r="AW103" s="13" t="s">
        <v>37</v>
      </c>
      <c r="AX103" s="13" t="s">
        <v>77</v>
      </c>
      <c r="AY103" s="158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0.027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65" s="1" customFormat="1" ht="55.5" customHeight="1">
      <c r="B105" s="33"/>
      <c r="C105" s="132" t="s">
        <v>86</v>
      </c>
      <c r="D105" s="132" t="s">
        <v>211</v>
      </c>
      <c r="E105" s="133" t="s">
        <v>224</v>
      </c>
      <c r="F105" s="134" t="s">
        <v>225</v>
      </c>
      <c r="G105" s="135" t="s">
        <v>226</v>
      </c>
      <c r="H105" s="136">
        <v>0.81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0.15608</v>
      </c>
      <c r="R105" s="141">
        <f>Q105*H105</f>
        <v>0.1264248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2185</v>
      </c>
    </row>
    <row r="106" spans="2:47" s="1" customFormat="1" ht="12">
      <c r="B106" s="33"/>
      <c r="D106" s="145" t="s">
        <v>218</v>
      </c>
      <c r="F106" s="146" t="s">
        <v>228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2186</v>
      </c>
      <c r="H107" s="153">
        <v>0.81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223</v>
      </c>
      <c r="H108" s="166">
        <v>0.81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37.9" customHeight="1">
      <c r="B109" s="33"/>
      <c r="C109" s="132" t="s">
        <v>209</v>
      </c>
      <c r="D109" s="132" t="s">
        <v>211</v>
      </c>
      <c r="E109" s="133" t="s">
        <v>2187</v>
      </c>
      <c r="F109" s="134" t="s">
        <v>2188</v>
      </c>
      <c r="G109" s="135" t="s">
        <v>235</v>
      </c>
      <c r="H109" s="136">
        <v>3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0.02588</v>
      </c>
      <c r="R109" s="141">
        <f>Q109*H109</f>
        <v>0.07764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2189</v>
      </c>
    </row>
    <row r="110" spans="2:47" s="1" customFormat="1" ht="12">
      <c r="B110" s="33"/>
      <c r="D110" s="145" t="s">
        <v>218</v>
      </c>
      <c r="F110" s="146" t="s">
        <v>2190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209</v>
      </c>
      <c r="H111" s="153">
        <v>3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223</v>
      </c>
      <c r="H112" s="166">
        <v>3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5" s="1" customFormat="1" ht="16.5" customHeight="1">
      <c r="B113" s="33"/>
      <c r="C113" s="170" t="s">
        <v>216</v>
      </c>
      <c r="D113" s="170" t="s">
        <v>239</v>
      </c>
      <c r="E113" s="171" t="s">
        <v>2191</v>
      </c>
      <c r="F113" s="172" t="s">
        <v>2192</v>
      </c>
      <c r="G113" s="173" t="s">
        <v>235</v>
      </c>
      <c r="H113" s="174">
        <v>3</v>
      </c>
      <c r="I113" s="175"/>
      <c r="J113" s="176">
        <f>ROUND(I113*H113,2)</f>
        <v>0</v>
      </c>
      <c r="K113" s="172" t="s">
        <v>215</v>
      </c>
      <c r="L113" s="177"/>
      <c r="M113" s="178" t="s">
        <v>19</v>
      </c>
      <c r="N113" s="179" t="s">
        <v>48</v>
      </c>
      <c r="P113" s="141">
        <f>O113*H113</f>
        <v>0</v>
      </c>
      <c r="Q113" s="141">
        <v>0.056</v>
      </c>
      <c r="R113" s="141">
        <f>Q113*H113</f>
        <v>0.168</v>
      </c>
      <c r="S113" s="141">
        <v>0</v>
      </c>
      <c r="T113" s="142">
        <f>S113*H113</f>
        <v>0</v>
      </c>
      <c r="AR113" s="143" t="s">
        <v>242</v>
      </c>
      <c r="AT113" s="143" t="s">
        <v>239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216</v>
      </c>
      <c r="BM113" s="143" t="s">
        <v>2193</v>
      </c>
    </row>
    <row r="114" spans="2:65" s="1" customFormat="1" ht="37.9" customHeight="1">
      <c r="B114" s="33"/>
      <c r="C114" s="132" t="s">
        <v>244</v>
      </c>
      <c r="D114" s="132" t="s">
        <v>211</v>
      </c>
      <c r="E114" s="133" t="s">
        <v>256</v>
      </c>
      <c r="F114" s="134" t="s">
        <v>257</v>
      </c>
      <c r="G114" s="135" t="s">
        <v>226</v>
      </c>
      <c r="H114" s="136">
        <v>4.32</v>
      </c>
      <c r="I114" s="137"/>
      <c r="J114" s="138">
        <f>ROUND(I114*H114,2)</f>
        <v>0</v>
      </c>
      <c r="K114" s="134" t="s">
        <v>215</v>
      </c>
      <c r="L114" s="33"/>
      <c r="M114" s="139" t="s">
        <v>19</v>
      </c>
      <c r="N114" s="140" t="s">
        <v>48</v>
      </c>
      <c r="P114" s="141">
        <f>O114*H114</f>
        <v>0</v>
      </c>
      <c r="Q114" s="141">
        <v>0.02857</v>
      </c>
      <c r="R114" s="141">
        <f>Q114*H114</f>
        <v>0.12342240000000002</v>
      </c>
      <c r="S114" s="141">
        <v>0</v>
      </c>
      <c r="T114" s="142">
        <f>S114*H114</f>
        <v>0</v>
      </c>
      <c r="AR114" s="143" t="s">
        <v>216</v>
      </c>
      <c r="AT114" s="143" t="s">
        <v>211</v>
      </c>
      <c r="AU114" s="143" t="s">
        <v>86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84</v>
      </c>
      <c r="BK114" s="144">
        <f>ROUND(I114*H114,2)</f>
        <v>0</v>
      </c>
      <c r="BL114" s="18" t="s">
        <v>216</v>
      </c>
      <c r="BM114" s="143" t="s">
        <v>2194</v>
      </c>
    </row>
    <row r="115" spans="2:47" s="1" customFormat="1" ht="12">
      <c r="B115" s="33"/>
      <c r="D115" s="145" t="s">
        <v>218</v>
      </c>
      <c r="F115" s="146" t="s">
        <v>259</v>
      </c>
      <c r="I115" s="147"/>
      <c r="L115" s="33"/>
      <c r="M115" s="148"/>
      <c r="T115" s="52"/>
      <c r="AT115" s="18" t="s">
        <v>218</v>
      </c>
      <c r="AU115" s="18" t="s">
        <v>86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2195</v>
      </c>
      <c r="H116" s="153">
        <v>0.54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2196</v>
      </c>
      <c r="H117" s="153">
        <v>1.575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3" customFormat="1" ht="12">
      <c r="B118" s="157"/>
      <c r="D118" s="150" t="s">
        <v>220</v>
      </c>
      <c r="E118" s="158" t="s">
        <v>19</v>
      </c>
      <c r="F118" s="159" t="s">
        <v>1091</v>
      </c>
      <c r="H118" s="158" t="s">
        <v>19</v>
      </c>
      <c r="I118" s="160"/>
      <c r="L118" s="157"/>
      <c r="M118" s="161"/>
      <c r="T118" s="162"/>
      <c r="AT118" s="158" t="s">
        <v>220</v>
      </c>
      <c r="AU118" s="158" t="s">
        <v>86</v>
      </c>
      <c r="AV118" s="13" t="s">
        <v>84</v>
      </c>
      <c r="AW118" s="13" t="s">
        <v>37</v>
      </c>
      <c r="AX118" s="13" t="s">
        <v>77</v>
      </c>
      <c r="AY118" s="158" t="s">
        <v>208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2197</v>
      </c>
      <c r="H119" s="153">
        <v>2.205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3" customFormat="1" ht="12">
      <c r="B120" s="157"/>
      <c r="D120" s="150" t="s">
        <v>220</v>
      </c>
      <c r="E120" s="158" t="s">
        <v>19</v>
      </c>
      <c r="F120" s="159" t="s">
        <v>2092</v>
      </c>
      <c r="H120" s="158" t="s">
        <v>19</v>
      </c>
      <c r="I120" s="160"/>
      <c r="L120" s="157"/>
      <c r="M120" s="161"/>
      <c r="T120" s="162"/>
      <c r="AT120" s="158" t="s">
        <v>220</v>
      </c>
      <c r="AU120" s="158" t="s">
        <v>86</v>
      </c>
      <c r="AV120" s="13" t="s">
        <v>84</v>
      </c>
      <c r="AW120" s="13" t="s">
        <v>37</v>
      </c>
      <c r="AX120" s="13" t="s">
        <v>77</v>
      </c>
      <c r="AY120" s="158" t="s">
        <v>208</v>
      </c>
    </row>
    <row r="121" spans="2:51" s="14" customFormat="1" ht="12">
      <c r="B121" s="163"/>
      <c r="D121" s="150" t="s">
        <v>220</v>
      </c>
      <c r="E121" s="164" t="s">
        <v>19</v>
      </c>
      <c r="F121" s="165" t="s">
        <v>223</v>
      </c>
      <c r="H121" s="166">
        <v>4.32</v>
      </c>
      <c r="I121" s="167"/>
      <c r="L121" s="163"/>
      <c r="M121" s="168"/>
      <c r="T121" s="169"/>
      <c r="AT121" s="164" t="s">
        <v>220</v>
      </c>
      <c r="AU121" s="164" t="s">
        <v>86</v>
      </c>
      <c r="AV121" s="14" t="s">
        <v>216</v>
      </c>
      <c r="AW121" s="14" t="s">
        <v>37</v>
      </c>
      <c r="AX121" s="14" t="s">
        <v>84</v>
      </c>
      <c r="AY121" s="164" t="s">
        <v>208</v>
      </c>
    </row>
    <row r="122" spans="2:63" s="11" customFormat="1" ht="22.9" customHeight="1">
      <c r="B122" s="120"/>
      <c r="D122" s="121" t="s">
        <v>76</v>
      </c>
      <c r="E122" s="130" t="s">
        <v>250</v>
      </c>
      <c r="F122" s="130" t="s">
        <v>278</v>
      </c>
      <c r="I122" s="123"/>
      <c r="J122" s="131">
        <f>BK122</f>
        <v>0</v>
      </c>
      <c r="L122" s="120"/>
      <c r="M122" s="125"/>
      <c r="P122" s="126">
        <f>SUM(P123:P157)</f>
        <v>0</v>
      </c>
      <c r="R122" s="126">
        <f>SUM(R123:R157)</f>
        <v>0.594062</v>
      </c>
      <c r="T122" s="127">
        <f>SUM(T123:T157)</f>
        <v>0</v>
      </c>
      <c r="AR122" s="121" t="s">
        <v>84</v>
      </c>
      <c r="AT122" s="128" t="s">
        <v>76</v>
      </c>
      <c r="AU122" s="128" t="s">
        <v>84</v>
      </c>
      <c r="AY122" s="121" t="s">
        <v>208</v>
      </c>
      <c r="BK122" s="129">
        <f>SUM(BK123:BK157)</f>
        <v>0</v>
      </c>
    </row>
    <row r="123" spans="2:65" s="1" customFormat="1" ht="44.25" customHeight="1">
      <c r="B123" s="33"/>
      <c r="C123" s="132" t="s">
        <v>250</v>
      </c>
      <c r="D123" s="132" t="s">
        <v>211</v>
      </c>
      <c r="E123" s="133" t="s">
        <v>749</v>
      </c>
      <c r="F123" s="134" t="s">
        <v>750</v>
      </c>
      <c r="G123" s="135" t="s">
        <v>226</v>
      </c>
      <c r="H123" s="136">
        <v>2.31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0.01838</v>
      </c>
      <c r="R123" s="141">
        <f>Q123*H123</f>
        <v>0.042457800000000004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2198</v>
      </c>
    </row>
    <row r="124" spans="2:47" s="1" customFormat="1" ht="12">
      <c r="B124" s="33"/>
      <c r="D124" s="145" t="s">
        <v>218</v>
      </c>
      <c r="F124" s="146" t="s">
        <v>752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2199</v>
      </c>
      <c r="H125" s="153">
        <v>2.31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3" customFormat="1" ht="12">
      <c r="B126" s="157"/>
      <c r="D126" s="150" t="s">
        <v>220</v>
      </c>
      <c r="E126" s="158" t="s">
        <v>19</v>
      </c>
      <c r="F126" s="159" t="s">
        <v>755</v>
      </c>
      <c r="H126" s="158" t="s">
        <v>19</v>
      </c>
      <c r="I126" s="160"/>
      <c r="L126" s="157"/>
      <c r="M126" s="161"/>
      <c r="T126" s="162"/>
      <c r="AT126" s="158" t="s">
        <v>220</v>
      </c>
      <c r="AU126" s="158" t="s">
        <v>86</v>
      </c>
      <c r="AV126" s="13" t="s">
        <v>84</v>
      </c>
      <c r="AW126" s="13" t="s">
        <v>37</v>
      </c>
      <c r="AX126" s="13" t="s">
        <v>77</v>
      </c>
      <c r="AY126" s="158" t="s">
        <v>208</v>
      </c>
    </row>
    <row r="127" spans="2:51" s="14" customFormat="1" ht="12">
      <c r="B127" s="163"/>
      <c r="D127" s="150" t="s">
        <v>220</v>
      </c>
      <c r="E127" s="164" t="s">
        <v>19</v>
      </c>
      <c r="F127" s="165" t="s">
        <v>223</v>
      </c>
      <c r="H127" s="166">
        <v>2.31</v>
      </c>
      <c r="I127" s="167"/>
      <c r="L127" s="163"/>
      <c r="M127" s="168"/>
      <c r="T127" s="169"/>
      <c r="AT127" s="164" t="s">
        <v>220</v>
      </c>
      <c r="AU127" s="164" t="s">
        <v>86</v>
      </c>
      <c r="AV127" s="14" t="s">
        <v>216</v>
      </c>
      <c r="AW127" s="14" t="s">
        <v>37</v>
      </c>
      <c r="AX127" s="14" t="s">
        <v>84</v>
      </c>
      <c r="AY127" s="164" t="s">
        <v>208</v>
      </c>
    </row>
    <row r="128" spans="2:65" s="1" customFormat="1" ht="44.25" customHeight="1">
      <c r="B128" s="33"/>
      <c r="C128" s="132" t="s">
        <v>255</v>
      </c>
      <c r="D128" s="132" t="s">
        <v>211</v>
      </c>
      <c r="E128" s="133" t="s">
        <v>756</v>
      </c>
      <c r="F128" s="134" t="s">
        <v>757</v>
      </c>
      <c r="G128" s="135" t="s">
        <v>226</v>
      </c>
      <c r="H128" s="136">
        <v>4.62</v>
      </c>
      <c r="I128" s="137"/>
      <c r="J128" s="138">
        <f>ROUND(I128*H128,2)</f>
        <v>0</v>
      </c>
      <c r="K128" s="134" t="s">
        <v>215</v>
      </c>
      <c r="L128" s="33"/>
      <c r="M128" s="139" t="s">
        <v>19</v>
      </c>
      <c r="N128" s="140" t="s">
        <v>48</v>
      </c>
      <c r="P128" s="141">
        <f>O128*H128</f>
        <v>0</v>
      </c>
      <c r="Q128" s="141">
        <v>0.0079</v>
      </c>
      <c r="R128" s="141">
        <f>Q128*H128</f>
        <v>0.036498</v>
      </c>
      <c r="S128" s="141">
        <v>0</v>
      </c>
      <c r="T128" s="142">
        <f>S128*H128</f>
        <v>0</v>
      </c>
      <c r="AR128" s="143" t="s">
        <v>216</v>
      </c>
      <c r="AT128" s="143" t="s">
        <v>211</v>
      </c>
      <c r="AU128" s="143" t="s">
        <v>86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84</v>
      </c>
      <c r="BK128" s="144">
        <f>ROUND(I128*H128,2)</f>
        <v>0</v>
      </c>
      <c r="BL128" s="18" t="s">
        <v>216</v>
      </c>
      <c r="BM128" s="143" t="s">
        <v>2200</v>
      </c>
    </row>
    <row r="129" spans="2:47" s="1" customFormat="1" ht="12">
      <c r="B129" s="33"/>
      <c r="D129" s="145" t="s">
        <v>218</v>
      </c>
      <c r="F129" s="146" t="s">
        <v>759</v>
      </c>
      <c r="I129" s="147"/>
      <c r="L129" s="33"/>
      <c r="M129" s="148"/>
      <c r="T129" s="52"/>
      <c r="AT129" s="18" t="s">
        <v>218</v>
      </c>
      <c r="AU129" s="18" t="s">
        <v>86</v>
      </c>
    </row>
    <row r="130" spans="2:51" s="12" customFormat="1" ht="12">
      <c r="B130" s="149"/>
      <c r="D130" s="150" t="s">
        <v>220</v>
      </c>
      <c r="F130" s="152" t="s">
        <v>2201</v>
      </c>
      <c r="H130" s="153">
        <v>4.62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4</v>
      </c>
      <c r="AX130" s="12" t="s">
        <v>84</v>
      </c>
      <c r="AY130" s="151" t="s">
        <v>208</v>
      </c>
    </row>
    <row r="131" spans="2:65" s="1" customFormat="1" ht="21.75" customHeight="1">
      <c r="B131" s="33"/>
      <c r="C131" s="132" t="s">
        <v>242</v>
      </c>
      <c r="D131" s="132" t="s">
        <v>211</v>
      </c>
      <c r="E131" s="133" t="s">
        <v>2093</v>
      </c>
      <c r="F131" s="134" t="s">
        <v>2094</v>
      </c>
      <c r="G131" s="135" t="s">
        <v>226</v>
      </c>
      <c r="H131" s="136">
        <v>4.478</v>
      </c>
      <c r="I131" s="137"/>
      <c r="J131" s="138">
        <f>ROUND(I131*H131,2)</f>
        <v>0</v>
      </c>
      <c r="K131" s="134" t="s">
        <v>215</v>
      </c>
      <c r="L131" s="33"/>
      <c r="M131" s="139" t="s">
        <v>19</v>
      </c>
      <c r="N131" s="140" t="s">
        <v>48</v>
      </c>
      <c r="P131" s="141">
        <f>O131*H131</f>
        <v>0</v>
      </c>
      <c r="Q131" s="141">
        <v>0.03045</v>
      </c>
      <c r="R131" s="141">
        <f>Q131*H131</f>
        <v>0.1363551</v>
      </c>
      <c r="S131" s="141">
        <v>0</v>
      </c>
      <c r="T131" s="142">
        <f>S131*H131</f>
        <v>0</v>
      </c>
      <c r="AR131" s="143" t="s">
        <v>216</v>
      </c>
      <c r="AT131" s="143" t="s">
        <v>211</v>
      </c>
      <c r="AU131" s="143" t="s">
        <v>86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84</v>
      </c>
      <c r="BK131" s="144">
        <f>ROUND(I131*H131,2)</f>
        <v>0</v>
      </c>
      <c r="BL131" s="18" t="s">
        <v>216</v>
      </c>
      <c r="BM131" s="143" t="s">
        <v>2202</v>
      </c>
    </row>
    <row r="132" spans="2:47" s="1" customFormat="1" ht="12">
      <c r="B132" s="33"/>
      <c r="D132" s="145" t="s">
        <v>218</v>
      </c>
      <c r="F132" s="146" t="s">
        <v>2096</v>
      </c>
      <c r="I132" s="147"/>
      <c r="L132" s="33"/>
      <c r="M132" s="148"/>
      <c r="T132" s="52"/>
      <c r="AT132" s="18" t="s">
        <v>218</v>
      </c>
      <c r="AU132" s="18" t="s">
        <v>86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2203</v>
      </c>
      <c r="H133" s="153">
        <v>1.47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2204</v>
      </c>
      <c r="H134" s="153">
        <v>2.588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2205</v>
      </c>
      <c r="H135" s="153">
        <v>0.42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5" customFormat="1" ht="12">
      <c r="B136" s="180"/>
      <c r="D136" s="150" t="s">
        <v>220</v>
      </c>
      <c r="E136" s="181" t="s">
        <v>19</v>
      </c>
      <c r="F136" s="182" t="s">
        <v>294</v>
      </c>
      <c r="H136" s="183">
        <v>4.478</v>
      </c>
      <c r="I136" s="184"/>
      <c r="L136" s="180"/>
      <c r="M136" s="185"/>
      <c r="T136" s="186"/>
      <c r="AT136" s="181" t="s">
        <v>220</v>
      </c>
      <c r="AU136" s="181" t="s">
        <v>86</v>
      </c>
      <c r="AV136" s="15" t="s">
        <v>209</v>
      </c>
      <c r="AW136" s="15" t="s">
        <v>37</v>
      </c>
      <c r="AX136" s="15" t="s">
        <v>77</v>
      </c>
      <c r="AY136" s="181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4.478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24.2" customHeight="1">
      <c r="B138" s="33"/>
      <c r="C138" s="132" t="s">
        <v>271</v>
      </c>
      <c r="D138" s="132" t="s">
        <v>211</v>
      </c>
      <c r="E138" s="133" t="s">
        <v>279</v>
      </c>
      <c r="F138" s="134" t="s">
        <v>280</v>
      </c>
      <c r="G138" s="135" t="s">
        <v>226</v>
      </c>
      <c r="H138" s="136">
        <v>9.045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0.03358</v>
      </c>
      <c r="R138" s="141">
        <f>Q138*H138</f>
        <v>0.3037311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2206</v>
      </c>
    </row>
    <row r="139" spans="2:47" s="1" customFormat="1" ht="12">
      <c r="B139" s="33"/>
      <c r="D139" s="145" t="s">
        <v>218</v>
      </c>
      <c r="F139" s="146" t="s">
        <v>282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2207</v>
      </c>
      <c r="H140" s="153">
        <v>2.94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2208</v>
      </c>
      <c r="H141" s="153">
        <v>5.175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2205</v>
      </c>
      <c r="H142" s="153">
        <v>0.42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2209</v>
      </c>
      <c r="H143" s="153">
        <v>0.51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5" customFormat="1" ht="12">
      <c r="B144" s="180"/>
      <c r="D144" s="150" t="s">
        <v>220</v>
      </c>
      <c r="E144" s="181" t="s">
        <v>19</v>
      </c>
      <c r="F144" s="182" t="s">
        <v>290</v>
      </c>
      <c r="H144" s="183">
        <v>9.045</v>
      </c>
      <c r="I144" s="184"/>
      <c r="L144" s="180"/>
      <c r="M144" s="185"/>
      <c r="T144" s="186"/>
      <c r="AT144" s="181" t="s">
        <v>220</v>
      </c>
      <c r="AU144" s="181" t="s">
        <v>86</v>
      </c>
      <c r="AV144" s="15" t="s">
        <v>209</v>
      </c>
      <c r="AW144" s="15" t="s">
        <v>37</v>
      </c>
      <c r="AX144" s="15" t="s">
        <v>77</v>
      </c>
      <c r="AY144" s="181" t="s">
        <v>208</v>
      </c>
    </row>
    <row r="145" spans="2:51" s="14" customFormat="1" ht="12">
      <c r="B145" s="163"/>
      <c r="D145" s="150" t="s">
        <v>220</v>
      </c>
      <c r="E145" s="164" t="s">
        <v>19</v>
      </c>
      <c r="F145" s="165" t="s">
        <v>223</v>
      </c>
      <c r="H145" s="166">
        <v>9.045</v>
      </c>
      <c r="I145" s="167"/>
      <c r="L145" s="163"/>
      <c r="M145" s="168"/>
      <c r="T145" s="169"/>
      <c r="AT145" s="164" t="s">
        <v>220</v>
      </c>
      <c r="AU145" s="164" t="s">
        <v>86</v>
      </c>
      <c r="AV145" s="14" t="s">
        <v>216</v>
      </c>
      <c r="AW145" s="14" t="s">
        <v>37</v>
      </c>
      <c r="AX145" s="14" t="s">
        <v>84</v>
      </c>
      <c r="AY145" s="164" t="s">
        <v>208</v>
      </c>
    </row>
    <row r="146" spans="2:65" s="1" customFormat="1" ht="33" customHeight="1">
      <c r="B146" s="33"/>
      <c r="C146" s="132" t="s">
        <v>169</v>
      </c>
      <c r="D146" s="132" t="s">
        <v>211</v>
      </c>
      <c r="E146" s="133" t="s">
        <v>2104</v>
      </c>
      <c r="F146" s="134" t="s">
        <v>2105</v>
      </c>
      <c r="G146" s="135" t="s">
        <v>226</v>
      </c>
      <c r="H146" s="136">
        <v>2.42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0.0231</v>
      </c>
      <c r="R146" s="141">
        <f>Q146*H146</f>
        <v>0.05590199999999999</v>
      </c>
      <c r="S146" s="141">
        <v>0</v>
      </c>
      <c r="T146" s="142">
        <f>S146*H146</f>
        <v>0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2210</v>
      </c>
    </row>
    <row r="147" spans="2:47" s="1" customFormat="1" ht="12">
      <c r="B147" s="33"/>
      <c r="D147" s="145" t="s">
        <v>218</v>
      </c>
      <c r="F147" s="146" t="s">
        <v>2107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2211</v>
      </c>
      <c r="H148" s="153">
        <v>2.42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3" customFormat="1" ht="12">
      <c r="B149" s="157"/>
      <c r="D149" s="150" t="s">
        <v>220</v>
      </c>
      <c r="E149" s="158" t="s">
        <v>19</v>
      </c>
      <c r="F149" s="159" t="s">
        <v>755</v>
      </c>
      <c r="H149" s="158" t="s">
        <v>19</v>
      </c>
      <c r="I149" s="160"/>
      <c r="L149" s="157"/>
      <c r="M149" s="161"/>
      <c r="T149" s="162"/>
      <c r="AT149" s="158" t="s">
        <v>220</v>
      </c>
      <c r="AU149" s="158" t="s">
        <v>86</v>
      </c>
      <c r="AV149" s="13" t="s">
        <v>84</v>
      </c>
      <c r="AW149" s="13" t="s">
        <v>37</v>
      </c>
      <c r="AX149" s="13" t="s">
        <v>77</v>
      </c>
      <c r="AY149" s="158" t="s">
        <v>208</v>
      </c>
    </row>
    <row r="150" spans="2:51" s="14" customFormat="1" ht="12">
      <c r="B150" s="163"/>
      <c r="D150" s="150" t="s">
        <v>220</v>
      </c>
      <c r="E150" s="164" t="s">
        <v>19</v>
      </c>
      <c r="F150" s="165" t="s">
        <v>223</v>
      </c>
      <c r="H150" s="166">
        <v>2.42</v>
      </c>
      <c r="I150" s="167"/>
      <c r="L150" s="163"/>
      <c r="M150" s="168"/>
      <c r="T150" s="169"/>
      <c r="AT150" s="164" t="s">
        <v>220</v>
      </c>
      <c r="AU150" s="164" t="s">
        <v>86</v>
      </c>
      <c r="AV150" s="14" t="s">
        <v>216</v>
      </c>
      <c r="AW150" s="14" t="s">
        <v>37</v>
      </c>
      <c r="AX150" s="14" t="s">
        <v>84</v>
      </c>
      <c r="AY150" s="164" t="s">
        <v>208</v>
      </c>
    </row>
    <row r="151" spans="2:65" s="1" customFormat="1" ht="44.25" customHeight="1">
      <c r="B151" s="33"/>
      <c r="C151" s="132" t="s">
        <v>295</v>
      </c>
      <c r="D151" s="132" t="s">
        <v>211</v>
      </c>
      <c r="E151" s="133" t="s">
        <v>776</v>
      </c>
      <c r="F151" s="134" t="s">
        <v>777</v>
      </c>
      <c r="G151" s="135" t="s">
        <v>226</v>
      </c>
      <c r="H151" s="136">
        <v>2.42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48</v>
      </c>
      <c r="P151" s="141">
        <f>O151*H151</f>
        <v>0</v>
      </c>
      <c r="Q151" s="141">
        <v>0.0079</v>
      </c>
      <c r="R151" s="141">
        <f>Q151*H151</f>
        <v>0.019118</v>
      </c>
      <c r="S151" s="141">
        <v>0</v>
      </c>
      <c r="T151" s="142">
        <f>S151*H151</f>
        <v>0</v>
      </c>
      <c r="AR151" s="143" t="s">
        <v>216</v>
      </c>
      <c r="AT151" s="143" t="s">
        <v>211</v>
      </c>
      <c r="AU151" s="143" t="s">
        <v>86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84</v>
      </c>
      <c r="BK151" s="144">
        <f>ROUND(I151*H151,2)</f>
        <v>0</v>
      </c>
      <c r="BL151" s="18" t="s">
        <v>216</v>
      </c>
      <c r="BM151" s="143" t="s">
        <v>2212</v>
      </c>
    </row>
    <row r="152" spans="2:47" s="1" customFormat="1" ht="12">
      <c r="B152" s="33"/>
      <c r="D152" s="145" t="s">
        <v>218</v>
      </c>
      <c r="F152" s="146" t="s">
        <v>779</v>
      </c>
      <c r="I152" s="147"/>
      <c r="L152" s="33"/>
      <c r="M152" s="148"/>
      <c r="T152" s="52"/>
      <c r="AT152" s="18" t="s">
        <v>218</v>
      </c>
      <c r="AU152" s="18" t="s">
        <v>86</v>
      </c>
    </row>
    <row r="153" spans="2:65" s="1" customFormat="1" ht="37.9" customHeight="1">
      <c r="B153" s="33"/>
      <c r="C153" s="132" t="s">
        <v>306</v>
      </c>
      <c r="D153" s="132" t="s">
        <v>211</v>
      </c>
      <c r="E153" s="133" t="s">
        <v>319</v>
      </c>
      <c r="F153" s="134" t="s">
        <v>320</v>
      </c>
      <c r="G153" s="135" t="s">
        <v>226</v>
      </c>
      <c r="H153" s="136">
        <v>28.2</v>
      </c>
      <c r="I153" s="137"/>
      <c r="J153" s="138">
        <f>ROUND(I153*H153,2)</f>
        <v>0</v>
      </c>
      <c r="K153" s="134" t="s">
        <v>215</v>
      </c>
      <c r="L153" s="33"/>
      <c r="M153" s="139" t="s">
        <v>19</v>
      </c>
      <c r="N153" s="140" t="s">
        <v>48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216</v>
      </c>
      <c r="AT153" s="143" t="s">
        <v>211</v>
      </c>
      <c r="AU153" s="143" t="s">
        <v>86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84</v>
      </c>
      <c r="BK153" s="144">
        <f>ROUND(I153*H153,2)</f>
        <v>0</v>
      </c>
      <c r="BL153" s="18" t="s">
        <v>216</v>
      </c>
      <c r="BM153" s="143" t="s">
        <v>2213</v>
      </c>
    </row>
    <row r="154" spans="2:47" s="1" customFormat="1" ht="12">
      <c r="B154" s="33"/>
      <c r="D154" s="145" t="s">
        <v>218</v>
      </c>
      <c r="F154" s="146" t="s">
        <v>322</v>
      </c>
      <c r="I154" s="147"/>
      <c r="L154" s="33"/>
      <c r="M154" s="148"/>
      <c r="T154" s="52"/>
      <c r="AT154" s="18" t="s">
        <v>218</v>
      </c>
      <c r="AU154" s="18" t="s">
        <v>86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2214</v>
      </c>
      <c r="H155" s="153">
        <v>21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2215</v>
      </c>
      <c r="H156" s="153">
        <v>7.2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4" customFormat="1" ht="12">
      <c r="B157" s="163"/>
      <c r="D157" s="150" t="s">
        <v>220</v>
      </c>
      <c r="E157" s="164" t="s">
        <v>19</v>
      </c>
      <c r="F157" s="165" t="s">
        <v>223</v>
      </c>
      <c r="H157" s="166">
        <v>28.2</v>
      </c>
      <c r="I157" s="167"/>
      <c r="L157" s="163"/>
      <c r="M157" s="168"/>
      <c r="T157" s="169"/>
      <c r="AT157" s="164" t="s">
        <v>220</v>
      </c>
      <c r="AU157" s="164" t="s">
        <v>86</v>
      </c>
      <c r="AV157" s="14" t="s">
        <v>216</v>
      </c>
      <c r="AW157" s="14" t="s">
        <v>37</v>
      </c>
      <c r="AX157" s="14" t="s">
        <v>84</v>
      </c>
      <c r="AY157" s="164" t="s">
        <v>208</v>
      </c>
    </row>
    <row r="158" spans="2:63" s="11" customFormat="1" ht="22.9" customHeight="1">
      <c r="B158" s="120"/>
      <c r="D158" s="121" t="s">
        <v>76</v>
      </c>
      <c r="E158" s="130" t="s">
        <v>271</v>
      </c>
      <c r="F158" s="130" t="s">
        <v>324</v>
      </c>
      <c r="I158" s="123"/>
      <c r="J158" s="131">
        <f>BK158</f>
        <v>0</v>
      </c>
      <c r="L158" s="120"/>
      <c r="M158" s="125"/>
      <c r="P158" s="126">
        <f>SUM(P159:P200)</f>
        <v>0</v>
      </c>
      <c r="R158" s="126">
        <f>SUM(R159:R200)</f>
        <v>0.000975</v>
      </c>
      <c r="T158" s="127">
        <f>SUM(T159:T200)</f>
        <v>3.038827000000001</v>
      </c>
      <c r="AR158" s="121" t="s">
        <v>84</v>
      </c>
      <c r="AT158" s="128" t="s">
        <v>76</v>
      </c>
      <c r="AU158" s="128" t="s">
        <v>84</v>
      </c>
      <c r="AY158" s="121" t="s">
        <v>208</v>
      </c>
      <c r="BK158" s="129">
        <f>SUM(BK159:BK200)</f>
        <v>0</v>
      </c>
    </row>
    <row r="159" spans="2:65" s="1" customFormat="1" ht="37.9" customHeight="1">
      <c r="B159" s="33"/>
      <c r="C159" s="132" t="s">
        <v>312</v>
      </c>
      <c r="D159" s="132" t="s">
        <v>211</v>
      </c>
      <c r="E159" s="133" t="s">
        <v>1645</v>
      </c>
      <c r="F159" s="134" t="s">
        <v>1646</v>
      </c>
      <c r="G159" s="135" t="s">
        <v>226</v>
      </c>
      <c r="H159" s="136">
        <v>7.5</v>
      </c>
      <c r="I159" s="137"/>
      <c r="J159" s="138">
        <f>ROUND(I159*H159,2)</f>
        <v>0</v>
      </c>
      <c r="K159" s="134" t="s">
        <v>215</v>
      </c>
      <c r="L159" s="33"/>
      <c r="M159" s="139" t="s">
        <v>19</v>
      </c>
      <c r="N159" s="140" t="s">
        <v>48</v>
      </c>
      <c r="P159" s="141">
        <f>O159*H159</f>
        <v>0</v>
      </c>
      <c r="Q159" s="141">
        <v>0.00013</v>
      </c>
      <c r="R159" s="141">
        <f>Q159*H159</f>
        <v>0.000975</v>
      </c>
      <c r="S159" s="141">
        <v>0</v>
      </c>
      <c r="T159" s="142">
        <f>S159*H159</f>
        <v>0</v>
      </c>
      <c r="AR159" s="143" t="s">
        <v>216</v>
      </c>
      <c r="AT159" s="143" t="s">
        <v>211</v>
      </c>
      <c r="AU159" s="143" t="s">
        <v>86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84</v>
      </c>
      <c r="BK159" s="144">
        <f>ROUND(I159*H159,2)</f>
        <v>0</v>
      </c>
      <c r="BL159" s="18" t="s">
        <v>216</v>
      </c>
      <c r="BM159" s="143" t="s">
        <v>2216</v>
      </c>
    </row>
    <row r="160" spans="2:47" s="1" customFormat="1" ht="12">
      <c r="B160" s="33"/>
      <c r="D160" s="145" t="s">
        <v>218</v>
      </c>
      <c r="F160" s="146" t="s">
        <v>1648</v>
      </c>
      <c r="I160" s="147"/>
      <c r="L160" s="33"/>
      <c r="M160" s="148"/>
      <c r="T160" s="52"/>
      <c r="AT160" s="18" t="s">
        <v>218</v>
      </c>
      <c r="AU160" s="18" t="s">
        <v>86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2217</v>
      </c>
      <c r="H161" s="153">
        <v>7.5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3" customFormat="1" ht="12">
      <c r="B162" s="157"/>
      <c r="D162" s="150" t="s">
        <v>220</v>
      </c>
      <c r="E162" s="158" t="s">
        <v>19</v>
      </c>
      <c r="F162" s="159" t="s">
        <v>330</v>
      </c>
      <c r="H162" s="158" t="s">
        <v>19</v>
      </c>
      <c r="I162" s="160"/>
      <c r="L162" s="157"/>
      <c r="M162" s="161"/>
      <c r="T162" s="162"/>
      <c r="AT162" s="158" t="s">
        <v>220</v>
      </c>
      <c r="AU162" s="158" t="s">
        <v>86</v>
      </c>
      <c r="AV162" s="13" t="s">
        <v>84</v>
      </c>
      <c r="AW162" s="13" t="s">
        <v>37</v>
      </c>
      <c r="AX162" s="13" t="s">
        <v>77</v>
      </c>
      <c r="AY162" s="158" t="s">
        <v>208</v>
      </c>
    </row>
    <row r="163" spans="2:51" s="14" customFormat="1" ht="12">
      <c r="B163" s="163"/>
      <c r="D163" s="150" t="s">
        <v>220</v>
      </c>
      <c r="E163" s="164" t="s">
        <v>19</v>
      </c>
      <c r="F163" s="165" t="s">
        <v>223</v>
      </c>
      <c r="H163" s="166">
        <v>7.5</v>
      </c>
      <c r="I163" s="167"/>
      <c r="L163" s="163"/>
      <c r="M163" s="168"/>
      <c r="T163" s="169"/>
      <c r="AT163" s="164" t="s">
        <v>220</v>
      </c>
      <c r="AU163" s="164" t="s">
        <v>86</v>
      </c>
      <c r="AV163" s="14" t="s">
        <v>216</v>
      </c>
      <c r="AW163" s="14" t="s">
        <v>37</v>
      </c>
      <c r="AX163" s="14" t="s">
        <v>84</v>
      </c>
      <c r="AY163" s="164" t="s">
        <v>208</v>
      </c>
    </row>
    <row r="164" spans="2:65" s="1" customFormat="1" ht="33" customHeight="1">
      <c r="B164" s="33"/>
      <c r="C164" s="132" t="s">
        <v>318</v>
      </c>
      <c r="D164" s="132" t="s">
        <v>211</v>
      </c>
      <c r="E164" s="133" t="s">
        <v>2218</v>
      </c>
      <c r="F164" s="134" t="s">
        <v>2219</v>
      </c>
      <c r="G164" s="135" t="s">
        <v>214</v>
      </c>
      <c r="H164" s="136">
        <v>0.81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48</v>
      </c>
      <c r="P164" s="141">
        <f>O164*H164</f>
        <v>0</v>
      </c>
      <c r="Q164" s="141">
        <v>0</v>
      </c>
      <c r="R164" s="141">
        <f>Q164*H164</f>
        <v>0</v>
      </c>
      <c r="S164" s="141">
        <v>2.27</v>
      </c>
      <c r="T164" s="142">
        <f>S164*H164</f>
        <v>1.8387000000000002</v>
      </c>
      <c r="AR164" s="143" t="s">
        <v>216</v>
      </c>
      <c r="AT164" s="143" t="s">
        <v>211</v>
      </c>
      <c r="AU164" s="143" t="s">
        <v>86</v>
      </c>
      <c r="AY164" s="18" t="s">
        <v>208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84</v>
      </c>
      <c r="BK164" s="144">
        <f>ROUND(I164*H164,2)</f>
        <v>0</v>
      </c>
      <c r="BL164" s="18" t="s">
        <v>216</v>
      </c>
      <c r="BM164" s="143" t="s">
        <v>2220</v>
      </c>
    </row>
    <row r="165" spans="2:47" s="1" customFormat="1" ht="12">
      <c r="B165" s="33"/>
      <c r="D165" s="145" t="s">
        <v>218</v>
      </c>
      <c r="F165" s="146" t="s">
        <v>2221</v>
      </c>
      <c r="I165" s="147"/>
      <c r="L165" s="33"/>
      <c r="M165" s="148"/>
      <c r="T165" s="52"/>
      <c r="AT165" s="18" t="s">
        <v>218</v>
      </c>
      <c r="AU165" s="18" t="s">
        <v>86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2186</v>
      </c>
      <c r="H166" s="153">
        <v>0.81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3" customFormat="1" ht="12">
      <c r="B167" s="157"/>
      <c r="D167" s="150" t="s">
        <v>220</v>
      </c>
      <c r="E167" s="158" t="s">
        <v>19</v>
      </c>
      <c r="F167" s="159" t="s">
        <v>93</v>
      </c>
      <c r="H167" s="158" t="s">
        <v>19</v>
      </c>
      <c r="I167" s="160"/>
      <c r="L167" s="157"/>
      <c r="M167" s="161"/>
      <c r="T167" s="162"/>
      <c r="AT167" s="158" t="s">
        <v>220</v>
      </c>
      <c r="AU167" s="158" t="s">
        <v>86</v>
      </c>
      <c r="AV167" s="13" t="s">
        <v>84</v>
      </c>
      <c r="AW167" s="13" t="s">
        <v>37</v>
      </c>
      <c r="AX167" s="13" t="s">
        <v>77</v>
      </c>
      <c r="AY167" s="158" t="s">
        <v>208</v>
      </c>
    </row>
    <row r="168" spans="2:51" s="14" customFormat="1" ht="12">
      <c r="B168" s="163"/>
      <c r="D168" s="150" t="s">
        <v>220</v>
      </c>
      <c r="E168" s="164" t="s">
        <v>19</v>
      </c>
      <c r="F168" s="165" t="s">
        <v>223</v>
      </c>
      <c r="H168" s="166">
        <v>0.81</v>
      </c>
      <c r="I168" s="167"/>
      <c r="L168" s="163"/>
      <c r="M168" s="168"/>
      <c r="T168" s="169"/>
      <c r="AT168" s="164" t="s">
        <v>220</v>
      </c>
      <c r="AU168" s="164" t="s">
        <v>86</v>
      </c>
      <c r="AV168" s="14" t="s">
        <v>216</v>
      </c>
      <c r="AW168" s="14" t="s">
        <v>37</v>
      </c>
      <c r="AX168" s="14" t="s">
        <v>84</v>
      </c>
      <c r="AY168" s="164" t="s">
        <v>208</v>
      </c>
    </row>
    <row r="169" spans="2:65" s="1" customFormat="1" ht="44.25" customHeight="1">
      <c r="B169" s="33"/>
      <c r="C169" s="132" t="s">
        <v>8</v>
      </c>
      <c r="D169" s="132" t="s">
        <v>211</v>
      </c>
      <c r="E169" s="133" t="s">
        <v>2222</v>
      </c>
      <c r="F169" s="134" t="s">
        <v>2223</v>
      </c>
      <c r="G169" s="135" t="s">
        <v>226</v>
      </c>
      <c r="H169" s="136">
        <v>3.6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48</v>
      </c>
      <c r="P169" s="141">
        <f>O169*H169</f>
        <v>0</v>
      </c>
      <c r="Q169" s="141">
        <v>0</v>
      </c>
      <c r="R169" s="141">
        <f>Q169*H169</f>
        <v>0</v>
      </c>
      <c r="S169" s="141">
        <v>0.038</v>
      </c>
      <c r="T169" s="142">
        <f>S169*H169</f>
        <v>0.1368</v>
      </c>
      <c r="AR169" s="143" t="s">
        <v>216</v>
      </c>
      <c r="AT169" s="143" t="s">
        <v>211</v>
      </c>
      <c r="AU169" s="143" t="s">
        <v>86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84</v>
      </c>
      <c r="BK169" s="144">
        <f>ROUND(I169*H169,2)</f>
        <v>0</v>
      </c>
      <c r="BL169" s="18" t="s">
        <v>216</v>
      </c>
      <c r="BM169" s="143" t="s">
        <v>2224</v>
      </c>
    </row>
    <row r="170" spans="2:47" s="1" customFormat="1" ht="12">
      <c r="B170" s="33"/>
      <c r="D170" s="145" t="s">
        <v>218</v>
      </c>
      <c r="F170" s="146" t="s">
        <v>2225</v>
      </c>
      <c r="I170" s="147"/>
      <c r="L170" s="33"/>
      <c r="M170" s="148"/>
      <c r="T170" s="52"/>
      <c r="AT170" s="18" t="s">
        <v>218</v>
      </c>
      <c r="AU170" s="18" t="s">
        <v>86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2226</v>
      </c>
      <c r="H171" s="153">
        <v>3.6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4" customFormat="1" ht="12">
      <c r="B172" s="163"/>
      <c r="D172" s="150" t="s">
        <v>220</v>
      </c>
      <c r="E172" s="164" t="s">
        <v>19</v>
      </c>
      <c r="F172" s="165" t="s">
        <v>223</v>
      </c>
      <c r="H172" s="166">
        <v>3.6</v>
      </c>
      <c r="I172" s="167"/>
      <c r="L172" s="163"/>
      <c r="M172" s="168"/>
      <c r="T172" s="169"/>
      <c r="AT172" s="164" t="s">
        <v>220</v>
      </c>
      <c r="AU172" s="164" t="s">
        <v>86</v>
      </c>
      <c r="AV172" s="14" t="s">
        <v>216</v>
      </c>
      <c r="AW172" s="14" t="s">
        <v>37</v>
      </c>
      <c r="AX172" s="14" t="s">
        <v>84</v>
      </c>
      <c r="AY172" s="164" t="s">
        <v>208</v>
      </c>
    </row>
    <row r="173" spans="2:65" s="1" customFormat="1" ht="44.25" customHeight="1">
      <c r="B173" s="33"/>
      <c r="C173" s="132" t="s">
        <v>331</v>
      </c>
      <c r="D173" s="132" t="s">
        <v>211</v>
      </c>
      <c r="E173" s="133" t="s">
        <v>2119</v>
      </c>
      <c r="F173" s="134" t="s">
        <v>2120</v>
      </c>
      <c r="G173" s="135" t="s">
        <v>226</v>
      </c>
      <c r="H173" s="136">
        <v>10.5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</v>
      </c>
      <c r="R173" s="141">
        <f>Q173*H173</f>
        <v>0</v>
      </c>
      <c r="S173" s="141">
        <v>0.034</v>
      </c>
      <c r="T173" s="142">
        <f>S173*H173</f>
        <v>0.35700000000000004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2227</v>
      </c>
    </row>
    <row r="174" spans="2:47" s="1" customFormat="1" ht="12">
      <c r="B174" s="33"/>
      <c r="D174" s="145" t="s">
        <v>218</v>
      </c>
      <c r="F174" s="146" t="s">
        <v>2122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2228</v>
      </c>
      <c r="H175" s="153">
        <v>10.5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4" customFormat="1" ht="12">
      <c r="B176" s="163"/>
      <c r="D176" s="150" t="s">
        <v>220</v>
      </c>
      <c r="E176" s="164" t="s">
        <v>19</v>
      </c>
      <c r="F176" s="165" t="s">
        <v>223</v>
      </c>
      <c r="H176" s="166">
        <v>10.5</v>
      </c>
      <c r="I176" s="167"/>
      <c r="L176" s="163"/>
      <c r="M176" s="168"/>
      <c r="T176" s="169"/>
      <c r="AT176" s="164" t="s">
        <v>220</v>
      </c>
      <c r="AU176" s="164" t="s">
        <v>86</v>
      </c>
      <c r="AV176" s="14" t="s">
        <v>216</v>
      </c>
      <c r="AW176" s="14" t="s">
        <v>37</v>
      </c>
      <c r="AX176" s="14" t="s">
        <v>84</v>
      </c>
      <c r="AY176" s="164" t="s">
        <v>208</v>
      </c>
    </row>
    <row r="177" spans="2:65" s="1" customFormat="1" ht="37.9" customHeight="1">
      <c r="B177" s="33"/>
      <c r="C177" s="132" t="s">
        <v>337</v>
      </c>
      <c r="D177" s="132" t="s">
        <v>211</v>
      </c>
      <c r="E177" s="133" t="s">
        <v>2229</v>
      </c>
      <c r="F177" s="134" t="s">
        <v>2230</v>
      </c>
      <c r="G177" s="135" t="s">
        <v>274</v>
      </c>
      <c r="H177" s="136">
        <v>4</v>
      </c>
      <c r="I177" s="137"/>
      <c r="J177" s="138">
        <f>ROUND(I177*H177,2)</f>
        <v>0</v>
      </c>
      <c r="K177" s="134" t="s">
        <v>215</v>
      </c>
      <c r="L177" s="33"/>
      <c r="M177" s="139" t="s">
        <v>19</v>
      </c>
      <c r="N177" s="140" t="s">
        <v>48</v>
      </c>
      <c r="P177" s="141">
        <f>O177*H177</f>
        <v>0</v>
      </c>
      <c r="Q177" s="141">
        <v>0</v>
      </c>
      <c r="R177" s="141">
        <f>Q177*H177</f>
        <v>0</v>
      </c>
      <c r="S177" s="141">
        <v>0.015</v>
      </c>
      <c r="T177" s="142">
        <f>S177*H177</f>
        <v>0.06</v>
      </c>
      <c r="AR177" s="143" t="s">
        <v>216</v>
      </c>
      <c r="AT177" s="143" t="s">
        <v>211</v>
      </c>
      <c r="AU177" s="143" t="s">
        <v>86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84</v>
      </c>
      <c r="BK177" s="144">
        <f>ROUND(I177*H177,2)</f>
        <v>0</v>
      </c>
      <c r="BL177" s="18" t="s">
        <v>216</v>
      </c>
      <c r="BM177" s="143" t="s">
        <v>2231</v>
      </c>
    </row>
    <row r="178" spans="2:47" s="1" customFormat="1" ht="12">
      <c r="B178" s="33"/>
      <c r="D178" s="145" t="s">
        <v>218</v>
      </c>
      <c r="F178" s="146" t="s">
        <v>2232</v>
      </c>
      <c r="I178" s="147"/>
      <c r="L178" s="33"/>
      <c r="M178" s="148"/>
      <c r="T178" s="52"/>
      <c r="AT178" s="18" t="s">
        <v>218</v>
      </c>
      <c r="AU178" s="18" t="s">
        <v>86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2233</v>
      </c>
      <c r="H179" s="153">
        <v>4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4" customFormat="1" ht="12">
      <c r="B180" s="163"/>
      <c r="D180" s="150" t="s">
        <v>220</v>
      </c>
      <c r="E180" s="164" t="s">
        <v>19</v>
      </c>
      <c r="F180" s="165" t="s">
        <v>223</v>
      </c>
      <c r="H180" s="166">
        <v>4</v>
      </c>
      <c r="I180" s="167"/>
      <c r="L180" s="163"/>
      <c r="M180" s="168"/>
      <c r="T180" s="169"/>
      <c r="AT180" s="164" t="s">
        <v>220</v>
      </c>
      <c r="AU180" s="164" t="s">
        <v>86</v>
      </c>
      <c r="AV180" s="14" t="s">
        <v>216</v>
      </c>
      <c r="AW180" s="14" t="s">
        <v>37</v>
      </c>
      <c r="AX180" s="14" t="s">
        <v>84</v>
      </c>
      <c r="AY180" s="164" t="s">
        <v>208</v>
      </c>
    </row>
    <row r="181" spans="2:65" s="1" customFormat="1" ht="44.25" customHeight="1">
      <c r="B181" s="33"/>
      <c r="C181" s="132" t="s">
        <v>343</v>
      </c>
      <c r="D181" s="132" t="s">
        <v>211</v>
      </c>
      <c r="E181" s="133" t="s">
        <v>350</v>
      </c>
      <c r="F181" s="134" t="s">
        <v>351</v>
      </c>
      <c r="G181" s="135" t="s">
        <v>274</v>
      </c>
      <c r="H181" s="136">
        <v>2.4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</v>
      </c>
      <c r="R181" s="141">
        <f>Q181*H181</f>
        <v>0</v>
      </c>
      <c r="S181" s="141">
        <v>0.04</v>
      </c>
      <c r="T181" s="142">
        <f>S181*H181</f>
        <v>0.096</v>
      </c>
      <c r="AR181" s="143" t="s">
        <v>216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216</v>
      </c>
      <c r="BM181" s="143" t="s">
        <v>2234</v>
      </c>
    </row>
    <row r="182" spans="2:47" s="1" customFormat="1" ht="12">
      <c r="B182" s="33"/>
      <c r="D182" s="145" t="s">
        <v>218</v>
      </c>
      <c r="F182" s="146" t="s">
        <v>353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1393</v>
      </c>
      <c r="H183" s="153">
        <v>2.4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2.4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55.5" customHeight="1">
      <c r="B185" s="33"/>
      <c r="C185" s="132" t="s">
        <v>349</v>
      </c>
      <c r="D185" s="132" t="s">
        <v>211</v>
      </c>
      <c r="E185" s="133" t="s">
        <v>2131</v>
      </c>
      <c r="F185" s="134" t="s">
        <v>2132</v>
      </c>
      <c r="G185" s="135" t="s">
        <v>274</v>
      </c>
      <c r="H185" s="136">
        <v>1.8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</v>
      </c>
      <c r="R185" s="141">
        <f>Q185*H185</f>
        <v>0</v>
      </c>
      <c r="S185" s="141">
        <v>0.027</v>
      </c>
      <c r="T185" s="142">
        <f>S185*H185</f>
        <v>0.0486</v>
      </c>
      <c r="AR185" s="143" t="s">
        <v>216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216</v>
      </c>
      <c r="BM185" s="143" t="s">
        <v>2235</v>
      </c>
    </row>
    <row r="186" spans="2:47" s="1" customFormat="1" ht="12">
      <c r="B186" s="33"/>
      <c r="D186" s="145" t="s">
        <v>218</v>
      </c>
      <c r="F186" s="146" t="s">
        <v>2134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2236</v>
      </c>
      <c r="H187" s="153">
        <v>1.8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4" customFormat="1" ht="12">
      <c r="B188" s="163"/>
      <c r="D188" s="150" t="s">
        <v>220</v>
      </c>
      <c r="E188" s="164" t="s">
        <v>19</v>
      </c>
      <c r="F188" s="165" t="s">
        <v>223</v>
      </c>
      <c r="H188" s="166">
        <v>1.8</v>
      </c>
      <c r="I188" s="167"/>
      <c r="L188" s="163"/>
      <c r="M188" s="168"/>
      <c r="T188" s="169"/>
      <c r="AT188" s="164" t="s">
        <v>220</v>
      </c>
      <c r="AU188" s="164" t="s">
        <v>86</v>
      </c>
      <c r="AV188" s="14" t="s">
        <v>216</v>
      </c>
      <c r="AW188" s="14" t="s">
        <v>37</v>
      </c>
      <c r="AX188" s="14" t="s">
        <v>84</v>
      </c>
      <c r="AY188" s="164" t="s">
        <v>208</v>
      </c>
    </row>
    <row r="189" spans="2:65" s="1" customFormat="1" ht="37.9" customHeight="1">
      <c r="B189" s="33"/>
      <c r="C189" s="132" t="s">
        <v>355</v>
      </c>
      <c r="D189" s="132" t="s">
        <v>211</v>
      </c>
      <c r="E189" s="133" t="s">
        <v>369</v>
      </c>
      <c r="F189" s="134" t="s">
        <v>370</v>
      </c>
      <c r="G189" s="135" t="s">
        <v>226</v>
      </c>
      <c r="H189" s="136">
        <v>6.645</v>
      </c>
      <c r="I189" s="137"/>
      <c r="J189" s="138">
        <f>ROUND(I189*H189,2)</f>
        <v>0</v>
      </c>
      <c r="K189" s="134" t="s">
        <v>215</v>
      </c>
      <c r="L189" s="33"/>
      <c r="M189" s="139" t="s">
        <v>19</v>
      </c>
      <c r="N189" s="140" t="s">
        <v>48</v>
      </c>
      <c r="P189" s="141">
        <f>O189*H189</f>
        <v>0</v>
      </c>
      <c r="Q189" s="141">
        <v>0</v>
      </c>
      <c r="R189" s="141">
        <f>Q189*H189</f>
        <v>0</v>
      </c>
      <c r="S189" s="141">
        <v>0.046</v>
      </c>
      <c r="T189" s="142">
        <f>S189*H189</f>
        <v>0.30567</v>
      </c>
      <c r="AR189" s="143" t="s">
        <v>216</v>
      </c>
      <c r="AT189" s="143" t="s">
        <v>211</v>
      </c>
      <c r="AU189" s="143" t="s">
        <v>86</v>
      </c>
      <c r="AY189" s="18" t="s">
        <v>208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84</v>
      </c>
      <c r="BK189" s="144">
        <f>ROUND(I189*H189,2)</f>
        <v>0</v>
      </c>
      <c r="BL189" s="18" t="s">
        <v>216</v>
      </c>
      <c r="BM189" s="143" t="s">
        <v>2237</v>
      </c>
    </row>
    <row r="190" spans="2:47" s="1" customFormat="1" ht="12">
      <c r="B190" s="33"/>
      <c r="D190" s="145" t="s">
        <v>218</v>
      </c>
      <c r="F190" s="146" t="s">
        <v>372</v>
      </c>
      <c r="I190" s="147"/>
      <c r="L190" s="33"/>
      <c r="M190" s="148"/>
      <c r="T190" s="52"/>
      <c r="AT190" s="18" t="s">
        <v>218</v>
      </c>
      <c r="AU190" s="18" t="s">
        <v>86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2208</v>
      </c>
      <c r="H191" s="153">
        <v>5.175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2238</v>
      </c>
      <c r="H192" s="153">
        <v>1.47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5" customFormat="1" ht="12">
      <c r="B193" s="180"/>
      <c r="D193" s="150" t="s">
        <v>220</v>
      </c>
      <c r="E193" s="181" t="s">
        <v>19</v>
      </c>
      <c r="F193" s="182" t="s">
        <v>290</v>
      </c>
      <c r="H193" s="183">
        <v>6.645</v>
      </c>
      <c r="I193" s="184"/>
      <c r="L193" s="180"/>
      <c r="M193" s="185"/>
      <c r="T193" s="186"/>
      <c r="AT193" s="181" t="s">
        <v>220</v>
      </c>
      <c r="AU193" s="181" t="s">
        <v>86</v>
      </c>
      <c r="AV193" s="15" t="s">
        <v>209</v>
      </c>
      <c r="AW193" s="15" t="s">
        <v>37</v>
      </c>
      <c r="AX193" s="15" t="s">
        <v>77</v>
      </c>
      <c r="AY193" s="181" t="s">
        <v>208</v>
      </c>
    </row>
    <row r="194" spans="2:51" s="14" customFormat="1" ht="12">
      <c r="B194" s="163"/>
      <c r="D194" s="150" t="s">
        <v>220</v>
      </c>
      <c r="E194" s="164" t="s">
        <v>19</v>
      </c>
      <c r="F194" s="165" t="s">
        <v>223</v>
      </c>
      <c r="H194" s="166">
        <v>6.645</v>
      </c>
      <c r="I194" s="167"/>
      <c r="L194" s="163"/>
      <c r="M194" s="168"/>
      <c r="T194" s="169"/>
      <c r="AT194" s="164" t="s">
        <v>220</v>
      </c>
      <c r="AU194" s="164" t="s">
        <v>86</v>
      </c>
      <c r="AV194" s="14" t="s">
        <v>216</v>
      </c>
      <c r="AW194" s="14" t="s">
        <v>37</v>
      </c>
      <c r="AX194" s="14" t="s">
        <v>84</v>
      </c>
      <c r="AY194" s="164" t="s">
        <v>208</v>
      </c>
    </row>
    <row r="195" spans="2:65" s="1" customFormat="1" ht="44.25" customHeight="1">
      <c r="B195" s="33"/>
      <c r="C195" s="132" t="s">
        <v>7</v>
      </c>
      <c r="D195" s="132" t="s">
        <v>211</v>
      </c>
      <c r="E195" s="133" t="s">
        <v>375</v>
      </c>
      <c r="F195" s="134" t="s">
        <v>376</v>
      </c>
      <c r="G195" s="135" t="s">
        <v>226</v>
      </c>
      <c r="H195" s="136">
        <v>3.323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</v>
      </c>
      <c r="R195" s="141">
        <f>Q195*H195</f>
        <v>0</v>
      </c>
      <c r="S195" s="141">
        <v>0.059</v>
      </c>
      <c r="T195" s="142">
        <f>S195*H195</f>
        <v>0.19605699999999998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2239</v>
      </c>
    </row>
    <row r="196" spans="2:47" s="1" customFormat="1" ht="12">
      <c r="B196" s="33"/>
      <c r="D196" s="145" t="s">
        <v>218</v>
      </c>
      <c r="F196" s="146" t="s">
        <v>378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51" s="12" customFormat="1" ht="12">
      <c r="B197" s="149"/>
      <c r="D197" s="150" t="s">
        <v>220</v>
      </c>
      <c r="E197" s="151" t="s">
        <v>19</v>
      </c>
      <c r="F197" s="152" t="s">
        <v>2204</v>
      </c>
      <c r="H197" s="153">
        <v>2.588</v>
      </c>
      <c r="I197" s="154"/>
      <c r="L197" s="149"/>
      <c r="M197" s="155"/>
      <c r="T197" s="156"/>
      <c r="AT197" s="151" t="s">
        <v>220</v>
      </c>
      <c r="AU197" s="151" t="s">
        <v>86</v>
      </c>
      <c r="AV197" s="12" t="s">
        <v>86</v>
      </c>
      <c r="AW197" s="12" t="s">
        <v>37</v>
      </c>
      <c r="AX197" s="12" t="s">
        <v>77</v>
      </c>
      <c r="AY197" s="151" t="s">
        <v>208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2240</v>
      </c>
      <c r="H198" s="153">
        <v>0.735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5" customFormat="1" ht="12">
      <c r="B199" s="180"/>
      <c r="D199" s="150" t="s">
        <v>220</v>
      </c>
      <c r="E199" s="181" t="s">
        <v>19</v>
      </c>
      <c r="F199" s="182" t="s">
        <v>294</v>
      </c>
      <c r="H199" s="183">
        <v>3.323</v>
      </c>
      <c r="I199" s="184"/>
      <c r="L199" s="180"/>
      <c r="M199" s="185"/>
      <c r="T199" s="186"/>
      <c r="AT199" s="181" t="s">
        <v>220</v>
      </c>
      <c r="AU199" s="181" t="s">
        <v>86</v>
      </c>
      <c r="AV199" s="15" t="s">
        <v>209</v>
      </c>
      <c r="AW199" s="15" t="s">
        <v>37</v>
      </c>
      <c r="AX199" s="15" t="s">
        <v>77</v>
      </c>
      <c r="AY199" s="181" t="s">
        <v>208</v>
      </c>
    </row>
    <row r="200" spans="2:51" s="14" customFormat="1" ht="12">
      <c r="B200" s="163"/>
      <c r="D200" s="150" t="s">
        <v>220</v>
      </c>
      <c r="E200" s="164" t="s">
        <v>19</v>
      </c>
      <c r="F200" s="165" t="s">
        <v>223</v>
      </c>
      <c r="H200" s="166">
        <v>3.323</v>
      </c>
      <c r="I200" s="167"/>
      <c r="L200" s="163"/>
      <c r="M200" s="168"/>
      <c r="T200" s="169"/>
      <c r="AT200" s="164" t="s">
        <v>220</v>
      </c>
      <c r="AU200" s="164" t="s">
        <v>86</v>
      </c>
      <c r="AV200" s="14" t="s">
        <v>216</v>
      </c>
      <c r="AW200" s="14" t="s">
        <v>37</v>
      </c>
      <c r="AX200" s="14" t="s">
        <v>84</v>
      </c>
      <c r="AY200" s="164" t="s">
        <v>208</v>
      </c>
    </row>
    <row r="201" spans="2:63" s="11" customFormat="1" ht="22.9" customHeight="1">
      <c r="B201" s="120"/>
      <c r="D201" s="121" t="s">
        <v>76</v>
      </c>
      <c r="E201" s="130" t="s">
        <v>381</v>
      </c>
      <c r="F201" s="130" t="s">
        <v>382</v>
      </c>
      <c r="I201" s="123"/>
      <c r="J201" s="131">
        <f>BK201</f>
        <v>0</v>
      </c>
      <c r="L201" s="120"/>
      <c r="M201" s="125"/>
      <c r="P201" s="126">
        <f>SUM(P202:P212)</f>
        <v>0</v>
      </c>
      <c r="R201" s="126">
        <f>SUM(R202:R212)</f>
        <v>0</v>
      </c>
      <c r="T201" s="127">
        <f>SUM(T202:T212)</f>
        <v>0</v>
      </c>
      <c r="AR201" s="121" t="s">
        <v>84</v>
      </c>
      <c r="AT201" s="128" t="s">
        <v>76</v>
      </c>
      <c r="AU201" s="128" t="s">
        <v>84</v>
      </c>
      <c r="AY201" s="121" t="s">
        <v>208</v>
      </c>
      <c r="BK201" s="129">
        <f>SUM(BK202:BK212)</f>
        <v>0</v>
      </c>
    </row>
    <row r="202" spans="2:65" s="1" customFormat="1" ht="44.25" customHeight="1">
      <c r="B202" s="33"/>
      <c r="C202" s="132" t="s">
        <v>368</v>
      </c>
      <c r="D202" s="132" t="s">
        <v>211</v>
      </c>
      <c r="E202" s="133" t="s">
        <v>680</v>
      </c>
      <c r="F202" s="134" t="s">
        <v>681</v>
      </c>
      <c r="G202" s="135" t="s">
        <v>386</v>
      </c>
      <c r="H202" s="136">
        <v>3.051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216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216</v>
      </c>
      <c r="BM202" s="143" t="s">
        <v>2241</v>
      </c>
    </row>
    <row r="203" spans="2:47" s="1" customFormat="1" ht="12">
      <c r="B203" s="33"/>
      <c r="D203" s="145" t="s">
        <v>218</v>
      </c>
      <c r="F203" s="146" t="s">
        <v>683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65" s="1" customFormat="1" ht="33" customHeight="1">
      <c r="B204" s="33"/>
      <c r="C204" s="132" t="s">
        <v>374</v>
      </c>
      <c r="D204" s="132" t="s">
        <v>211</v>
      </c>
      <c r="E204" s="133" t="s">
        <v>390</v>
      </c>
      <c r="F204" s="134" t="s">
        <v>391</v>
      </c>
      <c r="G204" s="135" t="s">
        <v>386</v>
      </c>
      <c r="H204" s="136">
        <v>3.051</v>
      </c>
      <c r="I204" s="137"/>
      <c r="J204" s="138">
        <f>ROUND(I204*H204,2)</f>
        <v>0</v>
      </c>
      <c r="K204" s="134" t="s">
        <v>215</v>
      </c>
      <c r="L204" s="33"/>
      <c r="M204" s="139" t="s">
        <v>19</v>
      </c>
      <c r="N204" s="140" t="s">
        <v>48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216</v>
      </c>
      <c r="AT204" s="143" t="s">
        <v>211</v>
      </c>
      <c r="AU204" s="143" t="s">
        <v>86</v>
      </c>
      <c r="AY204" s="18" t="s">
        <v>208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8" t="s">
        <v>84</v>
      </c>
      <c r="BK204" s="144">
        <f>ROUND(I204*H204,2)</f>
        <v>0</v>
      </c>
      <c r="BL204" s="18" t="s">
        <v>216</v>
      </c>
      <c r="BM204" s="143" t="s">
        <v>2242</v>
      </c>
    </row>
    <row r="205" spans="2:47" s="1" customFormat="1" ht="12">
      <c r="B205" s="33"/>
      <c r="D205" s="145" t="s">
        <v>218</v>
      </c>
      <c r="F205" s="146" t="s">
        <v>393</v>
      </c>
      <c r="I205" s="147"/>
      <c r="L205" s="33"/>
      <c r="M205" s="148"/>
      <c r="T205" s="52"/>
      <c r="AT205" s="18" t="s">
        <v>218</v>
      </c>
      <c r="AU205" s="18" t="s">
        <v>86</v>
      </c>
    </row>
    <row r="206" spans="2:65" s="1" customFormat="1" ht="44.25" customHeight="1">
      <c r="B206" s="33"/>
      <c r="C206" s="132" t="s">
        <v>383</v>
      </c>
      <c r="D206" s="132" t="s">
        <v>211</v>
      </c>
      <c r="E206" s="133" t="s">
        <v>395</v>
      </c>
      <c r="F206" s="134" t="s">
        <v>396</v>
      </c>
      <c r="G206" s="135" t="s">
        <v>386</v>
      </c>
      <c r="H206" s="136">
        <v>76.275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2243</v>
      </c>
    </row>
    <row r="207" spans="2:47" s="1" customFormat="1" ht="12">
      <c r="B207" s="33"/>
      <c r="D207" s="145" t="s">
        <v>218</v>
      </c>
      <c r="F207" s="146" t="s">
        <v>398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51" s="12" customFormat="1" ht="12">
      <c r="B208" s="149"/>
      <c r="D208" s="150" t="s">
        <v>220</v>
      </c>
      <c r="F208" s="152" t="s">
        <v>2244</v>
      </c>
      <c r="H208" s="153">
        <v>76.275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4</v>
      </c>
      <c r="AX208" s="12" t="s">
        <v>84</v>
      </c>
      <c r="AY208" s="151" t="s">
        <v>208</v>
      </c>
    </row>
    <row r="209" spans="2:65" s="1" customFormat="1" ht="44.25" customHeight="1">
      <c r="B209" s="33"/>
      <c r="C209" s="132" t="s">
        <v>389</v>
      </c>
      <c r="D209" s="132" t="s">
        <v>211</v>
      </c>
      <c r="E209" s="133" t="s">
        <v>401</v>
      </c>
      <c r="F209" s="134" t="s">
        <v>402</v>
      </c>
      <c r="G209" s="135" t="s">
        <v>386</v>
      </c>
      <c r="H209" s="136">
        <v>2.557</v>
      </c>
      <c r="I209" s="137"/>
      <c r="J209" s="138">
        <f>ROUND(I209*H209,2)</f>
        <v>0</v>
      </c>
      <c r="K209" s="134" t="s">
        <v>215</v>
      </c>
      <c r="L209" s="33"/>
      <c r="M209" s="139" t="s">
        <v>19</v>
      </c>
      <c r="N209" s="140" t="s">
        <v>48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216</v>
      </c>
      <c r="AT209" s="143" t="s">
        <v>211</v>
      </c>
      <c r="AU209" s="143" t="s">
        <v>86</v>
      </c>
      <c r="AY209" s="18" t="s">
        <v>208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84</v>
      </c>
      <c r="BK209" s="144">
        <f>ROUND(I209*H209,2)</f>
        <v>0</v>
      </c>
      <c r="BL209" s="18" t="s">
        <v>216</v>
      </c>
      <c r="BM209" s="143" t="s">
        <v>2245</v>
      </c>
    </row>
    <row r="210" spans="2:47" s="1" customFormat="1" ht="12">
      <c r="B210" s="33"/>
      <c r="D210" s="145" t="s">
        <v>218</v>
      </c>
      <c r="F210" s="146" t="s">
        <v>404</v>
      </c>
      <c r="I210" s="147"/>
      <c r="L210" s="33"/>
      <c r="M210" s="148"/>
      <c r="T210" s="52"/>
      <c r="AT210" s="18" t="s">
        <v>218</v>
      </c>
      <c r="AU210" s="18" t="s">
        <v>86</v>
      </c>
    </row>
    <row r="211" spans="2:65" s="1" customFormat="1" ht="49.15" customHeight="1">
      <c r="B211" s="33"/>
      <c r="C211" s="132" t="s">
        <v>394</v>
      </c>
      <c r="D211" s="132" t="s">
        <v>211</v>
      </c>
      <c r="E211" s="133" t="s">
        <v>406</v>
      </c>
      <c r="F211" s="134" t="s">
        <v>407</v>
      </c>
      <c r="G211" s="135" t="s">
        <v>386</v>
      </c>
      <c r="H211" s="136">
        <v>0.494</v>
      </c>
      <c r="I211" s="137"/>
      <c r="J211" s="138">
        <f>ROUND(I211*H211,2)</f>
        <v>0</v>
      </c>
      <c r="K211" s="134" t="s">
        <v>215</v>
      </c>
      <c r="L211" s="33"/>
      <c r="M211" s="139" t="s">
        <v>19</v>
      </c>
      <c r="N211" s="140" t="s">
        <v>48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216</v>
      </c>
      <c r="AT211" s="143" t="s">
        <v>211</v>
      </c>
      <c r="AU211" s="143" t="s">
        <v>86</v>
      </c>
      <c r="AY211" s="18" t="s">
        <v>208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8" t="s">
        <v>84</v>
      </c>
      <c r="BK211" s="144">
        <f>ROUND(I211*H211,2)</f>
        <v>0</v>
      </c>
      <c r="BL211" s="18" t="s">
        <v>216</v>
      </c>
      <c r="BM211" s="143" t="s">
        <v>2246</v>
      </c>
    </row>
    <row r="212" spans="2:47" s="1" customFormat="1" ht="12">
      <c r="B212" s="33"/>
      <c r="D212" s="145" t="s">
        <v>218</v>
      </c>
      <c r="F212" s="146" t="s">
        <v>409</v>
      </c>
      <c r="I212" s="147"/>
      <c r="L212" s="33"/>
      <c r="M212" s="148"/>
      <c r="T212" s="52"/>
      <c r="AT212" s="18" t="s">
        <v>218</v>
      </c>
      <c r="AU212" s="18" t="s">
        <v>86</v>
      </c>
    </row>
    <row r="213" spans="2:63" s="11" customFormat="1" ht="22.9" customHeight="1">
      <c r="B213" s="120"/>
      <c r="D213" s="121" t="s">
        <v>76</v>
      </c>
      <c r="E213" s="130" t="s">
        <v>410</v>
      </c>
      <c r="F213" s="130" t="s">
        <v>411</v>
      </c>
      <c r="I213" s="123"/>
      <c r="J213" s="131">
        <f>BK213</f>
        <v>0</v>
      </c>
      <c r="L213" s="120"/>
      <c r="M213" s="125"/>
      <c r="P213" s="126">
        <f>SUM(P214:P215)</f>
        <v>0</v>
      </c>
      <c r="R213" s="126">
        <f>SUM(R214:R215)</f>
        <v>0</v>
      </c>
      <c r="T213" s="127">
        <f>SUM(T214:T215)</f>
        <v>0</v>
      </c>
      <c r="AR213" s="121" t="s">
        <v>84</v>
      </c>
      <c r="AT213" s="128" t="s">
        <v>76</v>
      </c>
      <c r="AU213" s="128" t="s">
        <v>84</v>
      </c>
      <c r="AY213" s="121" t="s">
        <v>208</v>
      </c>
      <c r="BK213" s="129">
        <f>SUM(BK214:BK215)</f>
        <v>0</v>
      </c>
    </row>
    <row r="214" spans="2:65" s="1" customFormat="1" ht="55.5" customHeight="1">
      <c r="B214" s="33"/>
      <c r="C214" s="132" t="s">
        <v>400</v>
      </c>
      <c r="D214" s="132" t="s">
        <v>211</v>
      </c>
      <c r="E214" s="133" t="s">
        <v>634</v>
      </c>
      <c r="F214" s="134" t="s">
        <v>635</v>
      </c>
      <c r="G214" s="135" t="s">
        <v>386</v>
      </c>
      <c r="H214" s="136">
        <v>1.141</v>
      </c>
      <c r="I214" s="137"/>
      <c r="J214" s="138">
        <f>ROUND(I214*H214,2)</f>
        <v>0</v>
      </c>
      <c r="K214" s="134" t="s">
        <v>215</v>
      </c>
      <c r="L214" s="33"/>
      <c r="M214" s="139" t="s">
        <v>19</v>
      </c>
      <c r="N214" s="140" t="s">
        <v>48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216</v>
      </c>
      <c r="AT214" s="143" t="s">
        <v>211</v>
      </c>
      <c r="AU214" s="143" t="s">
        <v>86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84</v>
      </c>
      <c r="BK214" s="144">
        <f>ROUND(I214*H214,2)</f>
        <v>0</v>
      </c>
      <c r="BL214" s="18" t="s">
        <v>216</v>
      </c>
      <c r="BM214" s="143" t="s">
        <v>2247</v>
      </c>
    </row>
    <row r="215" spans="2:47" s="1" customFormat="1" ht="12">
      <c r="B215" s="33"/>
      <c r="D215" s="145" t="s">
        <v>218</v>
      </c>
      <c r="F215" s="146" t="s">
        <v>637</v>
      </c>
      <c r="I215" s="147"/>
      <c r="L215" s="33"/>
      <c r="M215" s="148"/>
      <c r="T215" s="52"/>
      <c r="AT215" s="18" t="s">
        <v>218</v>
      </c>
      <c r="AU215" s="18" t="s">
        <v>86</v>
      </c>
    </row>
    <row r="216" spans="2:63" s="11" customFormat="1" ht="25.9" customHeight="1">
      <c r="B216" s="120"/>
      <c r="D216" s="121" t="s">
        <v>76</v>
      </c>
      <c r="E216" s="122" t="s">
        <v>417</v>
      </c>
      <c r="F216" s="122" t="s">
        <v>418</v>
      </c>
      <c r="I216" s="123"/>
      <c r="J216" s="124">
        <f>BK216</f>
        <v>0</v>
      </c>
      <c r="L216" s="120"/>
      <c r="M216" s="125"/>
      <c r="P216" s="126">
        <f>P217+P236+P282</f>
        <v>0</v>
      </c>
      <c r="R216" s="126">
        <f>R217+R236+R282</f>
        <v>0.5411534602</v>
      </c>
      <c r="T216" s="127">
        <f>T217+T236+T282</f>
        <v>0.0117735</v>
      </c>
      <c r="AR216" s="121" t="s">
        <v>86</v>
      </c>
      <c r="AT216" s="128" t="s">
        <v>76</v>
      </c>
      <c r="AU216" s="128" t="s">
        <v>77</v>
      </c>
      <c r="AY216" s="121" t="s">
        <v>208</v>
      </c>
      <c r="BK216" s="129">
        <f>BK217+BK236+BK282</f>
        <v>0</v>
      </c>
    </row>
    <row r="217" spans="2:63" s="11" customFormat="1" ht="22.9" customHeight="1">
      <c r="B217" s="120"/>
      <c r="D217" s="121" t="s">
        <v>76</v>
      </c>
      <c r="E217" s="130" t="s">
        <v>419</v>
      </c>
      <c r="F217" s="130" t="s">
        <v>420</v>
      </c>
      <c r="I217" s="123"/>
      <c r="J217" s="131">
        <f>BK217</f>
        <v>0</v>
      </c>
      <c r="L217" s="120"/>
      <c r="M217" s="125"/>
      <c r="P217" s="126">
        <f>SUM(P218:P235)</f>
        <v>0</v>
      </c>
      <c r="R217" s="126">
        <f>SUM(R218:R235)</f>
        <v>0.0067649552000000005</v>
      </c>
      <c r="T217" s="127">
        <f>SUM(T218:T235)</f>
        <v>0.0117735</v>
      </c>
      <c r="AR217" s="121" t="s">
        <v>86</v>
      </c>
      <c r="AT217" s="128" t="s">
        <v>76</v>
      </c>
      <c r="AU217" s="128" t="s">
        <v>84</v>
      </c>
      <c r="AY217" s="121" t="s">
        <v>208</v>
      </c>
      <c r="BK217" s="129">
        <f>SUM(BK218:BK235)</f>
        <v>0</v>
      </c>
    </row>
    <row r="218" spans="2:65" s="1" customFormat="1" ht="24.2" customHeight="1">
      <c r="B218" s="33"/>
      <c r="C218" s="132" t="s">
        <v>405</v>
      </c>
      <c r="D218" s="132" t="s">
        <v>211</v>
      </c>
      <c r="E218" s="133" t="s">
        <v>564</v>
      </c>
      <c r="F218" s="134" t="s">
        <v>565</v>
      </c>
      <c r="G218" s="135" t="s">
        <v>274</v>
      </c>
      <c r="H218" s="136">
        <v>7.05</v>
      </c>
      <c r="I218" s="137"/>
      <c r="J218" s="138">
        <f>ROUND(I218*H218,2)</f>
        <v>0</v>
      </c>
      <c r="K218" s="134" t="s">
        <v>215</v>
      </c>
      <c r="L218" s="33"/>
      <c r="M218" s="139" t="s">
        <v>19</v>
      </c>
      <c r="N218" s="140" t="s">
        <v>48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331</v>
      </c>
      <c r="AT218" s="143" t="s">
        <v>211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331</v>
      </c>
      <c r="BM218" s="143" t="s">
        <v>2248</v>
      </c>
    </row>
    <row r="219" spans="2:47" s="1" customFormat="1" ht="12">
      <c r="B219" s="33"/>
      <c r="D219" s="145" t="s">
        <v>218</v>
      </c>
      <c r="F219" s="146" t="s">
        <v>567</v>
      </c>
      <c r="I219" s="147"/>
      <c r="L219" s="33"/>
      <c r="M219" s="148"/>
      <c r="T219" s="52"/>
      <c r="AT219" s="18" t="s">
        <v>218</v>
      </c>
      <c r="AU219" s="18" t="s">
        <v>86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2249</v>
      </c>
      <c r="H220" s="153">
        <v>1.8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2250</v>
      </c>
      <c r="H221" s="153">
        <v>5.25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3" customFormat="1" ht="12">
      <c r="B222" s="157"/>
      <c r="D222" s="150" t="s">
        <v>220</v>
      </c>
      <c r="E222" s="158" t="s">
        <v>19</v>
      </c>
      <c r="F222" s="159" t="s">
        <v>2152</v>
      </c>
      <c r="H222" s="158" t="s">
        <v>19</v>
      </c>
      <c r="I222" s="160"/>
      <c r="L222" s="157"/>
      <c r="M222" s="161"/>
      <c r="T222" s="162"/>
      <c r="AT222" s="158" t="s">
        <v>220</v>
      </c>
      <c r="AU222" s="158" t="s">
        <v>86</v>
      </c>
      <c r="AV222" s="13" t="s">
        <v>84</v>
      </c>
      <c r="AW222" s="13" t="s">
        <v>37</v>
      </c>
      <c r="AX222" s="13" t="s">
        <v>77</v>
      </c>
      <c r="AY222" s="158" t="s">
        <v>208</v>
      </c>
    </row>
    <row r="223" spans="2:51" s="14" customFormat="1" ht="12">
      <c r="B223" s="163"/>
      <c r="D223" s="150" t="s">
        <v>220</v>
      </c>
      <c r="E223" s="164" t="s">
        <v>19</v>
      </c>
      <c r="F223" s="165" t="s">
        <v>223</v>
      </c>
      <c r="H223" s="166">
        <v>7.05</v>
      </c>
      <c r="I223" s="167"/>
      <c r="L223" s="163"/>
      <c r="M223" s="168"/>
      <c r="T223" s="169"/>
      <c r="AT223" s="164" t="s">
        <v>220</v>
      </c>
      <c r="AU223" s="164" t="s">
        <v>86</v>
      </c>
      <c r="AV223" s="14" t="s">
        <v>216</v>
      </c>
      <c r="AW223" s="14" t="s">
        <v>37</v>
      </c>
      <c r="AX223" s="14" t="s">
        <v>84</v>
      </c>
      <c r="AY223" s="164" t="s">
        <v>208</v>
      </c>
    </row>
    <row r="224" spans="2:65" s="1" customFormat="1" ht="21.75" customHeight="1">
      <c r="B224" s="33"/>
      <c r="C224" s="170" t="s">
        <v>412</v>
      </c>
      <c r="D224" s="170" t="s">
        <v>239</v>
      </c>
      <c r="E224" s="171" t="s">
        <v>570</v>
      </c>
      <c r="F224" s="172" t="s">
        <v>571</v>
      </c>
      <c r="G224" s="173" t="s">
        <v>386</v>
      </c>
      <c r="H224" s="174">
        <v>0.006</v>
      </c>
      <c r="I224" s="175"/>
      <c r="J224" s="176">
        <f>ROUND(I224*H224,2)</f>
        <v>0</v>
      </c>
      <c r="K224" s="172" t="s">
        <v>215</v>
      </c>
      <c r="L224" s="177"/>
      <c r="M224" s="178" t="s">
        <v>19</v>
      </c>
      <c r="N224" s="179" t="s">
        <v>48</v>
      </c>
      <c r="P224" s="141">
        <f>O224*H224</f>
        <v>0</v>
      </c>
      <c r="Q224" s="141">
        <v>1</v>
      </c>
      <c r="R224" s="141">
        <f>Q224*H224</f>
        <v>0.006</v>
      </c>
      <c r="S224" s="141">
        <v>0</v>
      </c>
      <c r="T224" s="142">
        <f>S224*H224</f>
        <v>0</v>
      </c>
      <c r="AR224" s="143" t="s">
        <v>432</v>
      </c>
      <c r="AT224" s="143" t="s">
        <v>239</v>
      </c>
      <c r="AU224" s="143" t="s">
        <v>86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84</v>
      </c>
      <c r="BK224" s="144">
        <f>ROUND(I224*H224,2)</f>
        <v>0</v>
      </c>
      <c r="BL224" s="18" t="s">
        <v>331</v>
      </c>
      <c r="BM224" s="143" t="s">
        <v>2251</v>
      </c>
    </row>
    <row r="225" spans="2:65" s="1" customFormat="1" ht="24.2" customHeight="1">
      <c r="B225" s="33"/>
      <c r="C225" s="132" t="s">
        <v>421</v>
      </c>
      <c r="D225" s="132" t="s">
        <v>211</v>
      </c>
      <c r="E225" s="133" t="s">
        <v>422</v>
      </c>
      <c r="F225" s="134" t="s">
        <v>423</v>
      </c>
      <c r="G225" s="135" t="s">
        <v>274</v>
      </c>
      <c r="H225" s="136">
        <v>7.05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0.00167</v>
      </c>
      <c r="T225" s="142">
        <f>S225*H225</f>
        <v>0.0117735</v>
      </c>
      <c r="AR225" s="143" t="s">
        <v>331</v>
      </c>
      <c r="AT225" s="143" t="s">
        <v>211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331</v>
      </c>
      <c r="BM225" s="143" t="s">
        <v>2252</v>
      </c>
    </row>
    <row r="226" spans="2:47" s="1" customFormat="1" ht="12">
      <c r="B226" s="33"/>
      <c r="D226" s="145" t="s">
        <v>218</v>
      </c>
      <c r="F226" s="146" t="s">
        <v>425</v>
      </c>
      <c r="I226" s="147"/>
      <c r="L226" s="33"/>
      <c r="M226" s="148"/>
      <c r="T226" s="52"/>
      <c r="AT226" s="18" t="s">
        <v>218</v>
      </c>
      <c r="AU226" s="18" t="s">
        <v>86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2249</v>
      </c>
      <c r="H227" s="153">
        <v>1.8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2250</v>
      </c>
      <c r="H228" s="153">
        <v>5.25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4" customFormat="1" ht="12">
      <c r="B229" s="163"/>
      <c r="D229" s="150" t="s">
        <v>220</v>
      </c>
      <c r="E229" s="164" t="s">
        <v>19</v>
      </c>
      <c r="F229" s="165" t="s">
        <v>2156</v>
      </c>
      <c r="H229" s="166">
        <v>7.05</v>
      </c>
      <c r="I229" s="167"/>
      <c r="L229" s="163"/>
      <c r="M229" s="168"/>
      <c r="T229" s="169"/>
      <c r="AT229" s="164" t="s">
        <v>220</v>
      </c>
      <c r="AU229" s="164" t="s">
        <v>86</v>
      </c>
      <c r="AV229" s="14" t="s">
        <v>216</v>
      </c>
      <c r="AW229" s="14" t="s">
        <v>37</v>
      </c>
      <c r="AX229" s="14" t="s">
        <v>84</v>
      </c>
      <c r="AY229" s="164" t="s">
        <v>208</v>
      </c>
    </row>
    <row r="230" spans="2:65" s="1" customFormat="1" ht="33" customHeight="1">
      <c r="B230" s="33"/>
      <c r="C230" s="132" t="s">
        <v>426</v>
      </c>
      <c r="D230" s="132" t="s">
        <v>211</v>
      </c>
      <c r="E230" s="133" t="s">
        <v>2157</v>
      </c>
      <c r="F230" s="134" t="s">
        <v>2158</v>
      </c>
      <c r="G230" s="135" t="s">
        <v>274</v>
      </c>
      <c r="H230" s="136">
        <v>0.95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0.000805216</v>
      </c>
      <c r="R230" s="141">
        <f>Q230*H230</f>
        <v>0.0007649552</v>
      </c>
      <c r="S230" s="141">
        <v>0</v>
      </c>
      <c r="T230" s="142">
        <f>S230*H230</f>
        <v>0</v>
      </c>
      <c r="AR230" s="143" t="s">
        <v>331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331</v>
      </c>
      <c r="BM230" s="143" t="s">
        <v>2253</v>
      </c>
    </row>
    <row r="231" spans="2:47" s="1" customFormat="1" ht="12">
      <c r="B231" s="33"/>
      <c r="D231" s="145" t="s">
        <v>218</v>
      </c>
      <c r="F231" s="146" t="s">
        <v>2160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2254</v>
      </c>
      <c r="H232" s="153">
        <v>0.95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4" customFormat="1" ht="12">
      <c r="B233" s="163"/>
      <c r="D233" s="150" t="s">
        <v>220</v>
      </c>
      <c r="E233" s="164" t="s">
        <v>19</v>
      </c>
      <c r="F233" s="165" t="s">
        <v>2162</v>
      </c>
      <c r="H233" s="166">
        <v>0.95</v>
      </c>
      <c r="I233" s="167"/>
      <c r="L233" s="163"/>
      <c r="M233" s="168"/>
      <c r="T233" s="169"/>
      <c r="AT233" s="164" t="s">
        <v>220</v>
      </c>
      <c r="AU233" s="164" t="s">
        <v>86</v>
      </c>
      <c r="AV233" s="14" t="s">
        <v>216</v>
      </c>
      <c r="AW233" s="14" t="s">
        <v>37</v>
      </c>
      <c r="AX233" s="14" t="s">
        <v>84</v>
      </c>
      <c r="AY233" s="164" t="s">
        <v>208</v>
      </c>
    </row>
    <row r="234" spans="2:65" s="1" customFormat="1" ht="44.25" customHeight="1">
      <c r="B234" s="33"/>
      <c r="C234" s="132" t="s">
        <v>432</v>
      </c>
      <c r="D234" s="132" t="s">
        <v>211</v>
      </c>
      <c r="E234" s="133" t="s">
        <v>1002</v>
      </c>
      <c r="F234" s="134" t="s">
        <v>1003</v>
      </c>
      <c r="G234" s="135" t="s">
        <v>447</v>
      </c>
      <c r="H234" s="187"/>
      <c r="I234" s="137"/>
      <c r="J234" s="138">
        <f>ROUND(I234*H234,2)</f>
        <v>0</v>
      </c>
      <c r="K234" s="134" t="s">
        <v>215</v>
      </c>
      <c r="L234" s="33"/>
      <c r="M234" s="139" t="s">
        <v>19</v>
      </c>
      <c r="N234" s="140" t="s">
        <v>48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331</v>
      </c>
      <c r="AT234" s="143" t="s">
        <v>211</v>
      </c>
      <c r="AU234" s="143" t="s">
        <v>86</v>
      </c>
      <c r="AY234" s="18" t="s">
        <v>208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8" t="s">
        <v>84</v>
      </c>
      <c r="BK234" s="144">
        <f>ROUND(I234*H234,2)</f>
        <v>0</v>
      </c>
      <c r="BL234" s="18" t="s">
        <v>331</v>
      </c>
      <c r="BM234" s="143" t="s">
        <v>2255</v>
      </c>
    </row>
    <row r="235" spans="2:47" s="1" customFormat="1" ht="12">
      <c r="B235" s="33"/>
      <c r="D235" s="145" t="s">
        <v>218</v>
      </c>
      <c r="F235" s="146" t="s">
        <v>1005</v>
      </c>
      <c r="I235" s="147"/>
      <c r="L235" s="33"/>
      <c r="M235" s="148"/>
      <c r="T235" s="52"/>
      <c r="AT235" s="18" t="s">
        <v>218</v>
      </c>
      <c r="AU235" s="18" t="s">
        <v>86</v>
      </c>
    </row>
    <row r="236" spans="2:63" s="11" customFormat="1" ht="22.9" customHeight="1">
      <c r="B236" s="120"/>
      <c r="D236" s="121" t="s">
        <v>76</v>
      </c>
      <c r="E236" s="130" t="s">
        <v>450</v>
      </c>
      <c r="F236" s="130" t="s">
        <v>451</v>
      </c>
      <c r="I236" s="123"/>
      <c r="J236" s="131">
        <f>BK236</f>
        <v>0</v>
      </c>
      <c r="L236" s="120"/>
      <c r="M236" s="125"/>
      <c r="P236" s="126">
        <f>SUM(P237:P281)</f>
        <v>0</v>
      </c>
      <c r="R236" s="126">
        <f>SUM(R237:R281)</f>
        <v>0.43795850500000005</v>
      </c>
      <c r="T236" s="127">
        <f>SUM(T237:T281)</f>
        <v>0</v>
      </c>
      <c r="AR236" s="121" t="s">
        <v>86</v>
      </c>
      <c r="AT236" s="128" t="s">
        <v>76</v>
      </c>
      <c r="AU236" s="128" t="s">
        <v>84</v>
      </c>
      <c r="AY236" s="121" t="s">
        <v>208</v>
      </c>
      <c r="BK236" s="129">
        <f>SUM(BK237:BK281)</f>
        <v>0</v>
      </c>
    </row>
    <row r="237" spans="2:65" s="1" customFormat="1" ht="33" customHeight="1">
      <c r="B237" s="33"/>
      <c r="C237" s="132" t="s">
        <v>438</v>
      </c>
      <c r="D237" s="132" t="s">
        <v>211</v>
      </c>
      <c r="E237" s="133" t="s">
        <v>695</v>
      </c>
      <c r="F237" s="134" t="s">
        <v>696</v>
      </c>
      <c r="G237" s="135" t="s">
        <v>226</v>
      </c>
      <c r="H237" s="136">
        <v>10.6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0.000260425</v>
      </c>
      <c r="R237" s="141">
        <f>Q237*H237</f>
        <v>0.002760505</v>
      </c>
      <c r="S237" s="141">
        <v>0</v>
      </c>
      <c r="T237" s="142">
        <f>S237*H237</f>
        <v>0</v>
      </c>
      <c r="AR237" s="143" t="s">
        <v>331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331</v>
      </c>
      <c r="BM237" s="143" t="s">
        <v>2256</v>
      </c>
    </row>
    <row r="238" spans="2:47" s="1" customFormat="1" ht="12">
      <c r="B238" s="33"/>
      <c r="D238" s="145" t="s">
        <v>218</v>
      </c>
      <c r="F238" s="146" t="s">
        <v>698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2257</v>
      </c>
      <c r="H239" s="153">
        <v>3.5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3" customFormat="1" ht="12">
      <c r="B240" s="157"/>
      <c r="D240" s="150" t="s">
        <v>220</v>
      </c>
      <c r="E240" s="158" t="s">
        <v>19</v>
      </c>
      <c r="F240" s="159" t="s">
        <v>2170</v>
      </c>
      <c r="H240" s="158" t="s">
        <v>19</v>
      </c>
      <c r="I240" s="160"/>
      <c r="L240" s="157"/>
      <c r="M240" s="161"/>
      <c r="T240" s="162"/>
      <c r="AT240" s="158" t="s">
        <v>220</v>
      </c>
      <c r="AU240" s="158" t="s">
        <v>86</v>
      </c>
      <c r="AV240" s="13" t="s">
        <v>84</v>
      </c>
      <c r="AW240" s="13" t="s">
        <v>37</v>
      </c>
      <c r="AX240" s="13" t="s">
        <v>77</v>
      </c>
      <c r="AY240" s="158" t="s">
        <v>208</v>
      </c>
    </row>
    <row r="241" spans="2:51" s="12" customFormat="1" ht="12">
      <c r="B241" s="149"/>
      <c r="D241" s="150" t="s">
        <v>220</v>
      </c>
      <c r="E241" s="151" t="s">
        <v>19</v>
      </c>
      <c r="F241" s="152" t="s">
        <v>2257</v>
      </c>
      <c r="H241" s="153">
        <v>3.5</v>
      </c>
      <c r="I241" s="154"/>
      <c r="L241" s="149"/>
      <c r="M241" s="155"/>
      <c r="T241" s="156"/>
      <c r="AT241" s="151" t="s">
        <v>220</v>
      </c>
      <c r="AU241" s="151" t="s">
        <v>86</v>
      </c>
      <c r="AV241" s="12" t="s">
        <v>86</v>
      </c>
      <c r="AW241" s="12" t="s">
        <v>37</v>
      </c>
      <c r="AX241" s="12" t="s">
        <v>77</v>
      </c>
      <c r="AY241" s="151" t="s">
        <v>208</v>
      </c>
    </row>
    <row r="242" spans="2:51" s="13" customFormat="1" ht="12">
      <c r="B242" s="157"/>
      <c r="D242" s="150" t="s">
        <v>220</v>
      </c>
      <c r="E242" s="158" t="s">
        <v>19</v>
      </c>
      <c r="F242" s="159" t="s">
        <v>2171</v>
      </c>
      <c r="H242" s="158" t="s">
        <v>19</v>
      </c>
      <c r="I242" s="160"/>
      <c r="L242" s="157"/>
      <c r="M242" s="161"/>
      <c r="T242" s="162"/>
      <c r="AT242" s="158" t="s">
        <v>220</v>
      </c>
      <c r="AU242" s="158" t="s">
        <v>86</v>
      </c>
      <c r="AV242" s="13" t="s">
        <v>84</v>
      </c>
      <c r="AW242" s="13" t="s">
        <v>37</v>
      </c>
      <c r="AX242" s="13" t="s">
        <v>77</v>
      </c>
      <c r="AY242" s="158" t="s">
        <v>208</v>
      </c>
    </row>
    <row r="243" spans="2:51" s="12" customFormat="1" ht="12">
      <c r="B243" s="149"/>
      <c r="D243" s="150" t="s">
        <v>220</v>
      </c>
      <c r="E243" s="151" t="s">
        <v>19</v>
      </c>
      <c r="F243" s="152" t="s">
        <v>2258</v>
      </c>
      <c r="H243" s="153">
        <v>1.8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37</v>
      </c>
      <c r="AX243" s="12" t="s">
        <v>77</v>
      </c>
      <c r="AY243" s="151" t="s">
        <v>208</v>
      </c>
    </row>
    <row r="244" spans="2:51" s="13" customFormat="1" ht="12">
      <c r="B244" s="157"/>
      <c r="D244" s="150" t="s">
        <v>220</v>
      </c>
      <c r="E244" s="158" t="s">
        <v>19</v>
      </c>
      <c r="F244" s="159" t="s">
        <v>2259</v>
      </c>
      <c r="H244" s="158" t="s">
        <v>19</v>
      </c>
      <c r="I244" s="160"/>
      <c r="L244" s="157"/>
      <c r="M244" s="161"/>
      <c r="T244" s="162"/>
      <c r="AT244" s="158" t="s">
        <v>220</v>
      </c>
      <c r="AU244" s="158" t="s">
        <v>86</v>
      </c>
      <c r="AV244" s="13" t="s">
        <v>84</v>
      </c>
      <c r="AW244" s="13" t="s">
        <v>37</v>
      </c>
      <c r="AX244" s="13" t="s">
        <v>77</v>
      </c>
      <c r="AY244" s="158" t="s">
        <v>208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2258</v>
      </c>
      <c r="H245" s="153">
        <v>1.8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3" customFormat="1" ht="12">
      <c r="B246" s="157"/>
      <c r="D246" s="150" t="s">
        <v>220</v>
      </c>
      <c r="E246" s="158" t="s">
        <v>19</v>
      </c>
      <c r="F246" s="159" t="s">
        <v>2260</v>
      </c>
      <c r="H246" s="158" t="s">
        <v>19</v>
      </c>
      <c r="I246" s="160"/>
      <c r="L246" s="157"/>
      <c r="M246" s="161"/>
      <c r="T246" s="162"/>
      <c r="AT246" s="158" t="s">
        <v>220</v>
      </c>
      <c r="AU246" s="158" t="s">
        <v>86</v>
      </c>
      <c r="AV246" s="13" t="s">
        <v>84</v>
      </c>
      <c r="AW246" s="13" t="s">
        <v>37</v>
      </c>
      <c r="AX246" s="13" t="s">
        <v>77</v>
      </c>
      <c r="AY246" s="158" t="s">
        <v>208</v>
      </c>
    </row>
    <row r="247" spans="2:51" s="14" customFormat="1" ht="12">
      <c r="B247" s="163"/>
      <c r="D247" s="150" t="s">
        <v>220</v>
      </c>
      <c r="E247" s="164" t="s">
        <v>19</v>
      </c>
      <c r="F247" s="165" t="s">
        <v>223</v>
      </c>
      <c r="H247" s="166">
        <v>10.600000000000001</v>
      </c>
      <c r="I247" s="167"/>
      <c r="L247" s="163"/>
      <c r="M247" s="168"/>
      <c r="T247" s="169"/>
      <c r="AT247" s="164" t="s">
        <v>220</v>
      </c>
      <c r="AU247" s="164" t="s">
        <v>86</v>
      </c>
      <c r="AV247" s="14" t="s">
        <v>216</v>
      </c>
      <c r="AW247" s="14" t="s">
        <v>37</v>
      </c>
      <c r="AX247" s="14" t="s">
        <v>84</v>
      </c>
      <c r="AY247" s="164" t="s">
        <v>208</v>
      </c>
    </row>
    <row r="248" spans="2:65" s="1" customFormat="1" ht="33" customHeight="1">
      <c r="B248" s="33"/>
      <c r="C248" s="170" t="s">
        <v>444</v>
      </c>
      <c r="D248" s="170" t="s">
        <v>239</v>
      </c>
      <c r="E248" s="171" t="s">
        <v>701</v>
      </c>
      <c r="F248" s="172" t="s">
        <v>702</v>
      </c>
      <c r="G248" s="173" t="s">
        <v>226</v>
      </c>
      <c r="H248" s="174">
        <v>10.6</v>
      </c>
      <c r="I248" s="175"/>
      <c r="J248" s="176">
        <f>ROUND(I248*H248,2)</f>
        <v>0</v>
      </c>
      <c r="K248" s="172" t="s">
        <v>215</v>
      </c>
      <c r="L248" s="177"/>
      <c r="M248" s="178" t="s">
        <v>19</v>
      </c>
      <c r="N248" s="179" t="s">
        <v>48</v>
      </c>
      <c r="P248" s="141">
        <f>O248*H248</f>
        <v>0</v>
      </c>
      <c r="Q248" s="141">
        <v>0.03611</v>
      </c>
      <c r="R248" s="141">
        <f>Q248*H248</f>
        <v>0.382766</v>
      </c>
      <c r="S248" s="141">
        <v>0</v>
      </c>
      <c r="T248" s="142">
        <f>S248*H248</f>
        <v>0</v>
      </c>
      <c r="AR248" s="143" t="s">
        <v>432</v>
      </c>
      <c r="AT248" s="143" t="s">
        <v>239</v>
      </c>
      <c r="AU248" s="143" t="s">
        <v>86</v>
      </c>
      <c r="AY248" s="18" t="s">
        <v>208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8" t="s">
        <v>84</v>
      </c>
      <c r="BK248" s="144">
        <f>ROUND(I248*H248,2)</f>
        <v>0</v>
      </c>
      <c r="BL248" s="18" t="s">
        <v>331</v>
      </c>
      <c r="BM248" s="143" t="s">
        <v>2261</v>
      </c>
    </row>
    <row r="249" spans="2:51" s="12" customFormat="1" ht="12">
      <c r="B249" s="149"/>
      <c r="D249" s="150" t="s">
        <v>220</v>
      </c>
      <c r="E249" s="151" t="s">
        <v>19</v>
      </c>
      <c r="F249" s="152" t="s">
        <v>2257</v>
      </c>
      <c r="H249" s="153">
        <v>3.5</v>
      </c>
      <c r="I249" s="154"/>
      <c r="L249" s="149"/>
      <c r="M249" s="155"/>
      <c r="T249" s="156"/>
      <c r="AT249" s="151" t="s">
        <v>220</v>
      </c>
      <c r="AU249" s="151" t="s">
        <v>86</v>
      </c>
      <c r="AV249" s="12" t="s">
        <v>86</v>
      </c>
      <c r="AW249" s="12" t="s">
        <v>37</v>
      </c>
      <c r="AX249" s="12" t="s">
        <v>77</v>
      </c>
      <c r="AY249" s="151" t="s">
        <v>208</v>
      </c>
    </row>
    <row r="250" spans="2:51" s="13" customFormat="1" ht="12">
      <c r="B250" s="157"/>
      <c r="D250" s="150" t="s">
        <v>220</v>
      </c>
      <c r="E250" s="158" t="s">
        <v>19</v>
      </c>
      <c r="F250" s="159" t="s">
        <v>2170</v>
      </c>
      <c r="H250" s="158" t="s">
        <v>19</v>
      </c>
      <c r="I250" s="160"/>
      <c r="L250" s="157"/>
      <c r="M250" s="161"/>
      <c r="T250" s="162"/>
      <c r="AT250" s="158" t="s">
        <v>220</v>
      </c>
      <c r="AU250" s="158" t="s">
        <v>86</v>
      </c>
      <c r="AV250" s="13" t="s">
        <v>84</v>
      </c>
      <c r="AW250" s="13" t="s">
        <v>37</v>
      </c>
      <c r="AX250" s="13" t="s">
        <v>77</v>
      </c>
      <c r="AY250" s="158" t="s">
        <v>208</v>
      </c>
    </row>
    <row r="251" spans="2:51" s="12" customFormat="1" ht="12">
      <c r="B251" s="149"/>
      <c r="D251" s="150" t="s">
        <v>220</v>
      </c>
      <c r="E251" s="151" t="s">
        <v>19</v>
      </c>
      <c r="F251" s="152" t="s">
        <v>2257</v>
      </c>
      <c r="H251" s="153">
        <v>3.5</v>
      </c>
      <c r="I251" s="154"/>
      <c r="L251" s="149"/>
      <c r="M251" s="155"/>
      <c r="T251" s="156"/>
      <c r="AT251" s="151" t="s">
        <v>220</v>
      </c>
      <c r="AU251" s="151" t="s">
        <v>86</v>
      </c>
      <c r="AV251" s="12" t="s">
        <v>86</v>
      </c>
      <c r="AW251" s="12" t="s">
        <v>37</v>
      </c>
      <c r="AX251" s="12" t="s">
        <v>77</v>
      </c>
      <c r="AY251" s="151" t="s">
        <v>208</v>
      </c>
    </row>
    <row r="252" spans="2:51" s="13" customFormat="1" ht="12">
      <c r="B252" s="157"/>
      <c r="D252" s="150" t="s">
        <v>220</v>
      </c>
      <c r="E252" s="158" t="s">
        <v>19</v>
      </c>
      <c r="F252" s="159" t="s">
        <v>2171</v>
      </c>
      <c r="H252" s="158" t="s">
        <v>19</v>
      </c>
      <c r="I252" s="160"/>
      <c r="L252" s="157"/>
      <c r="M252" s="161"/>
      <c r="T252" s="162"/>
      <c r="AT252" s="158" t="s">
        <v>220</v>
      </c>
      <c r="AU252" s="158" t="s">
        <v>86</v>
      </c>
      <c r="AV252" s="13" t="s">
        <v>84</v>
      </c>
      <c r="AW252" s="13" t="s">
        <v>37</v>
      </c>
      <c r="AX252" s="13" t="s">
        <v>77</v>
      </c>
      <c r="AY252" s="158" t="s">
        <v>208</v>
      </c>
    </row>
    <row r="253" spans="2:51" s="12" customFormat="1" ht="12">
      <c r="B253" s="149"/>
      <c r="D253" s="150" t="s">
        <v>220</v>
      </c>
      <c r="E253" s="151" t="s">
        <v>19</v>
      </c>
      <c r="F253" s="152" t="s">
        <v>2258</v>
      </c>
      <c r="H253" s="153">
        <v>1.8</v>
      </c>
      <c r="I253" s="154"/>
      <c r="L253" s="149"/>
      <c r="M253" s="155"/>
      <c r="T253" s="156"/>
      <c r="AT253" s="151" t="s">
        <v>220</v>
      </c>
      <c r="AU253" s="151" t="s">
        <v>86</v>
      </c>
      <c r="AV253" s="12" t="s">
        <v>86</v>
      </c>
      <c r="AW253" s="12" t="s">
        <v>37</v>
      </c>
      <c r="AX253" s="12" t="s">
        <v>77</v>
      </c>
      <c r="AY253" s="151" t="s">
        <v>208</v>
      </c>
    </row>
    <row r="254" spans="2:51" s="13" customFormat="1" ht="12">
      <c r="B254" s="157"/>
      <c r="D254" s="150" t="s">
        <v>220</v>
      </c>
      <c r="E254" s="158" t="s">
        <v>19</v>
      </c>
      <c r="F254" s="159" t="s">
        <v>2259</v>
      </c>
      <c r="H254" s="158" t="s">
        <v>19</v>
      </c>
      <c r="I254" s="160"/>
      <c r="L254" s="157"/>
      <c r="M254" s="161"/>
      <c r="T254" s="162"/>
      <c r="AT254" s="158" t="s">
        <v>220</v>
      </c>
      <c r="AU254" s="158" t="s">
        <v>86</v>
      </c>
      <c r="AV254" s="13" t="s">
        <v>84</v>
      </c>
      <c r="AW254" s="13" t="s">
        <v>37</v>
      </c>
      <c r="AX254" s="13" t="s">
        <v>77</v>
      </c>
      <c r="AY254" s="158" t="s">
        <v>208</v>
      </c>
    </row>
    <row r="255" spans="2:51" s="12" customFormat="1" ht="12">
      <c r="B255" s="149"/>
      <c r="D255" s="150" t="s">
        <v>220</v>
      </c>
      <c r="E255" s="151" t="s">
        <v>19</v>
      </c>
      <c r="F255" s="152" t="s">
        <v>2258</v>
      </c>
      <c r="H255" s="153">
        <v>1.8</v>
      </c>
      <c r="I255" s="154"/>
      <c r="L255" s="149"/>
      <c r="M255" s="155"/>
      <c r="T255" s="156"/>
      <c r="AT255" s="151" t="s">
        <v>220</v>
      </c>
      <c r="AU255" s="151" t="s">
        <v>86</v>
      </c>
      <c r="AV255" s="12" t="s">
        <v>86</v>
      </c>
      <c r="AW255" s="12" t="s">
        <v>37</v>
      </c>
      <c r="AX255" s="12" t="s">
        <v>77</v>
      </c>
      <c r="AY255" s="151" t="s">
        <v>208</v>
      </c>
    </row>
    <row r="256" spans="2:51" s="13" customFormat="1" ht="12">
      <c r="B256" s="157"/>
      <c r="D256" s="150" t="s">
        <v>220</v>
      </c>
      <c r="E256" s="158" t="s">
        <v>19</v>
      </c>
      <c r="F256" s="159" t="s">
        <v>2260</v>
      </c>
      <c r="H256" s="158" t="s">
        <v>19</v>
      </c>
      <c r="I256" s="160"/>
      <c r="L256" s="157"/>
      <c r="M256" s="161"/>
      <c r="T256" s="162"/>
      <c r="AT256" s="158" t="s">
        <v>220</v>
      </c>
      <c r="AU256" s="158" t="s">
        <v>86</v>
      </c>
      <c r="AV256" s="13" t="s">
        <v>84</v>
      </c>
      <c r="AW256" s="13" t="s">
        <v>37</v>
      </c>
      <c r="AX256" s="13" t="s">
        <v>77</v>
      </c>
      <c r="AY256" s="158" t="s">
        <v>208</v>
      </c>
    </row>
    <row r="257" spans="2:51" s="14" customFormat="1" ht="12">
      <c r="B257" s="163"/>
      <c r="D257" s="150" t="s">
        <v>220</v>
      </c>
      <c r="E257" s="164" t="s">
        <v>19</v>
      </c>
      <c r="F257" s="165" t="s">
        <v>223</v>
      </c>
      <c r="H257" s="166">
        <v>10.600000000000001</v>
      </c>
      <c r="I257" s="167"/>
      <c r="L257" s="163"/>
      <c r="M257" s="168"/>
      <c r="T257" s="169"/>
      <c r="AT257" s="164" t="s">
        <v>220</v>
      </c>
      <c r="AU257" s="164" t="s">
        <v>86</v>
      </c>
      <c r="AV257" s="14" t="s">
        <v>216</v>
      </c>
      <c r="AW257" s="14" t="s">
        <v>37</v>
      </c>
      <c r="AX257" s="14" t="s">
        <v>84</v>
      </c>
      <c r="AY257" s="164" t="s">
        <v>208</v>
      </c>
    </row>
    <row r="258" spans="2:65" s="1" customFormat="1" ht="44.25" customHeight="1">
      <c r="B258" s="33"/>
      <c r="C258" s="132" t="s">
        <v>452</v>
      </c>
      <c r="D258" s="132" t="s">
        <v>211</v>
      </c>
      <c r="E258" s="133" t="s">
        <v>464</v>
      </c>
      <c r="F258" s="134" t="s">
        <v>465</v>
      </c>
      <c r="G258" s="135" t="s">
        <v>274</v>
      </c>
      <c r="H258" s="136">
        <v>26.6</v>
      </c>
      <c r="I258" s="137"/>
      <c r="J258" s="138">
        <f>ROUND(I258*H258,2)</f>
        <v>0</v>
      </c>
      <c r="K258" s="134" t="s">
        <v>215</v>
      </c>
      <c r="L258" s="33"/>
      <c r="M258" s="139" t="s">
        <v>19</v>
      </c>
      <c r="N258" s="140" t="s">
        <v>48</v>
      </c>
      <c r="P258" s="141">
        <f>O258*H258</f>
        <v>0</v>
      </c>
      <c r="Q258" s="141">
        <v>0.00029</v>
      </c>
      <c r="R258" s="141">
        <f>Q258*H258</f>
        <v>0.007714</v>
      </c>
      <c r="S258" s="141">
        <v>0</v>
      </c>
      <c r="T258" s="142">
        <f>S258*H258</f>
        <v>0</v>
      </c>
      <c r="AR258" s="143" t="s">
        <v>331</v>
      </c>
      <c r="AT258" s="143" t="s">
        <v>211</v>
      </c>
      <c r="AU258" s="143" t="s">
        <v>86</v>
      </c>
      <c r="AY258" s="18" t="s">
        <v>208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8" t="s">
        <v>84</v>
      </c>
      <c r="BK258" s="144">
        <f>ROUND(I258*H258,2)</f>
        <v>0</v>
      </c>
      <c r="BL258" s="18" t="s">
        <v>331</v>
      </c>
      <c r="BM258" s="143" t="s">
        <v>2262</v>
      </c>
    </row>
    <row r="259" spans="2:47" s="1" customFormat="1" ht="12">
      <c r="B259" s="33"/>
      <c r="D259" s="145" t="s">
        <v>218</v>
      </c>
      <c r="F259" s="146" t="s">
        <v>467</v>
      </c>
      <c r="I259" s="147"/>
      <c r="L259" s="33"/>
      <c r="M259" s="148"/>
      <c r="T259" s="52"/>
      <c r="AT259" s="18" t="s">
        <v>218</v>
      </c>
      <c r="AU259" s="18" t="s">
        <v>86</v>
      </c>
    </row>
    <row r="260" spans="2:51" s="12" customFormat="1" ht="12">
      <c r="B260" s="149"/>
      <c r="D260" s="150" t="s">
        <v>220</v>
      </c>
      <c r="E260" s="151" t="s">
        <v>19</v>
      </c>
      <c r="F260" s="152" t="s">
        <v>2263</v>
      </c>
      <c r="H260" s="153">
        <v>7.5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37</v>
      </c>
      <c r="AX260" s="12" t="s">
        <v>77</v>
      </c>
      <c r="AY260" s="151" t="s">
        <v>208</v>
      </c>
    </row>
    <row r="261" spans="2:51" s="13" customFormat="1" ht="12">
      <c r="B261" s="157"/>
      <c r="D261" s="150" t="s">
        <v>220</v>
      </c>
      <c r="E261" s="158" t="s">
        <v>19</v>
      </c>
      <c r="F261" s="159" t="s">
        <v>2170</v>
      </c>
      <c r="H261" s="158" t="s">
        <v>19</v>
      </c>
      <c r="I261" s="160"/>
      <c r="L261" s="157"/>
      <c r="M261" s="161"/>
      <c r="T261" s="162"/>
      <c r="AT261" s="158" t="s">
        <v>220</v>
      </c>
      <c r="AU261" s="158" t="s">
        <v>86</v>
      </c>
      <c r="AV261" s="13" t="s">
        <v>84</v>
      </c>
      <c r="AW261" s="13" t="s">
        <v>37</v>
      </c>
      <c r="AX261" s="13" t="s">
        <v>77</v>
      </c>
      <c r="AY261" s="158" t="s">
        <v>208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2263</v>
      </c>
      <c r="H262" s="153">
        <v>7.5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3" customFormat="1" ht="12">
      <c r="B263" s="157"/>
      <c r="D263" s="150" t="s">
        <v>220</v>
      </c>
      <c r="E263" s="158" t="s">
        <v>19</v>
      </c>
      <c r="F263" s="159" t="s">
        <v>2171</v>
      </c>
      <c r="H263" s="158" t="s">
        <v>19</v>
      </c>
      <c r="I263" s="160"/>
      <c r="L263" s="157"/>
      <c r="M263" s="161"/>
      <c r="T263" s="162"/>
      <c r="AT263" s="158" t="s">
        <v>220</v>
      </c>
      <c r="AU263" s="158" t="s">
        <v>86</v>
      </c>
      <c r="AV263" s="13" t="s">
        <v>84</v>
      </c>
      <c r="AW263" s="13" t="s">
        <v>37</v>
      </c>
      <c r="AX263" s="13" t="s">
        <v>77</v>
      </c>
      <c r="AY263" s="158" t="s">
        <v>208</v>
      </c>
    </row>
    <row r="264" spans="2:51" s="12" customFormat="1" ht="12">
      <c r="B264" s="149"/>
      <c r="D264" s="150" t="s">
        <v>220</v>
      </c>
      <c r="E264" s="151" t="s">
        <v>19</v>
      </c>
      <c r="F264" s="152" t="s">
        <v>2264</v>
      </c>
      <c r="H264" s="153">
        <v>5.8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37</v>
      </c>
      <c r="AX264" s="12" t="s">
        <v>77</v>
      </c>
      <c r="AY264" s="151" t="s">
        <v>208</v>
      </c>
    </row>
    <row r="265" spans="2:51" s="13" customFormat="1" ht="12">
      <c r="B265" s="157"/>
      <c r="D265" s="150" t="s">
        <v>220</v>
      </c>
      <c r="E265" s="158" t="s">
        <v>19</v>
      </c>
      <c r="F265" s="159" t="s">
        <v>2259</v>
      </c>
      <c r="H265" s="158" t="s">
        <v>19</v>
      </c>
      <c r="I265" s="160"/>
      <c r="L265" s="157"/>
      <c r="M265" s="161"/>
      <c r="T265" s="162"/>
      <c r="AT265" s="158" t="s">
        <v>220</v>
      </c>
      <c r="AU265" s="158" t="s">
        <v>86</v>
      </c>
      <c r="AV265" s="13" t="s">
        <v>84</v>
      </c>
      <c r="AW265" s="13" t="s">
        <v>37</v>
      </c>
      <c r="AX265" s="13" t="s">
        <v>77</v>
      </c>
      <c r="AY265" s="158" t="s">
        <v>208</v>
      </c>
    </row>
    <row r="266" spans="2:51" s="12" customFormat="1" ht="12">
      <c r="B266" s="149"/>
      <c r="D266" s="150" t="s">
        <v>220</v>
      </c>
      <c r="E266" s="151" t="s">
        <v>19</v>
      </c>
      <c r="F266" s="152" t="s">
        <v>2264</v>
      </c>
      <c r="H266" s="153">
        <v>5.8</v>
      </c>
      <c r="I266" s="154"/>
      <c r="L266" s="149"/>
      <c r="M266" s="155"/>
      <c r="T266" s="156"/>
      <c r="AT266" s="151" t="s">
        <v>220</v>
      </c>
      <c r="AU266" s="151" t="s">
        <v>86</v>
      </c>
      <c r="AV266" s="12" t="s">
        <v>86</v>
      </c>
      <c r="AW266" s="12" t="s">
        <v>37</v>
      </c>
      <c r="AX266" s="12" t="s">
        <v>77</v>
      </c>
      <c r="AY266" s="151" t="s">
        <v>208</v>
      </c>
    </row>
    <row r="267" spans="2:51" s="13" customFormat="1" ht="12">
      <c r="B267" s="157"/>
      <c r="D267" s="150" t="s">
        <v>220</v>
      </c>
      <c r="E267" s="158" t="s">
        <v>19</v>
      </c>
      <c r="F267" s="159" t="s">
        <v>2260</v>
      </c>
      <c r="H267" s="158" t="s">
        <v>19</v>
      </c>
      <c r="I267" s="160"/>
      <c r="L267" s="157"/>
      <c r="M267" s="161"/>
      <c r="T267" s="162"/>
      <c r="AT267" s="158" t="s">
        <v>220</v>
      </c>
      <c r="AU267" s="158" t="s">
        <v>86</v>
      </c>
      <c r="AV267" s="13" t="s">
        <v>84</v>
      </c>
      <c r="AW267" s="13" t="s">
        <v>37</v>
      </c>
      <c r="AX267" s="13" t="s">
        <v>77</v>
      </c>
      <c r="AY267" s="158" t="s">
        <v>208</v>
      </c>
    </row>
    <row r="268" spans="2:51" s="14" customFormat="1" ht="12">
      <c r="B268" s="163"/>
      <c r="D268" s="150" t="s">
        <v>220</v>
      </c>
      <c r="E268" s="164" t="s">
        <v>19</v>
      </c>
      <c r="F268" s="165" t="s">
        <v>223</v>
      </c>
      <c r="H268" s="166">
        <v>26.6</v>
      </c>
      <c r="I268" s="167"/>
      <c r="L268" s="163"/>
      <c r="M268" s="168"/>
      <c r="T268" s="169"/>
      <c r="AT268" s="164" t="s">
        <v>220</v>
      </c>
      <c r="AU268" s="164" t="s">
        <v>86</v>
      </c>
      <c r="AV268" s="14" t="s">
        <v>216</v>
      </c>
      <c r="AW268" s="14" t="s">
        <v>37</v>
      </c>
      <c r="AX268" s="14" t="s">
        <v>84</v>
      </c>
      <c r="AY268" s="164" t="s">
        <v>208</v>
      </c>
    </row>
    <row r="269" spans="2:65" s="1" customFormat="1" ht="33" customHeight="1">
      <c r="B269" s="33"/>
      <c r="C269" s="132" t="s">
        <v>459</v>
      </c>
      <c r="D269" s="132" t="s">
        <v>211</v>
      </c>
      <c r="E269" s="133" t="s">
        <v>486</v>
      </c>
      <c r="F269" s="134" t="s">
        <v>487</v>
      </c>
      <c r="G269" s="135" t="s">
        <v>274</v>
      </c>
      <c r="H269" s="136">
        <v>7.05</v>
      </c>
      <c r="I269" s="137"/>
      <c r="J269" s="138">
        <f>ROUND(I269*H269,2)</f>
        <v>0</v>
      </c>
      <c r="K269" s="134" t="s">
        <v>215</v>
      </c>
      <c r="L269" s="33"/>
      <c r="M269" s="139" t="s">
        <v>19</v>
      </c>
      <c r="N269" s="140" t="s">
        <v>48</v>
      </c>
      <c r="P269" s="141">
        <f>O269*H269</f>
        <v>0</v>
      </c>
      <c r="Q269" s="141">
        <v>0</v>
      </c>
      <c r="R269" s="141">
        <f>Q269*H269</f>
        <v>0</v>
      </c>
      <c r="S269" s="141">
        <v>0</v>
      </c>
      <c r="T269" s="142">
        <f>S269*H269</f>
        <v>0</v>
      </c>
      <c r="AR269" s="143" t="s">
        <v>331</v>
      </c>
      <c r="AT269" s="143" t="s">
        <v>211</v>
      </c>
      <c r="AU269" s="143" t="s">
        <v>86</v>
      </c>
      <c r="AY269" s="18" t="s">
        <v>208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8" t="s">
        <v>84</v>
      </c>
      <c r="BK269" s="144">
        <f>ROUND(I269*H269,2)</f>
        <v>0</v>
      </c>
      <c r="BL269" s="18" t="s">
        <v>331</v>
      </c>
      <c r="BM269" s="143" t="s">
        <v>2265</v>
      </c>
    </row>
    <row r="270" spans="2:47" s="1" customFormat="1" ht="12">
      <c r="B270" s="33"/>
      <c r="D270" s="145" t="s">
        <v>218</v>
      </c>
      <c r="F270" s="146" t="s">
        <v>489</v>
      </c>
      <c r="I270" s="147"/>
      <c r="L270" s="33"/>
      <c r="M270" s="148"/>
      <c r="T270" s="52"/>
      <c r="AT270" s="18" t="s">
        <v>218</v>
      </c>
      <c r="AU270" s="18" t="s">
        <v>86</v>
      </c>
    </row>
    <row r="271" spans="2:51" s="12" customFormat="1" ht="12">
      <c r="B271" s="149"/>
      <c r="D271" s="150" t="s">
        <v>220</v>
      </c>
      <c r="E271" s="151" t="s">
        <v>19</v>
      </c>
      <c r="F271" s="152" t="s">
        <v>2249</v>
      </c>
      <c r="H271" s="153">
        <v>1.8</v>
      </c>
      <c r="I271" s="154"/>
      <c r="L271" s="149"/>
      <c r="M271" s="155"/>
      <c r="T271" s="156"/>
      <c r="AT271" s="151" t="s">
        <v>220</v>
      </c>
      <c r="AU271" s="151" t="s">
        <v>86</v>
      </c>
      <c r="AV271" s="12" t="s">
        <v>86</v>
      </c>
      <c r="AW271" s="12" t="s">
        <v>37</v>
      </c>
      <c r="AX271" s="12" t="s">
        <v>77</v>
      </c>
      <c r="AY271" s="151" t="s">
        <v>208</v>
      </c>
    </row>
    <row r="272" spans="2:51" s="12" customFormat="1" ht="12">
      <c r="B272" s="149"/>
      <c r="D272" s="150" t="s">
        <v>220</v>
      </c>
      <c r="E272" s="151" t="s">
        <v>19</v>
      </c>
      <c r="F272" s="152" t="s">
        <v>2250</v>
      </c>
      <c r="H272" s="153">
        <v>5.25</v>
      </c>
      <c r="I272" s="154"/>
      <c r="L272" s="149"/>
      <c r="M272" s="155"/>
      <c r="T272" s="156"/>
      <c r="AT272" s="151" t="s">
        <v>220</v>
      </c>
      <c r="AU272" s="151" t="s">
        <v>86</v>
      </c>
      <c r="AV272" s="12" t="s">
        <v>86</v>
      </c>
      <c r="AW272" s="12" t="s">
        <v>37</v>
      </c>
      <c r="AX272" s="12" t="s">
        <v>77</v>
      </c>
      <c r="AY272" s="151" t="s">
        <v>208</v>
      </c>
    </row>
    <row r="273" spans="2:51" s="14" customFormat="1" ht="12">
      <c r="B273" s="163"/>
      <c r="D273" s="150" t="s">
        <v>220</v>
      </c>
      <c r="E273" s="164" t="s">
        <v>19</v>
      </c>
      <c r="F273" s="165" t="s">
        <v>223</v>
      </c>
      <c r="H273" s="166">
        <v>7.05</v>
      </c>
      <c r="I273" s="167"/>
      <c r="L273" s="163"/>
      <c r="M273" s="168"/>
      <c r="T273" s="169"/>
      <c r="AT273" s="164" t="s">
        <v>220</v>
      </c>
      <c r="AU273" s="164" t="s">
        <v>86</v>
      </c>
      <c r="AV273" s="14" t="s">
        <v>216</v>
      </c>
      <c r="AW273" s="14" t="s">
        <v>37</v>
      </c>
      <c r="AX273" s="14" t="s">
        <v>84</v>
      </c>
      <c r="AY273" s="164" t="s">
        <v>208</v>
      </c>
    </row>
    <row r="274" spans="2:65" s="1" customFormat="1" ht="24.2" customHeight="1">
      <c r="B274" s="33"/>
      <c r="C274" s="170" t="s">
        <v>463</v>
      </c>
      <c r="D274" s="170" t="s">
        <v>239</v>
      </c>
      <c r="E274" s="171" t="s">
        <v>2042</v>
      </c>
      <c r="F274" s="172" t="s">
        <v>2043</v>
      </c>
      <c r="G274" s="173" t="s">
        <v>274</v>
      </c>
      <c r="H274" s="174">
        <v>7.403</v>
      </c>
      <c r="I274" s="175"/>
      <c r="J274" s="176">
        <f>ROUND(I274*H274,2)</f>
        <v>0</v>
      </c>
      <c r="K274" s="172" t="s">
        <v>215</v>
      </c>
      <c r="L274" s="177"/>
      <c r="M274" s="178" t="s">
        <v>19</v>
      </c>
      <c r="N274" s="179" t="s">
        <v>48</v>
      </c>
      <c r="P274" s="141">
        <f>O274*H274</f>
        <v>0</v>
      </c>
      <c r="Q274" s="141">
        <v>0.006</v>
      </c>
      <c r="R274" s="141">
        <f>Q274*H274</f>
        <v>0.044418</v>
      </c>
      <c r="S274" s="141">
        <v>0</v>
      </c>
      <c r="T274" s="142">
        <f>S274*H274</f>
        <v>0</v>
      </c>
      <c r="AR274" s="143" t="s">
        <v>432</v>
      </c>
      <c r="AT274" s="143" t="s">
        <v>239</v>
      </c>
      <c r="AU274" s="143" t="s">
        <v>86</v>
      </c>
      <c r="AY274" s="18" t="s">
        <v>208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8" t="s">
        <v>84</v>
      </c>
      <c r="BK274" s="144">
        <f>ROUND(I274*H274,2)</f>
        <v>0</v>
      </c>
      <c r="BL274" s="18" t="s">
        <v>331</v>
      </c>
      <c r="BM274" s="143" t="s">
        <v>2266</v>
      </c>
    </row>
    <row r="275" spans="2:51" s="12" customFormat="1" ht="12">
      <c r="B275" s="149"/>
      <c r="D275" s="150" t="s">
        <v>220</v>
      </c>
      <c r="E275" s="151" t="s">
        <v>19</v>
      </c>
      <c r="F275" s="152" t="s">
        <v>2249</v>
      </c>
      <c r="H275" s="153">
        <v>1.8</v>
      </c>
      <c r="I275" s="154"/>
      <c r="L275" s="149"/>
      <c r="M275" s="155"/>
      <c r="T275" s="156"/>
      <c r="AT275" s="151" t="s">
        <v>220</v>
      </c>
      <c r="AU275" s="151" t="s">
        <v>86</v>
      </c>
      <c r="AV275" s="12" t="s">
        <v>86</v>
      </c>
      <c r="AW275" s="12" t="s">
        <v>37</v>
      </c>
      <c r="AX275" s="12" t="s">
        <v>77</v>
      </c>
      <c r="AY275" s="151" t="s">
        <v>208</v>
      </c>
    </row>
    <row r="276" spans="2:51" s="12" customFormat="1" ht="12">
      <c r="B276" s="149"/>
      <c r="D276" s="150" t="s">
        <v>220</v>
      </c>
      <c r="E276" s="151" t="s">
        <v>19</v>
      </c>
      <c r="F276" s="152" t="s">
        <v>2250</v>
      </c>
      <c r="H276" s="153">
        <v>5.25</v>
      </c>
      <c r="I276" s="154"/>
      <c r="L276" s="149"/>
      <c r="M276" s="155"/>
      <c r="T276" s="156"/>
      <c r="AT276" s="151" t="s">
        <v>220</v>
      </c>
      <c r="AU276" s="151" t="s">
        <v>86</v>
      </c>
      <c r="AV276" s="12" t="s">
        <v>86</v>
      </c>
      <c r="AW276" s="12" t="s">
        <v>37</v>
      </c>
      <c r="AX276" s="12" t="s">
        <v>77</v>
      </c>
      <c r="AY276" s="151" t="s">
        <v>208</v>
      </c>
    </row>
    <row r="277" spans="2:51" s="14" customFormat="1" ht="12">
      <c r="B277" s="163"/>
      <c r="D277" s="150" t="s">
        <v>220</v>
      </c>
      <c r="E277" s="164" t="s">
        <v>19</v>
      </c>
      <c r="F277" s="165" t="s">
        <v>223</v>
      </c>
      <c r="H277" s="166">
        <v>7.05</v>
      </c>
      <c r="I277" s="167"/>
      <c r="L277" s="163"/>
      <c r="M277" s="168"/>
      <c r="T277" s="169"/>
      <c r="AT277" s="164" t="s">
        <v>220</v>
      </c>
      <c r="AU277" s="164" t="s">
        <v>86</v>
      </c>
      <c r="AV277" s="14" t="s">
        <v>216</v>
      </c>
      <c r="AW277" s="14" t="s">
        <v>37</v>
      </c>
      <c r="AX277" s="14" t="s">
        <v>84</v>
      </c>
      <c r="AY277" s="164" t="s">
        <v>208</v>
      </c>
    </row>
    <row r="278" spans="2:51" s="12" customFormat="1" ht="12">
      <c r="B278" s="149"/>
      <c r="D278" s="150" t="s">
        <v>220</v>
      </c>
      <c r="F278" s="152" t="s">
        <v>2267</v>
      </c>
      <c r="H278" s="153">
        <v>7.403</v>
      </c>
      <c r="I278" s="154"/>
      <c r="L278" s="149"/>
      <c r="M278" s="155"/>
      <c r="T278" s="156"/>
      <c r="AT278" s="151" t="s">
        <v>220</v>
      </c>
      <c r="AU278" s="151" t="s">
        <v>86</v>
      </c>
      <c r="AV278" s="12" t="s">
        <v>86</v>
      </c>
      <c r="AW278" s="12" t="s">
        <v>4</v>
      </c>
      <c r="AX278" s="12" t="s">
        <v>84</v>
      </c>
      <c r="AY278" s="151" t="s">
        <v>208</v>
      </c>
    </row>
    <row r="279" spans="2:65" s="1" customFormat="1" ht="24.2" customHeight="1">
      <c r="B279" s="33"/>
      <c r="C279" s="170" t="s">
        <v>469</v>
      </c>
      <c r="D279" s="170" t="s">
        <v>239</v>
      </c>
      <c r="E279" s="171" t="s">
        <v>481</v>
      </c>
      <c r="F279" s="172" t="s">
        <v>482</v>
      </c>
      <c r="G279" s="173" t="s">
        <v>483</v>
      </c>
      <c r="H279" s="174">
        <v>5</v>
      </c>
      <c r="I279" s="175"/>
      <c r="J279" s="176">
        <f>ROUND(I279*H279,2)</f>
        <v>0</v>
      </c>
      <c r="K279" s="172" t="s">
        <v>215</v>
      </c>
      <c r="L279" s="177"/>
      <c r="M279" s="178" t="s">
        <v>19</v>
      </c>
      <c r="N279" s="179" t="s">
        <v>48</v>
      </c>
      <c r="P279" s="141">
        <f>O279*H279</f>
        <v>0</v>
      </c>
      <c r="Q279" s="141">
        <v>6E-05</v>
      </c>
      <c r="R279" s="141">
        <f>Q279*H279</f>
        <v>0.00030000000000000003</v>
      </c>
      <c r="S279" s="141">
        <v>0</v>
      </c>
      <c r="T279" s="142">
        <f>S279*H279</f>
        <v>0</v>
      </c>
      <c r="AR279" s="143" t="s">
        <v>432</v>
      </c>
      <c r="AT279" s="143" t="s">
        <v>239</v>
      </c>
      <c r="AU279" s="143" t="s">
        <v>86</v>
      </c>
      <c r="AY279" s="18" t="s">
        <v>208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8" t="s">
        <v>84</v>
      </c>
      <c r="BK279" s="144">
        <f>ROUND(I279*H279,2)</f>
        <v>0</v>
      </c>
      <c r="BL279" s="18" t="s">
        <v>331</v>
      </c>
      <c r="BM279" s="143" t="s">
        <v>2268</v>
      </c>
    </row>
    <row r="280" spans="2:65" s="1" customFormat="1" ht="44.25" customHeight="1">
      <c r="B280" s="33"/>
      <c r="C280" s="132" t="s">
        <v>475</v>
      </c>
      <c r="D280" s="132" t="s">
        <v>211</v>
      </c>
      <c r="E280" s="133" t="s">
        <v>651</v>
      </c>
      <c r="F280" s="134" t="s">
        <v>652</v>
      </c>
      <c r="G280" s="135" t="s">
        <v>447</v>
      </c>
      <c r="H280" s="187"/>
      <c r="I280" s="137"/>
      <c r="J280" s="138">
        <f>ROUND(I280*H280,2)</f>
        <v>0</v>
      </c>
      <c r="K280" s="134" t="s">
        <v>215</v>
      </c>
      <c r="L280" s="33"/>
      <c r="M280" s="139" t="s">
        <v>19</v>
      </c>
      <c r="N280" s="140" t="s">
        <v>48</v>
      </c>
      <c r="P280" s="141">
        <f>O280*H280</f>
        <v>0</v>
      </c>
      <c r="Q280" s="141">
        <v>0</v>
      </c>
      <c r="R280" s="141">
        <f>Q280*H280</f>
        <v>0</v>
      </c>
      <c r="S280" s="141">
        <v>0</v>
      </c>
      <c r="T280" s="142">
        <f>S280*H280</f>
        <v>0</v>
      </c>
      <c r="AR280" s="143" t="s">
        <v>331</v>
      </c>
      <c r="AT280" s="143" t="s">
        <v>211</v>
      </c>
      <c r="AU280" s="143" t="s">
        <v>86</v>
      </c>
      <c r="AY280" s="18" t="s">
        <v>208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8" t="s">
        <v>84</v>
      </c>
      <c r="BK280" s="144">
        <f>ROUND(I280*H280,2)</f>
        <v>0</v>
      </c>
      <c r="BL280" s="18" t="s">
        <v>331</v>
      </c>
      <c r="BM280" s="143" t="s">
        <v>2269</v>
      </c>
    </row>
    <row r="281" spans="2:47" s="1" customFormat="1" ht="12">
      <c r="B281" s="33"/>
      <c r="D281" s="145" t="s">
        <v>218</v>
      </c>
      <c r="F281" s="146" t="s">
        <v>654</v>
      </c>
      <c r="I281" s="147"/>
      <c r="L281" s="33"/>
      <c r="M281" s="148"/>
      <c r="T281" s="52"/>
      <c r="AT281" s="18" t="s">
        <v>218</v>
      </c>
      <c r="AU281" s="18" t="s">
        <v>86</v>
      </c>
    </row>
    <row r="282" spans="2:63" s="11" customFormat="1" ht="22.9" customHeight="1">
      <c r="B282" s="120"/>
      <c r="D282" s="121" t="s">
        <v>76</v>
      </c>
      <c r="E282" s="130" t="s">
        <v>1266</v>
      </c>
      <c r="F282" s="130" t="s">
        <v>1267</v>
      </c>
      <c r="I282" s="123"/>
      <c r="J282" s="131">
        <f>BK282</f>
        <v>0</v>
      </c>
      <c r="L282" s="120"/>
      <c r="M282" s="125"/>
      <c r="P282" s="126">
        <f>SUM(P283:P293)</f>
        <v>0</v>
      </c>
      <c r="R282" s="126">
        <f>SUM(R283:R293)</f>
        <v>0.09643</v>
      </c>
      <c r="T282" s="127">
        <f>SUM(T283:T293)</f>
        <v>0</v>
      </c>
      <c r="AR282" s="121" t="s">
        <v>86</v>
      </c>
      <c r="AT282" s="128" t="s">
        <v>76</v>
      </c>
      <c r="AU282" s="128" t="s">
        <v>84</v>
      </c>
      <c r="AY282" s="121" t="s">
        <v>208</v>
      </c>
      <c r="BK282" s="129">
        <f>SUM(BK283:BK293)</f>
        <v>0</v>
      </c>
    </row>
    <row r="283" spans="2:65" s="1" customFormat="1" ht="49.15" customHeight="1">
      <c r="B283" s="33"/>
      <c r="C283" s="132" t="s">
        <v>480</v>
      </c>
      <c r="D283" s="132" t="s">
        <v>211</v>
      </c>
      <c r="E283" s="133" t="s">
        <v>2270</v>
      </c>
      <c r="F283" s="134" t="s">
        <v>2271</v>
      </c>
      <c r="G283" s="135" t="s">
        <v>226</v>
      </c>
      <c r="H283" s="136">
        <v>3.5</v>
      </c>
      <c r="I283" s="137"/>
      <c r="J283" s="138">
        <f>ROUND(I283*H283,2)</f>
        <v>0</v>
      </c>
      <c r="K283" s="134" t="s">
        <v>215</v>
      </c>
      <c r="L283" s="33"/>
      <c r="M283" s="139" t="s">
        <v>19</v>
      </c>
      <c r="N283" s="140" t="s">
        <v>48</v>
      </c>
      <c r="P283" s="141">
        <f>O283*H283</f>
        <v>0</v>
      </c>
      <c r="Q283" s="141">
        <v>0.00014</v>
      </c>
      <c r="R283" s="141">
        <f>Q283*H283</f>
        <v>0.00049</v>
      </c>
      <c r="S283" s="141">
        <v>0</v>
      </c>
      <c r="T283" s="142">
        <f>S283*H283</f>
        <v>0</v>
      </c>
      <c r="AR283" s="143" t="s">
        <v>331</v>
      </c>
      <c r="AT283" s="143" t="s">
        <v>211</v>
      </c>
      <c r="AU283" s="143" t="s">
        <v>86</v>
      </c>
      <c r="AY283" s="18" t="s">
        <v>208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8" t="s">
        <v>84</v>
      </c>
      <c r="BK283" s="144">
        <f>ROUND(I283*H283,2)</f>
        <v>0</v>
      </c>
      <c r="BL283" s="18" t="s">
        <v>331</v>
      </c>
      <c r="BM283" s="143" t="s">
        <v>2272</v>
      </c>
    </row>
    <row r="284" spans="2:47" s="1" customFormat="1" ht="12">
      <c r="B284" s="33"/>
      <c r="D284" s="145" t="s">
        <v>218</v>
      </c>
      <c r="F284" s="146" t="s">
        <v>2273</v>
      </c>
      <c r="I284" s="147"/>
      <c r="L284" s="33"/>
      <c r="M284" s="148"/>
      <c r="T284" s="52"/>
      <c r="AT284" s="18" t="s">
        <v>218</v>
      </c>
      <c r="AU284" s="18" t="s">
        <v>86</v>
      </c>
    </row>
    <row r="285" spans="2:51" s="12" customFormat="1" ht="12">
      <c r="B285" s="149"/>
      <c r="D285" s="150" t="s">
        <v>220</v>
      </c>
      <c r="E285" s="151" t="s">
        <v>19</v>
      </c>
      <c r="F285" s="152" t="s">
        <v>2257</v>
      </c>
      <c r="H285" s="153">
        <v>3.5</v>
      </c>
      <c r="I285" s="154"/>
      <c r="L285" s="149"/>
      <c r="M285" s="155"/>
      <c r="T285" s="156"/>
      <c r="AT285" s="151" t="s">
        <v>220</v>
      </c>
      <c r="AU285" s="151" t="s">
        <v>86</v>
      </c>
      <c r="AV285" s="12" t="s">
        <v>86</v>
      </c>
      <c r="AW285" s="12" t="s">
        <v>37</v>
      </c>
      <c r="AX285" s="12" t="s">
        <v>77</v>
      </c>
      <c r="AY285" s="151" t="s">
        <v>208</v>
      </c>
    </row>
    <row r="286" spans="2:51" s="14" customFormat="1" ht="12">
      <c r="B286" s="163"/>
      <c r="D286" s="150" t="s">
        <v>220</v>
      </c>
      <c r="E286" s="164" t="s">
        <v>19</v>
      </c>
      <c r="F286" s="165" t="s">
        <v>223</v>
      </c>
      <c r="H286" s="166">
        <v>3.5</v>
      </c>
      <c r="I286" s="167"/>
      <c r="L286" s="163"/>
      <c r="M286" s="168"/>
      <c r="T286" s="169"/>
      <c r="AT286" s="164" t="s">
        <v>220</v>
      </c>
      <c r="AU286" s="164" t="s">
        <v>86</v>
      </c>
      <c r="AV286" s="14" t="s">
        <v>216</v>
      </c>
      <c r="AW286" s="14" t="s">
        <v>37</v>
      </c>
      <c r="AX286" s="14" t="s">
        <v>84</v>
      </c>
      <c r="AY286" s="164" t="s">
        <v>208</v>
      </c>
    </row>
    <row r="287" spans="2:65" s="1" customFormat="1" ht="33" customHeight="1">
      <c r="B287" s="33"/>
      <c r="C287" s="170" t="s">
        <v>485</v>
      </c>
      <c r="D287" s="170" t="s">
        <v>239</v>
      </c>
      <c r="E287" s="171" t="s">
        <v>2274</v>
      </c>
      <c r="F287" s="172" t="s">
        <v>2275</v>
      </c>
      <c r="G287" s="173" t="s">
        <v>226</v>
      </c>
      <c r="H287" s="174">
        <v>3.5</v>
      </c>
      <c r="I287" s="175"/>
      <c r="J287" s="176">
        <f>ROUND(I287*H287,2)</f>
        <v>0</v>
      </c>
      <c r="K287" s="172" t="s">
        <v>215</v>
      </c>
      <c r="L287" s="177"/>
      <c r="M287" s="178" t="s">
        <v>19</v>
      </c>
      <c r="N287" s="179" t="s">
        <v>48</v>
      </c>
      <c r="P287" s="141">
        <f>O287*H287</f>
        <v>0</v>
      </c>
      <c r="Q287" s="141">
        <v>0.02679</v>
      </c>
      <c r="R287" s="141">
        <f>Q287*H287</f>
        <v>0.093765</v>
      </c>
      <c r="S287" s="141">
        <v>0</v>
      </c>
      <c r="T287" s="142">
        <f>S287*H287</f>
        <v>0</v>
      </c>
      <c r="AR287" s="143" t="s">
        <v>432</v>
      </c>
      <c r="AT287" s="143" t="s">
        <v>239</v>
      </c>
      <c r="AU287" s="143" t="s">
        <v>86</v>
      </c>
      <c r="AY287" s="18" t="s">
        <v>208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8" t="s">
        <v>84</v>
      </c>
      <c r="BK287" s="144">
        <f>ROUND(I287*H287,2)</f>
        <v>0</v>
      </c>
      <c r="BL287" s="18" t="s">
        <v>331</v>
      </c>
      <c r="BM287" s="143" t="s">
        <v>2276</v>
      </c>
    </row>
    <row r="288" spans="2:65" s="1" customFormat="1" ht="44.25" customHeight="1">
      <c r="B288" s="33"/>
      <c r="C288" s="132" t="s">
        <v>491</v>
      </c>
      <c r="D288" s="132" t="s">
        <v>211</v>
      </c>
      <c r="E288" s="133" t="s">
        <v>464</v>
      </c>
      <c r="F288" s="134" t="s">
        <v>465</v>
      </c>
      <c r="G288" s="135" t="s">
        <v>274</v>
      </c>
      <c r="H288" s="136">
        <v>7.5</v>
      </c>
      <c r="I288" s="137"/>
      <c r="J288" s="138">
        <f>ROUND(I288*H288,2)</f>
        <v>0</v>
      </c>
      <c r="K288" s="134" t="s">
        <v>215</v>
      </c>
      <c r="L288" s="33"/>
      <c r="M288" s="139" t="s">
        <v>19</v>
      </c>
      <c r="N288" s="140" t="s">
        <v>48</v>
      </c>
      <c r="P288" s="141">
        <f>O288*H288</f>
        <v>0</v>
      </c>
      <c r="Q288" s="141">
        <v>0.00029</v>
      </c>
      <c r="R288" s="141">
        <f>Q288*H288</f>
        <v>0.002175</v>
      </c>
      <c r="S288" s="141">
        <v>0</v>
      </c>
      <c r="T288" s="142">
        <f>S288*H288</f>
        <v>0</v>
      </c>
      <c r="AR288" s="143" t="s">
        <v>331</v>
      </c>
      <c r="AT288" s="143" t="s">
        <v>211</v>
      </c>
      <c r="AU288" s="143" t="s">
        <v>86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84</v>
      </c>
      <c r="BK288" s="144">
        <f>ROUND(I288*H288,2)</f>
        <v>0</v>
      </c>
      <c r="BL288" s="18" t="s">
        <v>331</v>
      </c>
      <c r="BM288" s="143" t="s">
        <v>2277</v>
      </c>
    </row>
    <row r="289" spans="2:47" s="1" customFormat="1" ht="12">
      <c r="B289" s="33"/>
      <c r="D289" s="145" t="s">
        <v>218</v>
      </c>
      <c r="F289" s="146" t="s">
        <v>467</v>
      </c>
      <c r="I289" s="147"/>
      <c r="L289" s="33"/>
      <c r="M289" s="148"/>
      <c r="T289" s="52"/>
      <c r="AT289" s="18" t="s">
        <v>218</v>
      </c>
      <c r="AU289" s="18" t="s">
        <v>86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2263</v>
      </c>
      <c r="H290" s="153">
        <v>7.5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4" customFormat="1" ht="12">
      <c r="B291" s="163"/>
      <c r="D291" s="150" t="s">
        <v>220</v>
      </c>
      <c r="E291" s="164" t="s">
        <v>19</v>
      </c>
      <c r="F291" s="165" t="s">
        <v>223</v>
      </c>
      <c r="H291" s="166">
        <v>7.5</v>
      </c>
      <c r="I291" s="167"/>
      <c r="L291" s="163"/>
      <c r="M291" s="168"/>
      <c r="T291" s="169"/>
      <c r="AT291" s="164" t="s">
        <v>220</v>
      </c>
      <c r="AU291" s="164" t="s">
        <v>86</v>
      </c>
      <c r="AV291" s="14" t="s">
        <v>216</v>
      </c>
      <c r="AW291" s="14" t="s">
        <v>37</v>
      </c>
      <c r="AX291" s="14" t="s">
        <v>84</v>
      </c>
      <c r="AY291" s="164" t="s">
        <v>208</v>
      </c>
    </row>
    <row r="292" spans="2:65" s="1" customFormat="1" ht="44.25" customHeight="1">
      <c r="B292" s="33"/>
      <c r="C292" s="132" t="s">
        <v>496</v>
      </c>
      <c r="D292" s="132" t="s">
        <v>211</v>
      </c>
      <c r="E292" s="133" t="s">
        <v>1728</v>
      </c>
      <c r="F292" s="134" t="s">
        <v>1729</v>
      </c>
      <c r="G292" s="135" t="s">
        <v>447</v>
      </c>
      <c r="H292" s="187"/>
      <c r="I292" s="137"/>
      <c r="J292" s="138">
        <f>ROUND(I292*H292,2)</f>
        <v>0</v>
      </c>
      <c r="K292" s="134" t="s">
        <v>215</v>
      </c>
      <c r="L292" s="33"/>
      <c r="M292" s="139" t="s">
        <v>19</v>
      </c>
      <c r="N292" s="140" t="s">
        <v>48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331</v>
      </c>
      <c r="AT292" s="143" t="s">
        <v>211</v>
      </c>
      <c r="AU292" s="143" t="s">
        <v>86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84</v>
      </c>
      <c r="BK292" s="144">
        <f>ROUND(I292*H292,2)</f>
        <v>0</v>
      </c>
      <c r="BL292" s="18" t="s">
        <v>331</v>
      </c>
      <c r="BM292" s="143" t="s">
        <v>2278</v>
      </c>
    </row>
    <row r="293" spans="2:47" s="1" customFormat="1" ht="12">
      <c r="B293" s="33"/>
      <c r="D293" s="145" t="s">
        <v>218</v>
      </c>
      <c r="F293" s="146" t="s">
        <v>1731</v>
      </c>
      <c r="I293" s="147"/>
      <c r="L293" s="33"/>
      <c r="M293" s="148"/>
      <c r="T293" s="52"/>
      <c r="AT293" s="18" t="s">
        <v>218</v>
      </c>
      <c r="AU293" s="18" t="s">
        <v>86</v>
      </c>
    </row>
    <row r="294" spans="2:63" s="11" customFormat="1" ht="25.9" customHeight="1">
      <c r="B294" s="120"/>
      <c r="D294" s="121" t="s">
        <v>76</v>
      </c>
      <c r="E294" s="122" t="s">
        <v>508</v>
      </c>
      <c r="F294" s="122" t="s">
        <v>509</v>
      </c>
      <c r="I294" s="123"/>
      <c r="J294" s="124">
        <f>BK294</f>
        <v>0</v>
      </c>
      <c r="L294" s="120"/>
      <c r="M294" s="125"/>
      <c r="P294" s="126">
        <f>P295</f>
        <v>0</v>
      </c>
      <c r="R294" s="126">
        <f>R295</f>
        <v>0</v>
      </c>
      <c r="T294" s="127">
        <f>T295</f>
        <v>0</v>
      </c>
      <c r="AR294" s="121" t="s">
        <v>244</v>
      </c>
      <c r="AT294" s="128" t="s">
        <v>76</v>
      </c>
      <c r="AU294" s="128" t="s">
        <v>77</v>
      </c>
      <c r="AY294" s="121" t="s">
        <v>208</v>
      </c>
      <c r="BK294" s="129">
        <f>BK295</f>
        <v>0</v>
      </c>
    </row>
    <row r="295" spans="2:63" s="11" customFormat="1" ht="22.9" customHeight="1">
      <c r="B295" s="120"/>
      <c r="D295" s="121" t="s">
        <v>76</v>
      </c>
      <c r="E295" s="130" t="s">
        <v>510</v>
      </c>
      <c r="F295" s="130" t="s">
        <v>511</v>
      </c>
      <c r="I295" s="123"/>
      <c r="J295" s="131">
        <f>BK295</f>
        <v>0</v>
      </c>
      <c r="L295" s="120"/>
      <c r="M295" s="125"/>
      <c r="P295" s="126">
        <f>SUM(P296:P297)</f>
        <v>0</v>
      </c>
      <c r="R295" s="126">
        <f>SUM(R296:R297)</f>
        <v>0</v>
      </c>
      <c r="T295" s="127">
        <f>SUM(T296:T297)</f>
        <v>0</v>
      </c>
      <c r="AR295" s="121" t="s">
        <v>244</v>
      </c>
      <c r="AT295" s="128" t="s">
        <v>76</v>
      </c>
      <c r="AU295" s="128" t="s">
        <v>84</v>
      </c>
      <c r="AY295" s="121" t="s">
        <v>208</v>
      </c>
      <c r="BK295" s="129">
        <f>SUM(BK296:BK297)</f>
        <v>0</v>
      </c>
    </row>
    <row r="296" spans="2:65" s="1" customFormat="1" ht="16.5" customHeight="1">
      <c r="B296" s="33"/>
      <c r="C296" s="132" t="s">
        <v>501</v>
      </c>
      <c r="D296" s="132" t="s">
        <v>211</v>
      </c>
      <c r="E296" s="133" t="s">
        <v>513</v>
      </c>
      <c r="F296" s="134" t="s">
        <v>511</v>
      </c>
      <c r="G296" s="135" t="s">
        <v>447</v>
      </c>
      <c r="H296" s="187"/>
      <c r="I296" s="137"/>
      <c r="J296" s="138">
        <f>ROUND(I296*H296,2)</f>
        <v>0</v>
      </c>
      <c r="K296" s="134" t="s">
        <v>514</v>
      </c>
      <c r="L296" s="33"/>
      <c r="M296" s="139" t="s">
        <v>19</v>
      </c>
      <c r="N296" s="140" t="s">
        <v>48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515</v>
      </c>
      <c r="AT296" s="143" t="s">
        <v>211</v>
      </c>
      <c r="AU296" s="143" t="s">
        <v>86</v>
      </c>
      <c r="AY296" s="18" t="s">
        <v>208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8" t="s">
        <v>84</v>
      </c>
      <c r="BK296" s="144">
        <f>ROUND(I296*H296,2)</f>
        <v>0</v>
      </c>
      <c r="BL296" s="18" t="s">
        <v>515</v>
      </c>
      <c r="BM296" s="143" t="s">
        <v>2279</v>
      </c>
    </row>
    <row r="297" spans="2:47" s="1" customFormat="1" ht="12">
      <c r="B297" s="33"/>
      <c r="D297" s="145" t="s">
        <v>218</v>
      </c>
      <c r="F297" s="146" t="s">
        <v>517</v>
      </c>
      <c r="I297" s="147"/>
      <c r="L297" s="33"/>
      <c r="M297" s="188"/>
      <c r="N297" s="189"/>
      <c r="O297" s="189"/>
      <c r="P297" s="189"/>
      <c r="Q297" s="189"/>
      <c r="R297" s="189"/>
      <c r="S297" s="189"/>
      <c r="T297" s="190"/>
      <c r="AT297" s="18" t="s">
        <v>218</v>
      </c>
      <c r="AU297" s="18" t="s">
        <v>86</v>
      </c>
    </row>
    <row r="298" spans="2:12" s="1" customFormat="1" ht="6.95" customHeight="1">
      <c r="B298" s="41"/>
      <c r="C298" s="42"/>
      <c r="D298" s="42"/>
      <c r="E298" s="42"/>
      <c r="F298" s="42"/>
      <c r="G298" s="42"/>
      <c r="H298" s="42"/>
      <c r="I298" s="42"/>
      <c r="J298" s="42"/>
      <c r="K298" s="42"/>
      <c r="L298" s="33"/>
    </row>
  </sheetData>
  <sheetProtection algorithmName="SHA-512" hashValue="9En0h6NvnUU8Gbv0U4QP5rzGb2pTbx8x+HEePcq//2RsSLl1R50dXtxGGCOlZL3Iqs6O1rfZ66pjm3uX5V3m9Q==" saltValue="dA7yDrh6iYUpsoyj3iJ+RlZyyFIFVE447SDG+tr4YbZGd/hNYZc5pbPiPmzyxRj5tIohWQq1YG9BAk/OLtg9eQ==" spinCount="100000" sheet="1" objects="1" scenarios="1" formatColumns="0" formatRows="0" autoFilter="0"/>
  <autoFilter ref="C96:K297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0238211"/>
    <hyperlink ref="F106" r:id="rId2" display="https://podminky.urs.cz/item/CS_URS_2023_01/311273111"/>
    <hyperlink ref="F110" r:id="rId3" display="https://podminky.urs.cz/item/CS_URS_2023_01/317121151"/>
    <hyperlink ref="F115" r:id="rId4" display="https://podminky.urs.cz/item/CS_URS_2023_01/319201321"/>
    <hyperlink ref="F124" r:id="rId5" display="https://podminky.urs.cz/item/CS_URS_2023_01/612321141"/>
    <hyperlink ref="F129" r:id="rId6" display="https://podminky.urs.cz/item/CS_URS_2023_01/612321191"/>
    <hyperlink ref="F132" r:id="rId7" display="https://podminky.urs.cz/item/CS_URS_2023_01/612325301"/>
    <hyperlink ref="F139" r:id="rId8" display="https://podminky.urs.cz/item/CS_URS_2023_01/612325302"/>
    <hyperlink ref="F147" r:id="rId9" display="https://podminky.urs.cz/item/CS_URS_2023_01/622321121"/>
    <hyperlink ref="F152" r:id="rId10" display="https://podminky.urs.cz/item/CS_URS_2023_01/622321191"/>
    <hyperlink ref="F154" r:id="rId11" display="https://podminky.urs.cz/item/CS_URS_2023_01/629991011"/>
    <hyperlink ref="F160" r:id="rId12" display="https://podminky.urs.cz/item/CS_URS_2023_01/949101111"/>
    <hyperlink ref="F165" r:id="rId13" display="https://podminky.urs.cz/item/CS_URS_2023_01/962023390"/>
    <hyperlink ref="F170" r:id="rId14" display="https://podminky.urs.cz/item/CS_URS_2023_01/968062375"/>
    <hyperlink ref="F174" r:id="rId15" display="https://podminky.urs.cz/item/CS_URS_2023_01/968062376"/>
    <hyperlink ref="F178" r:id="rId16" display="https://podminky.urs.cz/item/CS_URS_2023_01/973031825"/>
    <hyperlink ref="F182" r:id="rId17" display="https://podminky.urs.cz/item/CS_URS_2023_01/974031264"/>
    <hyperlink ref="F186" r:id="rId18" display="https://podminky.urs.cz/item/CS_URS_2023_01/974031269"/>
    <hyperlink ref="F190" r:id="rId19" display="https://podminky.urs.cz/item/CS_URS_2023_01/978013191"/>
    <hyperlink ref="F196" r:id="rId20" display="https://podminky.urs.cz/item/CS_URS_2023_01/978015391"/>
    <hyperlink ref="F203" r:id="rId21" display="https://podminky.urs.cz/item/CS_URS_2023_01/997013115"/>
    <hyperlink ref="F205" r:id="rId22" display="https://podminky.urs.cz/item/CS_URS_2023_01/997013501"/>
    <hyperlink ref="F207" r:id="rId23" display="https://podminky.urs.cz/item/CS_URS_2023_01/997013509"/>
    <hyperlink ref="F210" r:id="rId24" display="https://podminky.urs.cz/item/CS_URS_2023_01/997013863"/>
    <hyperlink ref="F212" r:id="rId25" display="https://podminky.urs.cz/item/CS_URS_2023_01/997013871"/>
    <hyperlink ref="F215" r:id="rId26" display="https://podminky.urs.cz/item/CS_URS_2023_01/998011003"/>
    <hyperlink ref="F219" r:id="rId27" display="https://podminky.urs.cz/item/CS_URS_2023_01/764001911"/>
    <hyperlink ref="F226" r:id="rId28" display="https://podminky.urs.cz/item/CS_URS_2023_01/764002851"/>
    <hyperlink ref="F231" r:id="rId29" display="https://podminky.urs.cz/item/CS_URS_2023_01/764216401"/>
    <hyperlink ref="F235" r:id="rId30" display="https://podminky.urs.cz/item/CS_URS_2023_01/998764203"/>
    <hyperlink ref="F238" r:id="rId31" display="https://podminky.urs.cz/item/CS_URS_2023_01/766622132"/>
    <hyperlink ref="F259" r:id="rId32" display="https://podminky.urs.cz/item/CS_URS_2023_01/767627310"/>
    <hyperlink ref="F270" r:id="rId33" display="https://podminky.urs.cz/item/CS_URS_2023_01/766694126"/>
    <hyperlink ref="F281" r:id="rId34" display="https://podminky.urs.cz/item/CS_URS_2023_01/998766203"/>
    <hyperlink ref="F284" r:id="rId35" display="https://podminky.urs.cz/item/CS_URS_2023_01/767620314"/>
    <hyperlink ref="F289" r:id="rId36" display="https://podminky.urs.cz/item/CS_URS_2023_01/767627310"/>
    <hyperlink ref="F293" r:id="rId37" display="https://podminky.urs.cz/item/CS_URS_2023_01/998767203"/>
    <hyperlink ref="F297" r:id="rId38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2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2076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2280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ROUND((SUM(BE96:BE231)),2)</f>
        <v>0</v>
      </c>
      <c r="I35" s="94">
        <v>0.21</v>
      </c>
      <c r="J35" s="82">
        <f>ROUND(((SUM(BE96:BE231))*I35),2)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ROUND((SUM(BF96:BF231)),2)</f>
        <v>0</v>
      </c>
      <c r="I36" s="94">
        <v>0.15</v>
      </c>
      <c r="J36" s="82">
        <f>ROUND(((SUM(BF96:BF231))*I36),2)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ROUND((SUM(BG96:BG231)),2)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ROUND((SUM(BH96:BH231)),2)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ROUND((SUM(BI96:BI231)),2)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2076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03 - Pohled z jihu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J116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J135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J168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J180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J183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J184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J197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J228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J229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2076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03 - Pohled z jihu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P97+P183+P228</f>
        <v>0</v>
      </c>
      <c r="Q96" s="50"/>
      <c r="R96" s="117">
        <f>R97+R183+R228</f>
        <v>0.8588436549999999</v>
      </c>
      <c r="S96" s="50"/>
      <c r="T96" s="118">
        <f>T97+T183+T228</f>
        <v>2.4149790000000007</v>
      </c>
      <c r="AT96" s="18" t="s">
        <v>76</v>
      </c>
      <c r="AU96" s="18" t="s">
        <v>181</v>
      </c>
      <c r="BK96" s="119">
        <f>BK97+BK183+BK228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P98+P116+P135+P168+P180</f>
        <v>0</v>
      </c>
      <c r="R97" s="126">
        <f>R98+R116+R135+R168+R180</f>
        <v>0.6365333599999999</v>
      </c>
      <c r="T97" s="127">
        <f>T98+T116+T135+T168+T180</f>
        <v>2.4104700000000006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BK98+BK116+BK135+BK168+BK180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SUM(P99:P115)</f>
        <v>0</v>
      </c>
      <c r="R98" s="126">
        <f>SUM(R99:R115)</f>
        <v>0.37669991</v>
      </c>
      <c r="T98" s="127">
        <f>SUM(T99:T115)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SUM(BK99:BK115)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0.027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0.0506925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2281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2184</v>
      </c>
      <c r="H101" s="153">
        <v>0.027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222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0.027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37.9" customHeight="1">
      <c r="B104" s="33"/>
      <c r="C104" s="132" t="s">
        <v>86</v>
      </c>
      <c r="D104" s="132" t="s">
        <v>211</v>
      </c>
      <c r="E104" s="133" t="s">
        <v>2187</v>
      </c>
      <c r="F104" s="134" t="s">
        <v>2188</v>
      </c>
      <c r="G104" s="135" t="s">
        <v>235</v>
      </c>
      <c r="H104" s="136">
        <v>3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0.02588</v>
      </c>
      <c r="R104" s="141">
        <f>Q104*H104</f>
        <v>0.07764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2282</v>
      </c>
    </row>
    <row r="105" spans="2:47" s="1" customFormat="1" ht="12">
      <c r="B105" s="33"/>
      <c r="D105" s="145" t="s">
        <v>218</v>
      </c>
      <c r="F105" s="146" t="s">
        <v>2190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209</v>
      </c>
      <c r="H106" s="153">
        <v>3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3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16.5" customHeight="1">
      <c r="B108" s="33"/>
      <c r="C108" s="170" t="s">
        <v>209</v>
      </c>
      <c r="D108" s="170" t="s">
        <v>239</v>
      </c>
      <c r="E108" s="171" t="s">
        <v>2191</v>
      </c>
      <c r="F108" s="172" t="s">
        <v>2192</v>
      </c>
      <c r="G108" s="173" t="s">
        <v>235</v>
      </c>
      <c r="H108" s="174">
        <v>3</v>
      </c>
      <c r="I108" s="175"/>
      <c r="J108" s="176">
        <f>ROUND(I108*H108,2)</f>
        <v>0</v>
      </c>
      <c r="K108" s="172" t="s">
        <v>215</v>
      </c>
      <c r="L108" s="177"/>
      <c r="M108" s="178" t="s">
        <v>19</v>
      </c>
      <c r="N108" s="179" t="s">
        <v>48</v>
      </c>
      <c r="P108" s="141">
        <f>O108*H108</f>
        <v>0</v>
      </c>
      <c r="Q108" s="141">
        <v>0.056</v>
      </c>
      <c r="R108" s="141">
        <f>Q108*H108</f>
        <v>0.168</v>
      </c>
      <c r="S108" s="141">
        <v>0</v>
      </c>
      <c r="T108" s="142">
        <f>S108*H108</f>
        <v>0</v>
      </c>
      <c r="AR108" s="143" t="s">
        <v>242</v>
      </c>
      <c r="AT108" s="143" t="s">
        <v>239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2283</v>
      </c>
    </row>
    <row r="109" spans="2:65" s="1" customFormat="1" ht="37.9" customHeight="1">
      <c r="B109" s="33"/>
      <c r="C109" s="132" t="s">
        <v>216</v>
      </c>
      <c r="D109" s="132" t="s">
        <v>211</v>
      </c>
      <c r="E109" s="133" t="s">
        <v>256</v>
      </c>
      <c r="F109" s="134" t="s">
        <v>257</v>
      </c>
      <c r="G109" s="135" t="s">
        <v>226</v>
      </c>
      <c r="H109" s="136">
        <v>2.813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0.02857</v>
      </c>
      <c r="R109" s="141">
        <f>Q109*H109</f>
        <v>0.08036741000000001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2284</v>
      </c>
    </row>
    <row r="110" spans="2:47" s="1" customFormat="1" ht="12">
      <c r="B110" s="33"/>
      <c r="D110" s="145" t="s">
        <v>218</v>
      </c>
      <c r="F110" s="146" t="s">
        <v>259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2285</v>
      </c>
      <c r="H111" s="153">
        <v>0.81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3" customFormat="1" ht="12">
      <c r="B112" s="157"/>
      <c r="D112" s="150" t="s">
        <v>220</v>
      </c>
      <c r="E112" s="158" t="s">
        <v>19</v>
      </c>
      <c r="F112" s="159" t="s">
        <v>1091</v>
      </c>
      <c r="H112" s="158" t="s">
        <v>19</v>
      </c>
      <c r="I112" s="160"/>
      <c r="L112" s="157"/>
      <c r="M112" s="161"/>
      <c r="T112" s="162"/>
      <c r="AT112" s="158" t="s">
        <v>220</v>
      </c>
      <c r="AU112" s="158" t="s">
        <v>86</v>
      </c>
      <c r="AV112" s="13" t="s">
        <v>84</v>
      </c>
      <c r="AW112" s="13" t="s">
        <v>37</v>
      </c>
      <c r="AX112" s="13" t="s">
        <v>77</v>
      </c>
      <c r="AY112" s="158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2286</v>
      </c>
      <c r="H113" s="153">
        <v>2.003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3" customFormat="1" ht="12">
      <c r="B114" s="157"/>
      <c r="D114" s="150" t="s">
        <v>220</v>
      </c>
      <c r="E114" s="158" t="s">
        <v>19</v>
      </c>
      <c r="F114" s="159" t="s">
        <v>2092</v>
      </c>
      <c r="H114" s="158" t="s">
        <v>19</v>
      </c>
      <c r="I114" s="160"/>
      <c r="L114" s="157"/>
      <c r="M114" s="161"/>
      <c r="T114" s="162"/>
      <c r="AT114" s="158" t="s">
        <v>220</v>
      </c>
      <c r="AU114" s="158" t="s">
        <v>86</v>
      </c>
      <c r="AV114" s="13" t="s">
        <v>84</v>
      </c>
      <c r="AW114" s="13" t="s">
        <v>37</v>
      </c>
      <c r="AX114" s="13" t="s">
        <v>77</v>
      </c>
      <c r="AY114" s="158" t="s">
        <v>208</v>
      </c>
    </row>
    <row r="115" spans="2:51" s="14" customFormat="1" ht="12">
      <c r="B115" s="163"/>
      <c r="D115" s="150" t="s">
        <v>220</v>
      </c>
      <c r="E115" s="164" t="s">
        <v>19</v>
      </c>
      <c r="F115" s="165" t="s">
        <v>223</v>
      </c>
      <c r="H115" s="166">
        <v>2.813</v>
      </c>
      <c r="I115" s="167"/>
      <c r="L115" s="163"/>
      <c r="M115" s="168"/>
      <c r="T115" s="169"/>
      <c r="AT115" s="164" t="s">
        <v>220</v>
      </c>
      <c r="AU115" s="164" t="s">
        <v>86</v>
      </c>
      <c r="AV115" s="14" t="s">
        <v>216</v>
      </c>
      <c r="AW115" s="14" t="s">
        <v>37</v>
      </c>
      <c r="AX115" s="14" t="s">
        <v>84</v>
      </c>
      <c r="AY115" s="164" t="s">
        <v>208</v>
      </c>
    </row>
    <row r="116" spans="2:63" s="11" customFormat="1" ht="22.9" customHeight="1">
      <c r="B116" s="120"/>
      <c r="D116" s="121" t="s">
        <v>76</v>
      </c>
      <c r="E116" s="130" t="s">
        <v>250</v>
      </c>
      <c r="F116" s="130" t="s">
        <v>278</v>
      </c>
      <c r="I116" s="123"/>
      <c r="J116" s="131">
        <f>BK116</f>
        <v>0</v>
      </c>
      <c r="L116" s="120"/>
      <c r="M116" s="125"/>
      <c r="P116" s="126">
        <f>SUM(P117:P134)</f>
        <v>0</v>
      </c>
      <c r="R116" s="126">
        <f>SUM(R117:R134)</f>
        <v>0.25924844999999996</v>
      </c>
      <c r="T116" s="127">
        <f>SUM(T117:T134)</f>
        <v>0</v>
      </c>
      <c r="AR116" s="121" t="s">
        <v>84</v>
      </c>
      <c r="AT116" s="128" t="s">
        <v>76</v>
      </c>
      <c r="AU116" s="128" t="s">
        <v>84</v>
      </c>
      <c r="AY116" s="121" t="s">
        <v>208</v>
      </c>
      <c r="BK116" s="129">
        <f>SUM(BK117:BK134)</f>
        <v>0</v>
      </c>
    </row>
    <row r="117" spans="2:65" s="1" customFormat="1" ht="21.75" customHeight="1">
      <c r="B117" s="33"/>
      <c r="C117" s="132" t="s">
        <v>244</v>
      </c>
      <c r="D117" s="132" t="s">
        <v>211</v>
      </c>
      <c r="E117" s="133" t="s">
        <v>2093</v>
      </c>
      <c r="F117" s="134" t="s">
        <v>2094</v>
      </c>
      <c r="G117" s="135" t="s">
        <v>226</v>
      </c>
      <c r="H117" s="136">
        <v>2.625</v>
      </c>
      <c r="I117" s="137"/>
      <c r="J117" s="138">
        <f>ROUND(I117*H117,2)</f>
        <v>0</v>
      </c>
      <c r="K117" s="134" t="s">
        <v>215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0.03045</v>
      </c>
      <c r="R117" s="141">
        <f>Q117*H117</f>
        <v>0.07993125000000001</v>
      </c>
      <c r="S117" s="141">
        <v>0</v>
      </c>
      <c r="T117" s="142">
        <f>S117*H117</f>
        <v>0</v>
      </c>
      <c r="AR117" s="143" t="s">
        <v>216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216</v>
      </c>
      <c r="BM117" s="143" t="s">
        <v>2287</v>
      </c>
    </row>
    <row r="118" spans="2:47" s="1" customFormat="1" ht="12">
      <c r="B118" s="33"/>
      <c r="D118" s="145" t="s">
        <v>218</v>
      </c>
      <c r="F118" s="146" t="s">
        <v>2096</v>
      </c>
      <c r="I118" s="147"/>
      <c r="L118" s="33"/>
      <c r="M118" s="148"/>
      <c r="T118" s="52"/>
      <c r="AT118" s="18" t="s">
        <v>218</v>
      </c>
      <c r="AU118" s="18" t="s">
        <v>86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2288</v>
      </c>
      <c r="H119" s="153">
        <v>2.205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2205</v>
      </c>
      <c r="H120" s="153">
        <v>0.42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5" customFormat="1" ht="12">
      <c r="B121" s="180"/>
      <c r="D121" s="150" t="s">
        <v>220</v>
      </c>
      <c r="E121" s="181" t="s">
        <v>19</v>
      </c>
      <c r="F121" s="182" t="s">
        <v>294</v>
      </c>
      <c r="H121" s="183">
        <v>2.625</v>
      </c>
      <c r="I121" s="184"/>
      <c r="L121" s="180"/>
      <c r="M121" s="185"/>
      <c r="T121" s="186"/>
      <c r="AT121" s="181" t="s">
        <v>220</v>
      </c>
      <c r="AU121" s="181" t="s">
        <v>86</v>
      </c>
      <c r="AV121" s="15" t="s">
        <v>209</v>
      </c>
      <c r="AW121" s="15" t="s">
        <v>37</v>
      </c>
      <c r="AX121" s="15" t="s">
        <v>77</v>
      </c>
      <c r="AY121" s="181" t="s">
        <v>208</v>
      </c>
    </row>
    <row r="122" spans="2:51" s="14" customFormat="1" ht="12">
      <c r="B122" s="163"/>
      <c r="D122" s="150" t="s">
        <v>220</v>
      </c>
      <c r="E122" s="164" t="s">
        <v>19</v>
      </c>
      <c r="F122" s="165" t="s">
        <v>223</v>
      </c>
      <c r="H122" s="166">
        <v>2.625</v>
      </c>
      <c r="I122" s="167"/>
      <c r="L122" s="163"/>
      <c r="M122" s="168"/>
      <c r="T122" s="169"/>
      <c r="AT122" s="164" t="s">
        <v>220</v>
      </c>
      <c r="AU122" s="164" t="s">
        <v>86</v>
      </c>
      <c r="AV122" s="14" t="s">
        <v>216</v>
      </c>
      <c r="AW122" s="14" t="s">
        <v>37</v>
      </c>
      <c r="AX122" s="14" t="s">
        <v>84</v>
      </c>
      <c r="AY122" s="164" t="s">
        <v>208</v>
      </c>
    </row>
    <row r="123" spans="2:65" s="1" customFormat="1" ht="24.2" customHeight="1">
      <c r="B123" s="33"/>
      <c r="C123" s="132" t="s">
        <v>250</v>
      </c>
      <c r="D123" s="132" t="s">
        <v>211</v>
      </c>
      <c r="E123" s="133" t="s">
        <v>279</v>
      </c>
      <c r="F123" s="134" t="s">
        <v>280</v>
      </c>
      <c r="G123" s="135" t="s">
        <v>226</v>
      </c>
      <c r="H123" s="136">
        <v>5.34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0.03358</v>
      </c>
      <c r="R123" s="141">
        <f>Q123*H123</f>
        <v>0.17931719999999998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2289</v>
      </c>
    </row>
    <row r="124" spans="2:47" s="1" customFormat="1" ht="12">
      <c r="B124" s="33"/>
      <c r="D124" s="145" t="s">
        <v>218</v>
      </c>
      <c r="F124" s="146" t="s">
        <v>282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2290</v>
      </c>
      <c r="H125" s="153">
        <v>4.41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2" customFormat="1" ht="12">
      <c r="B126" s="149"/>
      <c r="D126" s="150" t="s">
        <v>220</v>
      </c>
      <c r="E126" s="151" t="s">
        <v>19</v>
      </c>
      <c r="F126" s="152" t="s">
        <v>2205</v>
      </c>
      <c r="H126" s="153">
        <v>0.42</v>
      </c>
      <c r="I126" s="154"/>
      <c r="L126" s="149"/>
      <c r="M126" s="155"/>
      <c r="T126" s="156"/>
      <c r="AT126" s="151" t="s">
        <v>220</v>
      </c>
      <c r="AU126" s="151" t="s">
        <v>86</v>
      </c>
      <c r="AV126" s="12" t="s">
        <v>86</v>
      </c>
      <c r="AW126" s="12" t="s">
        <v>37</v>
      </c>
      <c r="AX126" s="12" t="s">
        <v>77</v>
      </c>
      <c r="AY126" s="151" t="s">
        <v>208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2209</v>
      </c>
      <c r="H127" s="153">
        <v>0.51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3" customFormat="1" ht="12">
      <c r="B128" s="157"/>
      <c r="D128" s="150" t="s">
        <v>220</v>
      </c>
      <c r="E128" s="158" t="s">
        <v>19</v>
      </c>
      <c r="F128" s="159" t="s">
        <v>289</v>
      </c>
      <c r="H128" s="158" t="s">
        <v>19</v>
      </c>
      <c r="I128" s="160"/>
      <c r="L128" s="157"/>
      <c r="M128" s="161"/>
      <c r="T128" s="162"/>
      <c r="AT128" s="158" t="s">
        <v>220</v>
      </c>
      <c r="AU128" s="158" t="s">
        <v>86</v>
      </c>
      <c r="AV128" s="13" t="s">
        <v>84</v>
      </c>
      <c r="AW128" s="13" t="s">
        <v>37</v>
      </c>
      <c r="AX128" s="13" t="s">
        <v>77</v>
      </c>
      <c r="AY128" s="158" t="s">
        <v>208</v>
      </c>
    </row>
    <row r="129" spans="2:51" s="15" customFormat="1" ht="12">
      <c r="B129" s="180"/>
      <c r="D129" s="150" t="s">
        <v>220</v>
      </c>
      <c r="E129" s="181" t="s">
        <v>19</v>
      </c>
      <c r="F129" s="182" t="s">
        <v>290</v>
      </c>
      <c r="H129" s="183">
        <v>5.34</v>
      </c>
      <c r="I129" s="184"/>
      <c r="L129" s="180"/>
      <c r="M129" s="185"/>
      <c r="T129" s="186"/>
      <c r="AT129" s="181" t="s">
        <v>220</v>
      </c>
      <c r="AU129" s="181" t="s">
        <v>86</v>
      </c>
      <c r="AV129" s="15" t="s">
        <v>209</v>
      </c>
      <c r="AW129" s="15" t="s">
        <v>37</v>
      </c>
      <c r="AX129" s="15" t="s">
        <v>77</v>
      </c>
      <c r="AY129" s="181" t="s">
        <v>208</v>
      </c>
    </row>
    <row r="130" spans="2:51" s="14" customFormat="1" ht="12">
      <c r="B130" s="163"/>
      <c r="D130" s="150" t="s">
        <v>220</v>
      </c>
      <c r="E130" s="164" t="s">
        <v>19</v>
      </c>
      <c r="F130" s="165" t="s">
        <v>223</v>
      </c>
      <c r="H130" s="166">
        <v>5.34</v>
      </c>
      <c r="I130" s="167"/>
      <c r="L130" s="163"/>
      <c r="M130" s="168"/>
      <c r="T130" s="169"/>
      <c r="AT130" s="164" t="s">
        <v>220</v>
      </c>
      <c r="AU130" s="164" t="s">
        <v>86</v>
      </c>
      <c r="AV130" s="14" t="s">
        <v>216</v>
      </c>
      <c r="AW130" s="14" t="s">
        <v>37</v>
      </c>
      <c r="AX130" s="14" t="s">
        <v>84</v>
      </c>
      <c r="AY130" s="164" t="s">
        <v>208</v>
      </c>
    </row>
    <row r="131" spans="2:65" s="1" customFormat="1" ht="37.9" customHeight="1">
      <c r="B131" s="33"/>
      <c r="C131" s="132" t="s">
        <v>255</v>
      </c>
      <c r="D131" s="132" t="s">
        <v>211</v>
      </c>
      <c r="E131" s="133" t="s">
        <v>319</v>
      </c>
      <c r="F131" s="134" t="s">
        <v>320</v>
      </c>
      <c r="G131" s="135" t="s">
        <v>226</v>
      </c>
      <c r="H131" s="136">
        <v>5.4</v>
      </c>
      <c r="I131" s="137"/>
      <c r="J131" s="138">
        <f>ROUND(I131*H131,2)</f>
        <v>0</v>
      </c>
      <c r="K131" s="134" t="s">
        <v>215</v>
      </c>
      <c r="L131" s="33"/>
      <c r="M131" s="139" t="s">
        <v>19</v>
      </c>
      <c r="N131" s="140" t="s">
        <v>48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216</v>
      </c>
      <c r="AT131" s="143" t="s">
        <v>211</v>
      </c>
      <c r="AU131" s="143" t="s">
        <v>86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84</v>
      </c>
      <c r="BK131" s="144">
        <f>ROUND(I131*H131,2)</f>
        <v>0</v>
      </c>
      <c r="BL131" s="18" t="s">
        <v>216</v>
      </c>
      <c r="BM131" s="143" t="s">
        <v>2291</v>
      </c>
    </row>
    <row r="132" spans="2:47" s="1" customFormat="1" ht="12">
      <c r="B132" s="33"/>
      <c r="D132" s="145" t="s">
        <v>218</v>
      </c>
      <c r="F132" s="146" t="s">
        <v>322</v>
      </c>
      <c r="I132" s="147"/>
      <c r="L132" s="33"/>
      <c r="M132" s="148"/>
      <c r="T132" s="52"/>
      <c r="AT132" s="18" t="s">
        <v>218</v>
      </c>
      <c r="AU132" s="18" t="s">
        <v>86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2292</v>
      </c>
      <c r="H133" s="153">
        <v>5.4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4" customFormat="1" ht="12">
      <c r="B134" s="163"/>
      <c r="D134" s="150" t="s">
        <v>220</v>
      </c>
      <c r="E134" s="164" t="s">
        <v>19</v>
      </c>
      <c r="F134" s="165" t="s">
        <v>223</v>
      </c>
      <c r="H134" s="166">
        <v>5.4</v>
      </c>
      <c r="I134" s="167"/>
      <c r="L134" s="163"/>
      <c r="M134" s="168"/>
      <c r="T134" s="169"/>
      <c r="AT134" s="164" t="s">
        <v>220</v>
      </c>
      <c r="AU134" s="164" t="s">
        <v>86</v>
      </c>
      <c r="AV134" s="14" t="s">
        <v>216</v>
      </c>
      <c r="AW134" s="14" t="s">
        <v>37</v>
      </c>
      <c r="AX134" s="14" t="s">
        <v>84</v>
      </c>
      <c r="AY134" s="164" t="s">
        <v>208</v>
      </c>
    </row>
    <row r="135" spans="2:63" s="11" customFormat="1" ht="22.9" customHeight="1">
      <c r="B135" s="120"/>
      <c r="D135" s="121" t="s">
        <v>76</v>
      </c>
      <c r="E135" s="130" t="s">
        <v>271</v>
      </c>
      <c r="F135" s="130" t="s">
        <v>324</v>
      </c>
      <c r="I135" s="123"/>
      <c r="J135" s="131">
        <f>BK135</f>
        <v>0</v>
      </c>
      <c r="L135" s="120"/>
      <c r="M135" s="125"/>
      <c r="P135" s="126">
        <f>SUM(P136:P167)</f>
        <v>0</v>
      </c>
      <c r="R135" s="126">
        <f>SUM(R136:R167)</f>
        <v>0.0005849999999999999</v>
      </c>
      <c r="T135" s="127">
        <f>SUM(T136:T167)</f>
        <v>2.4104700000000006</v>
      </c>
      <c r="AR135" s="121" t="s">
        <v>84</v>
      </c>
      <c r="AT135" s="128" t="s">
        <v>76</v>
      </c>
      <c r="AU135" s="128" t="s">
        <v>84</v>
      </c>
      <c r="AY135" s="121" t="s">
        <v>208</v>
      </c>
      <c r="BK135" s="129">
        <f>SUM(BK136:BK167)</f>
        <v>0</v>
      </c>
    </row>
    <row r="136" spans="2:65" s="1" customFormat="1" ht="37.9" customHeight="1">
      <c r="B136" s="33"/>
      <c r="C136" s="132" t="s">
        <v>242</v>
      </c>
      <c r="D136" s="132" t="s">
        <v>211</v>
      </c>
      <c r="E136" s="133" t="s">
        <v>1645</v>
      </c>
      <c r="F136" s="134" t="s">
        <v>1646</v>
      </c>
      <c r="G136" s="135" t="s">
        <v>226</v>
      </c>
      <c r="H136" s="136">
        <v>4.5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48</v>
      </c>
      <c r="P136" s="141">
        <f>O136*H136</f>
        <v>0</v>
      </c>
      <c r="Q136" s="141">
        <v>0.00013</v>
      </c>
      <c r="R136" s="141">
        <f>Q136*H136</f>
        <v>0.0005849999999999999</v>
      </c>
      <c r="S136" s="141">
        <v>0</v>
      </c>
      <c r="T136" s="142">
        <f>S136*H136</f>
        <v>0</v>
      </c>
      <c r="AR136" s="143" t="s">
        <v>216</v>
      </c>
      <c r="AT136" s="143" t="s">
        <v>211</v>
      </c>
      <c r="AU136" s="143" t="s">
        <v>86</v>
      </c>
      <c r="AY136" s="18" t="s">
        <v>208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84</v>
      </c>
      <c r="BK136" s="144">
        <f>ROUND(I136*H136,2)</f>
        <v>0</v>
      </c>
      <c r="BL136" s="18" t="s">
        <v>216</v>
      </c>
      <c r="BM136" s="143" t="s">
        <v>2293</v>
      </c>
    </row>
    <row r="137" spans="2:47" s="1" customFormat="1" ht="12">
      <c r="B137" s="33"/>
      <c r="D137" s="145" t="s">
        <v>218</v>
      </c>
      <c r="F137" s="146" t="s">
        <v>1648</v>
      </c>
      <c r="I137" s="147"/>
      <c r="L137" s="33"/>
      <c r="M137" s="148"/>
      <c r="T137" s="52"/>
      <c r="AT137" s="18" t="s">
        <v>218</v>
      </c>
      <c r="AU137" s="18" t="s">
        <v>86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2294</v>
      </c>
      <c r="H138" s="153">
        <v>4.5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3" customFormat="1" ht="12">
      <c r="B139" s="157"/>
      <c r="D139" s="150" t="s">
        <v>220</v>
      </c>
      <c r="E139" s="158" t="s">
        <v>19</v>
      </c>
      <c r="F139" s="159" t="s">
        <v>330</v>
      </c>
      <c r="H139" s="158" t="s">
        <v>19</v>
      </c>
      <c r="I139" s="160"/>
      <c r="L139" s="157"/>
      <c r="M139" s="161"/>
      <c r="T139" s="162"/>
      <c r="AT139" s="158" t="s">
        <v>220</v>
      </c>
      <c r="AU139" s="158" t="s">
        <v>86</v>
      </c>
      <c r="AV139" s="13" t="s">
        <v>84</v>
      </c>
      <c r="AW139" s="13" t="s">
        <v>37</v>
      </c>
      <c r="AX139" s="13" t="s">
        <v>77</v>
      </c>
      <c r="AY139" s="158" t="s">
        <v>208</v>
      </c>
    </row>
    <row r="140" spans="2:51" s="14" customFormat="1" ht="12">
      <c r="B140" s="163"/>
      <c r="D140" s="150" t="s">
        <v>220</v>
      </c>
      <c r="E140" s="164" t="s">
        <v>19</v>
      </c>
      <c r="F140" s="165" t="s">
        <v>223</v>
      </c>
      <c r="H140" s="166">
        <v>4.5</v>
      </c>
      <c r="I140" s="167"/>
      <c r="L140" s="163"/>
      <c r="M140" s="168"/>
      <c r="T140" s="169"/>
      <c r="AT140" s="164" t="s">
        <v>220</v>
      </c>
      <c r="AU140" s="164" t="s">
        <v>86</v>
      </c>
      <c r="AV140" s="14" t="s">
        <v>216</v>
      </c>
      <c r="AW140" s="14" t="s">
        <v>37</v>
      </c>
      <c r="AX140" s="14" t="s">
        <v>84</v>
      </c>
      <c r="AY140" s="164" t="s">
        <v>208</v>
      </c>
    </row>
    <row r="141" spans="2:65" s="1" customFormat="1" ht="33" customHeight="1">
      <c r="B141" s="33"/>
      <c r="C141" s="132" t="s">
        <v>271</v>
      </c>
      <c r="D141" s="132" t="s">
        <v>211</v>
      </c>
      <c r="E141" s="133" t="s">
        <v>2218</v>
      </c>
      <c r="F141" s="134" t="s">
        <v>2219</v>
      </c>
      <c r="G141" s="135" t="s">
        <v>214</v>
      </c>
      <c r="H141" s="136">
        <v>0.81</v>
      </c>
      <c r="I141" s="137"/>
      <c r="J141" s="138">
        <f>ROUND(I141*H141,2)</f>
        <v>0</v>
      </c>
      <c r="K141" s="134" t="s">
        <v>215</v>
      </c>
      <c r="L141" s="33"/>
      <c r="M141" s="139" t="s">
        <v>19</v>
      </c>
      <c r="N141" s="140" t="s">
        <v>48</v>
      </c>
      <c r="P141" s="141">
        <f>O141*H141</f>
        <v>0</v>
      </c>
      <c r="Q141" s="141">
        <v>0</v>
      </c>
      <c r="R141" s="141">
        <f>Q141*H141</f>
        <v>0</v>
      </c>
      <c r="S141" s="141">
        <v>2.27</v>
      </c>
      <c r="T141" s="142">
        <f>S141*H141</f>
        <v>1.8387000000000002</v>
      </c>
      <c r="AR141" s="143" t="s">
        <v>216</v>
      </c>
      <c r="AT141" s="143" t="s">
        <v>211</v>
      </c>
      <c r="AU141" s="143" t="s">
        <v>86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84</v>
      </c>
      <c r="BK141" s="144">
        <f>ROUND(I141*H141,2)</f>
        <v>0</v>
      </c>
      <c r="BL141" s="18" t="s">
        <v>216</v>
      </c>
      <c r="BM141" s="143" t="s">
        <v>2295</v>
      </c>
    </row>
    <row r="142" spans="2:47" s="1" customFormat="1" ht="12">
      <c r="B142" s="33"/>
      <c r="D142" s="145" t="s">
        <v>218</v>
      </c>
      <c r="F142" s="146" t="s">
        <v>2221</v>
      </c>
      <c r="I142" s="147"/>
      <c r="L142" s="33"/>
      <c r="M142" s="148"/>
      <c r="T142" s="52"/>
      <c r="AT142" s="18" t="s">
        <v>218</v>
      </c>
      <c r="AU142" s="18" t="s">
        <v>86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2186</v>
      </c>
      <c r="H143" s="153">
        <v>0.81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3" customFormat="1" ht="12">
      <c r="B144" s="157"/>
      <c r="D144" s="150" t="s">
        <v>220</v>
      </c>
      <c r="E144" s="158" t="s">
        <v>19</v>
      </c>
      <c r="F144" s="159" t="s">
        <v>93</v>
      </c>
      <c r="H144" s="158" t="s">
        <v>19</v>
      </c>
      <c r="I144" s="160"/>
      <c r="L144" s="157"/>
      <c r="M144" s="161"/>
      <c r="T144" s="162"/>
      <c r="AT144" s="158" t="s">
        <v>220</v>
      </c>
      <c r="AU144" s="158" t="s">
        <v>86</v>
      </c>
      <c r="AV144" s="13" t="s">
        <v>84</v>
      </c>
      <c r="AW144" s="13" t="s">
        <v>37</v>
      </c>
      <c r="AX144" s="13" t="s">
        <v>77</v>
      </c>
      <c r="AY144" s="158" t="s">
        <v>208</v>
      </c>
    </row>
    <row r="145" spans="2:51" s="14" customFormat="1" ht="12">
      <c r="B145" s="163"/>
      <c r="D145" s="150" t="s">
        <v>220</v>
      </c>
      <c r="E145" s="164" t="s">
        <v>19</v>
      </c>
      <c r="F145" s="165" t="s">
        <v>223</v>
      </c>
      <c r="H145" s="166">
        <v>0.81</v>
      </c>
      <c r="I145" s="167"/>
      <c r="L145" s="163"/>
      <c r="M145" s="168"/>
      <c r="T145" s="169"/>
      <c r="AT145" s="164" t="s">
        <v>220</v>
      </c>
      <c r="AU145" s="164" t="s">
        <v>86</v>
      </c>
      <c r="AV145" s="14" t="s">
        <v>216</v>
      </c>
      <c r="AW145" s="14" t="s">
        <v>37</v>
      </c>
      <c r="AX145" s="14" t="s">
        <v>84</v>
      </c>
      <c r="AY145" s="164" t="s">
        <v>208</v>
      </c>
    </row>
    <row r="146" spans="2:65" s="1" customFormat="1" ht="44.25" customHeight="1">
      <c r="B146" s="33"/>
      <c r="C146" s="132" t="s">
        <v>169</v>
      </c>
      <c r="D146" s="132" t="s">
        <v>211</v>
      </c>
      <c r="E146" s="133" t="s">
        <v>2222</v>
      </c>
      <c r="F146" s="134" t="s">
        <v>2223</v>
      </c>
      <c r="G146" s="135" t="s">
        <v>226</v>
      </c>
      <c r="H146" s="136">
        <v>5.4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</v>
      </c>
      <c r="R146" s="141">
        <f>Q146*H146</f>
        <v>0</v>
      </c>
      <c r="S146" s="141">
        <v>0.038</v>
      </c>
      <c r="T146" s="142">
        <f>S146*H146</f>
        <v>0.20520000000000002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2296</v>
      </c>
    </row>
    <row r="147" spans="2:47" s="1" customFormat="1" ht="12">
      <c r="B147" s="33"/>
      <c r="D147" s="145" t="s">
        <v>218</v>
      </c>
      <c r="F147" s="146" t="s">
        <v>2225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2292</v>
      </c>
      <c r="H148" s="153">
        <v>5.4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4" customFormat="1" ht="12">
      <c r="B149" s="163"/>
      <c r="D149" s="150" t="s">
        <v>220</v>
      </c>
      <c r="E149" s="164" t="s">
        <v>19</v>
      </c>
      <c r="F149" s="165" t="s">
        <v>223</v>
      </c>
      <c r="H149" s="166">
        <v>5.4</v>
      </c>
      <c r="I149" s="167"/>
      <c r="L149" s="163"/>
      <c r="M149" s="168"/>
      <c r="T149" s="169"/>
      <c r="AT149" s="164" t="s">
        <v>220</v>
      </c>
      <c r="AU149" s="164" t="s">
        <v>86</v>
      </c>
      <c r="AV149" s="14" t="s">
        <v>216</v>
      </c>
      <c r="AW149" s="14" t="s">
        <v>37</v>
      </c>
      <c r="AX149" s="14" t="s">
        <v>84</v>
      </c>
      <c r="AY149" s="164" t="s">
        <v>208</v>
      </c>
    </row>
    <row r="150" spans="2:65" s="1" customFormat="1" ht="44.25" customHeight="1">
      <c r="B150" s="33"/>
      <c r="C150" s="132" t="s">
        <v>295</v>
      </c>
      <c r="D150" s="132" t="s">
        <v>211</v>
      </c>
      <c r="E150" s="133" t="s">
        <v>350</v>
      </c>
      <c r="F150" s="134" t="s">
        <v>351</v>
      </c>
      <c r="G150" s="135" t="s">
        <v>274</v>
      </c>
      <c r="H150" s="136">
        <v>2.4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48</v>
      </c>
      <c r="P150" s="141">
        <f>O150*H150</f>
        <v>0</v>
      </c>
      <c r="Q150" s="141">
        <v>0</v>
      </c>
      <c r="R150" s="141">
        <f>Q150*H150</f>
        <v>0</v>
      </c>
      <c r="S150" s="141">
        <v>0.04</v>
      </c>
      <c r="T150" s="142">
        <f>S150*H150</f>
        <v>0.096</v>
      </c>
      <c r="AR150" s="143" t="s">
        <v>216</v>
      </c>
      <c r="AT150" s="143" t="s">
        <v>211</v>
      </c>
      <c r="AU150" s="143" t="s">
        <v>86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84</v>
      </c>
      <c r="BK150" s="144">
        <f>ROUND(I150*H150,2)</f>
        <v>0</v>
      </c>
      <c r="BL150" s="18" t="s">
        <v>216</v>
      </c>
      <c r="BM150" s="143" t="s">
        <v>2297</v>
      </c>
    </row>
    <row r="151" spans="2:47" s="1" customFormat="1" ht="12">
      <c r="B151" s="33"/>
      <c r="D151" s="145" t="s">
        <v>218</v>
      </c>
      <c r="F151" s="146" t="s">
        <v>353</v>
      </c>
      <c r="I151" s="147"/>
      <c r="L151" s="33"/>
      <c r="M151" s="148"/>
      <c r="T151" s="52"/>
      <c r="AT151" s="18" t="s">
        <v>218</v>
      </c>
      <c r="AU151" s="18" t="s">
        <v>86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1393</v>
      </c>
      <c r="H152" s="153">
        <v>2.4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4" customFormat="1" ht="12">
      <c r="B153" s="163"/>
      <c r="D153" s="150" t="s">
        <v>220</v>
      </c>
      <c r="E153" s="164" t="s">
        <v>19</v>
      </c>
      <c r="F153" s="165" t="s">
        <v>223</v>
      </c>
      <c r="H153" s="166">
        <v>2.4</v>
      </c>
      <c r="I153" s="167"/>
      <c r="L153" s="163"/>
      <c r="M153" s="168"/>
      <c r="T153" s="169"/>
      <c r="AT153" s="164" t="s">
        <v>220</v>
      </c>
      <c r="AU153" s="164" t="s">
        <v>86</v>
      </c>
      <c r="AV153" s="14" t="s">
        <v>216</v>
      </c>
      <c r="AW153" s="14" t="s">
        <v>37</v>
      </c>
      <c r="AX153" s="14" t="s">
        <v>84</v>
      </c>
      <c r="AY153" s="164" t="s">
        <v>208</v>
      </c>
    </row>
    <row r="154" spans="2:65" s="1" customFormat="1" ht="55.5" customHeight="1">
      <c r="B154" s="33"/>
      <c r="C154" s="132" t="s">
        <v>306</v>
      </c>
      <c r="D154" s="132" t="s">
        <v>211</v>
      </c>
      <c r="E154" s="133" t="s">
        <v>2131</v>
      </c>
      <c r="F154" s="134" t="s">
        <v>2132</v>
      </c>
      <c r="G154" s="135" t="s">
        <v>274</v>
      </c>
      <c r="H154" s="136">
        <v>1.8</v>
      </c>
      <c r="I154" s="137"/>
      <c r="J154" s="138">
        <f>ROUND(I154*H154,2)</f>
        <v>0</v>
      </c>
      <c r="K154" s="134" t="s">
        <v>215</v>
      </c>
      <c r="L154" s="33"/>
      <c r="M154" s="139" t="s">
        <v>19</v>
      </c>
      <c r="N154" s="140" t="s">
        <v>48</v>
      </c>
      <c r="P154" s="141">
        <f>O154*H154</f>
        <v>0</v>
      </c>
      <c r="Q154" s="141">
        <v>0</v>
      </c>
      <c r="R154" s="141">
        <f>Q154*H154</f>
        <v>0</v>
      </c>
      <c r="S154" s="141">
        <v>0.027</v>
      </c>
      <c r="T154" s="142">
        <f>S154*H154</f>
        <v>0.0486</v>
      </c>
      <c r="AR154" s="143" t="s">
        <v>216</v>
      </c>
      <c r="AT154" s="143" t="s">
        <v>211</v>
      </c>
      <c r="AU154" s="143" t="s">
        <v>86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84</v>
      </c>
      <c r="BK154" s="144">
        <f>ROUND(I154*H154,2)</f>
        <v>0</v>
      </c>
      <c r="BL154" s="18" t="s">
        <v>216</v>
      </c>
      <c r="BM154" s="143" t="s">
        <v>2298</v>
      </c>
    </row>
    <row r="155" spans="2:47" s="1" customFormat="1" ht="12">
      <c r="B155" s="33"/>
      <c r="D155" s="145" t="s">
        <v>218</v>
      </c>
      <c r="F155" s="146" t="s">
        <v>2134</v>
      </c>
      <c r="I155" s="147"/>
      <c r="L155" s="33"/>
      <c r="M155" s="148"/>
      <c r="T155" s="52"/>
      <c r="AT155" s="18" t="s">
        <v>218</v>
      </c>
      <c r="AU155" s="18" t="s">
        <v>86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2236</v>
      </c>
      <c r="H156" s="153">
        <v>1.8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4" customFormat="1" ht="12">
      <c r="B157" s="163"/>
      <c r="D157" s="150" t="s">
        <v>220</v>
      </c>
      <c r="E157" s="164" t="s">
        <v>19</v>
      </c>
      <c r="F157" s="165" t="s">
        <v>223</v>
      </c>
      <c r="H157" s="166">
        <v>1.8</v>
      </c>
      <c r="I157" s="167"/>
      <c r="L157" s="163"/>
      <c r="M157" s="168"/>
      <c r="T157" s="169"/>
      <c r="AT157" s="164" t="s">
        <v>220</v>
      </c>
      <c r="AU157" s="164" t="s">
        <v>86</v>
      </c>
      <c r="AV157" s="14" t="s">
        <v>216</v>
      </c>
      <c r="AW157" s="14" t="s">
        <v>37</v>
      </c>
      <c r="AX157" s="14" t="s">
        <v>84</v>
      </c>
      <c r="AY157" s="164" t="s">
        <v>208</v>
      </c>
    </row>
    <row r="158" spans="2:65" s="1" customFormat="1" ht="37.9" customHeight="1">
      <c r="B158" s="33"/>
      <c r="C158" s="132" t="s">
        <v>312</v>
      </c>
      <c r="D158" s="132" t="s">
        <v>211</v>
      </c>
      <c r="E158" s="133" t="s">
        <v>369</v>
      </c>
      <c r="F158" s="134" t="s">
        <v>370</v>
      </c>
      <c r="G158" s="135" t="s">
        <v>226</v>
      </c>
      <c r="H158" s="136">
        <v>2.94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48</v>
      </c>
      <c r="P158" s="141">
        <f>O158*H158</f>
        <v>0</v>
      </c>
      <c r="Q158" s="141">
        <v>0</v>
      </c>
      <c r="R158" s="141">
        <f>Q158*H158</f>
        <v>0</v>
      </c>
      <c r="S158" s="141">
        <v>0.046</v>
      </c>
      <c r="T158" s="142">
        <f>S158*H158</f>
        <v>0.13524</v>
      </c>
      <c r="AR158" s="143" t="s">
        <v>216</v>
      </c>
      <c r="AT158" s="143" t="s">
        <v>211</v>
      </c>
      <c r="AU158" s="143" t="s">
        <v>86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84</v>
      </c>
      <c r="BK158" s="144">
        <f>ROUND(I158*H158,2)</f>
        <v>0</v>
      </c>
      <c r="BL158" s="18" t="s">
        <v>216</v>
      </c>
      <c r="BM158" s="143" t="s">
        <v>2299</v>
      </c>
    </row>
    <row r="159" spans="2:47" s="1" customFormat="1" ht="12">
      <c r="B159" s="33"/>
      <c r="D159" s="145" t="s">
        <v>218</v>
      </c>
      <c r="F159" s="146" t="s">
        <v>372</v>
      </c>
      <c r="I159" s="147"/>
      <c r="L159" s="33"/>
      <c r="M159" s="148"/>
      <c r="T159" s="52"/>
      <c r="AT159" s="18" t="s">
        <v>218</v>
      </c>
      <c r="AU159" s="18" t="s">
        <v>86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2207</v>
      </c>
      <c r="H160" s="153">
        <v>2.94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5" customFormat="1" ht="12">
      <c r="B161" s="180"/>
      <c r="D161" s="150" t="s">
        <v>220</v>
      </c>
      <c r="E161" s="181" t="s">
        <v>19</v>
      </c>
      <c r="F161" s="182" t="s">
        <v>290</v>
      </c>
      <c r="H161" s="183">
        <v>2.94</v>
      </c>
      <c r="I161" s="184"/>
      <c r="L161" s="180"/>
      <c r="M161" s="185"/>
      <c r="T161" s="186"/>
      <c r="AT161" s="181" t="s">
        <v>220</v>
      </c>
      <c r="AU161" s="181" t="s">
        <v>86</v>
      </c>
      <c r="AV161" s="15" t="s">
        <v>209</v>
      </c>
      <c r="AW161" s="15" t="s">
        <v>37</v>
      </c>
      <c r="AX161" s="15" t="s">
        <v>77</v>
      </c>
      <c r="AY161" s="181" t="s">
        <v>208</v>
      </c>
    </row>
    <row r="162" spans="2:51" s="14" customFormat="1" ht="12">
      <c r="B162" s="163"/>
      <c r="D162" s="150" t="s">
        <v>220</v>
      </c>
      <c r="E162" s="164" t="s">
        <v>19</v>
      </c>
      <c r="F162" s="165" t="s">
        <v>223</v>
      </c>
      <c r="H162" s="166">
        <v>2.94</v>
      </c>
      <c r="I162" s="167"/>
      <c r="L162" s="163"/>
      <c r="M162" s="168"/>
      <c r="T162" s="169"/>
      <c r="AT162" s="164" t="s">
        <v>220</v>
      </c>
      <c r="AU162" s="164" t="s">
        <v>86</v>
      </c>
      <c r="AV162" s="14" t="s">
        <v>216</v>
      </c>
      <c r="AW162" s="14" t="s">
        <v>37</v>
      </c>
      <c r="AX162" s="14" t="s">
        <v>84</v>
      </c>
      <c r="AY162" s="164" t="s">
        <v>208</v>
      </c>
    </row>
    <row r="163" spans="2:65" s="1" customFormat="1" ht="44.25" customHeight="1">
      <c r="B163" s="33"/>
      <c r="C163" s="132" t="s">
        <v>318</v>
      </c>
      <c r="D163" s="132" t="s">
        <v>211</v>
      </c>
      <c r="E163" s="133" t="s">
        <v>375</v>
      </c>
      <c r="F163" s="134" t="s">
        <v>376</v>
      </c>
      <c r="G163" s="135" t="s">
        <v>226</v>
      </c>
      <c r="H163" s="136">
        <v>1.47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</v>
      </c>
      <c r="R163" s="141">
        <f>Q163*H163</f>
        <v>0</v>
      </c>
      <c r="S163" s="141">
        <v>0.059</v>
      </c>
      <c r="T163" s="142">
        <f>S163*H163</f>
        <v>0.08672999999999999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2300</v>
      </c>
    </row>
    <row r="164" spans="2:47" s="1" customFormat="1" ht="12">
      <c r="B164" s="33"/>
      <c r="D164" s="145" t="s">
        <v>218</v>
      </c>
      <c r="F164" s="146" t="s">
        <v>378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2203</v>
      </c>
      <c r="H165" s="153">
        <v>1.47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5" customFormat="1" ht="12">
      <c r="B166" s="180"/>
      <c r="D166" s="150" t="s">
        <v>220</v>
      </c>
      <c r="E166" s="181" t="s">
        <v>19</v>
      </c>
      <c r="F166" s="182" t="s">
        <v>294</v>
      </c>
      <c r="H166" s="183">
        <v>1.47</v>
      </c>
      <c r="I166" s="184"/>
      <c r="L166" s="180"/>
      <c r="M166" s="185"/>
      <c r="T166" s="186"/>
      <c r="AT166" s="181" t="s">
        <v>220</v>
      </c>
      <c r="AU166" s="181" t="s">
        <v>86</v>
      </c>
      <c r="AV166" s="15" t="s">
        <v>209</v>
      </c>
      <c r="AW166" s="15" t="s">
        <v>37</v>
      </c>
      <c r="AX166" s="15" t="s">
        <v>77</v>
      </c>
      <c r="AY166" s="181" t="s">
        <v>208</v>
      </c>
    </row>
    <row r="167" spans="2:51" s="14" customFormat="1" ht="12">
      <c r="B167" s="163"/>
      <c r="D167" s="150" t="s">
        <v>220</v>
      </c>
      <c r="E167" s="164" t="s">
        <v>19</v>
      </c>
      <c r="F167" s="165" t="s">
        <v>223</v>
      </c>
      <c r="H167" s="166">
        <v>1.47</v>
      </c>
      <c r="I167" s="167"/>
      <c r="L167" s="163"/>
      <c r="M167" s="168"/>
      <c r="T167" s="169"/>
      <c r="AT167" s="164" t="s">
        <v>220</v>
      </c>
      <c r="AU167" s="164" t="s">
        <v>86</v>
      </c>
      <c r="AV167" s="14" t="s">
        <v>216</v>
      </c>
      <c r="AW167" s="14" t="s">
        <v>37</v>
      </c>
      <c r="AX167" s="14" t="s">
        <v>84</v>
      </c>
      <c r="AY167" s="164" t="s">
        <v>208</v>
      </c>
    </row>
    <row r="168" spans="2:63" s="11" customFormat="1" ht="22.9" customHeight="1">
      <c r="B168" s="120"/>
      <c r="D168" s="121" t="s">
        <v>76</v>
      </c>
      <c r="E168" s="130" t="s">
        <v>381</v>
      </c>
      <c r="F168" s="130" t="s">
        <v>382</v>
      </c>
      <c r="I168" s="123"/>
      <c r="J168" s="131">
        <f>BK168</f>
        <v>0</v>
      </c>
      <c r="L168" s="120"/>
      <c r="M168" s="125"/>
      <c r="P168" s="126">
        <f>SUM(P169:P179)</f>
        <v>0</v>
      </c>
      <c r="R168" s="126">
        <f>SUM(R169:R179)</f>
        <v>0</v>
      </c>
      <c r="T168" s="127">
        <f>SUM(T169:T179)</f>
        <v>0</v>
      </c>
      <c r="AR168" s="121" t="s">
        <v>84</v>
      </c>
      <c r="AT168" s="128" t="s">
        <v>76</v>
      </c>
      <c r="AU168" s="128" t="s">
        <v>84</v>
      </c>
      <c r="AY168" s="121" t="s">
        <v>208</v>
      </c>
      <c r="BK168" s="129">
        <f>SUM(BK169:BK179)</f>
        <v>0</v>
      </c>
    </row>
    <row r="169" spans="2:65" s="1" customFormat="1" ht="44.25" customHeight="1">
      <c r="B169" s="33"/>
      <c r="C169" s="132" t="s">
        <v>8</v>
      </c>
      <c r="D169" s="132" t="s">
        <v>211</v>
      </c>
      <c r="E169" s="133" t="s">
        <v>680</v>
      </c>
      <c r="F169" s="134" t="s">
        <v>681</v>
      </c>
      <c r="G169" s="135" t="s">
        <v>386</v>
      </c>
      <c r="H169" s="136">
        <v>2.415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48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216</v>
      </c>
      <c r="AT169" s="143" t="s">
        <v>211</v>
      </c>
      <c r="AU169" s="143" t="s">
        <v>86</v>
      </c>
      <c r="AY169" s="18" t="s">
        <v>208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84</v>
      </c>
      <c r="BK169" s="144">
        <f>ROUND(I169*H169,2)</f>
        <v>0</v>
      </c>
      <c r="BL169" s="18" t="s">
        <v>216</v>
      </c>
      <c r="BM169" s="143" t="s">
        <v>2301</v>
      </c>
    </row>
    <row r="170" spans="2:47" s="1" customFormat="1" ht="12">
      <c r="B170" s="33"/>
      <c r="D170" s="145" t="s">
        <v>218</v>
      </c>
      <c r="F170" s="146" t="s">
        <v>683</v>
      </c>
      <c r="I170" s="147"/>
      <c r="L170" s="33"/>
      <c r="M170" s="148"/>
      <c r="T170" s="52"/>
      <c r="AT170" s="18" t="s">
        <v>218</v>
      </c>
      <c r="AU170" s="18" t="s">
        <v>86</v>
      </c>
    </row>
    <row r="171" spans="2:65" s="1" customFormat="1" ht="33" customHeight="1">
      <c r="B171" s="33"/>
      <c r="C171" s="132" t="s">
        <v>331</v>
      </c>
      <c r="D171" s="132" t="s">
        <v>211</v>
      </c>
      <c r="E171" s="133" t="s">
        <v>390</v>
      </c>
      <c r="F171" s="134" t="s">
        <v>391</v>
      </c>
      <c r="G171" s="135" t="s">
        <v>386</v>
      </c>
      <c r="H171" s="136">
        <v>2.415</v>
      </c>
      <c r="I171" s="137"/>
      <c r="J171" s="138">
        <f>ROUND(I171*H171,2)</f>
        <v>0</v>
      </c>
      <c r="K171" s="134" t="s">
        <v>215</v>
      </c>
      <c r="L171" s="33"/>
      <c r="M171" s="139" t="s">
        <v>19</v>
      </c>
      <c r="N171" s="140" t="s">
        <v>48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216</v>
      </c>
      <c r="AT171" s="143" t="s">
        <v>211</v>
      </c>
      <c r="AU171" s="143" t="s">
        <v>86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84</v>
      </c>
      <c r="BK171" s="144">
        <f>ROUND(I171*H171,2)</f>
        <v>0</v>
      </c>
      <c r="BL171" s="18" t="s">
        <v>216</v>
      </c>
      <c r="BM171" s="143" t="s">
        <v>2302</v>
      </c>
    </row>
    <row r="172" spans="2:47" s="1" customFormat="1" ht="12">
      <c r="B172" s="33"/>
      <c r="D172" s="145" t="s">
        <v>218</v>
      </c>
      <c r="F172" s="146" t="s">
        <v>393</v>
      </c>
      <c r="I172" s="147"/>
      <c r="L172" s="33"/>
      <c r="M172" s="148"/>
      <c r="T172" s="52"/>
      <c r="AT172" s="18" t="s">
        <v>218</v>
      </c>
      <c r="AU172" s="18" t="s">
        <v>86</v>
      </c>
    </row>
    <row r="173" spans="2:65" s="1" customFormat="1" ht="44.25" customHeight="1">
      <c r="B173" s="33"/>
      <c r="C173" s="132" t="s">
        <v>337</v>
      </c>
      <c r="D173" s="132" t="s">
        <v>211</v>
      </c>
      <c r="E173" s="133" t="s">
        <v>395</v>
      </c>
      <c r="F173" s="134" t="s">
        <v>396</v>
      </c>
      <c r="G173" s="135" t="s">
        <v>386</v>
      </c>
      <c r="H173" s="136">
        <v>60.375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2303</v>
      </c>
    </row>
    <row r="174" spans="2:47" s="1" customFormat="1" ht="12">
      <c r="B174" s="33"/>
      <c r="D174" s="145" t="s">
        <v>218</v>
      </c>
      <c r="F174" s="146" t="s">
        <v>398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51" s="12" customFormat="1" ht="12">
      <c r="B175" s="149"/>
      <c r="D175" s="150" t="s">
        <v>220</v>
      </c>
      <c r="F175" s="152" t="s">
        <v>2304</v>
      </c>
      <c r="H175" s="153">
        <v>60.375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4</v>
      </c>
      <c r="AX175" s="12" t="s">
        <v>84</v>
      </c>
      <c r="AY175" s="151" t="s">
        <v>208</v>
      </c>
    </row>
    <row r="176" spans="2:65" s="1" customFormat="1" ht="44.25" customHeight="1">
      <c r="B176" s="33"/>
      <c r="C176" s="132" t="s">
        <v>343</v>
      </c>
      <c r="D176" s="132" t="s">
        <v>211</v>
      </c>
      <c r="E176" s="133" t="s">
        <v>401</v>
      </c>
      <c r="F176" s="134" t="s">
        <v>402</v>
      </c>
      <c r="G176" s="135" t="s">
        <v>386</v>
      </c>
      <c r="H176" s="136">
        <v>2.21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48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216</v>
      </c>
      <c r="AT176" s="143" t="s">
        <v>211</v>
      </c>
      <c r="AU176" s="143" t="s">
        <v>86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84</v>
      </c>
      <c r="BK176" s="144">
        <f>ROUND(I176*H176,2)</f>
        <v>0</v>
      </c>
      <c r="BL176" s="18" t="s">
        <v>216</v>
      </c>
      <c r="BM176" s="143" t="s">
        <v>2305</v>
      </c>
    </row>
    <row r="177" spans="2:47" s="1" customFormat="1" ht="12">
      <c r="B177" s="33"/>
      <c r="D177" s="145" t="s">
        <v>218</v>
      </c>
      <c r="F177" s="146" t="s">
        <v>404</v>
      </c>
      <c r="I177" s="147"/>
      <c r="L177" s="33"/>
      <c r="M177" s="148"/>
      <c r="T177" s="52"/>
      <c r="AT177" s="18" t="s">
        <v>218</v>
      </c>
      <c r="AU177" s="18" t="s">
        <v>86</v>
      </c>
    </row>
    <row r="178" spans="2:65" s="1" customFormat="1" ht="49.15" customHeight="1">
      <c r="B178" s="33"/>
      <c r="C178" s="132" t="s">
        <v>349</v>
      </c>
      <c r="D178" s="132" t="s">
        <v>211</v>
      </c>
      <c r="E178" s="133" t="s">
        <v>406</v>
      </c>
      <c r="F178" s="134" t="s">
        <v>407</v>
      </c>
      <c r="G178" s="135" t="s">
        <v>386</v>
      </c>
      <c r="H178" s="136">
        <v>0.205</v>
      </c>
      <c r="I178" s="137"/>
      <c r="J178" s="138">
        <f>ROUND(I178*H178,2)</f>
        <v>0</v>
      </c>
      <c r="K178" s="134" t="s">
        <v>215</v>
      </c>
      <c r="L178" s="33"/>
      <c r="M178" s="139" t="s">
        <v>19</v>
      </c>
      <c r="N178" s="140" t="s">
        <v>48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216</v>
      </c>
      <c r="AT178" s="143" t="s">
        <v>211</v>
      </c>
      <c r="AU178" s="143" t="s">
        <v>86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84</v>
      </c>
      <c r="BK178" s="144">
        <f>ROUND(I178*H178,2)</f>
        <v>0</v>
      </c>
      <c r="BL178" s="18" t="s">
        <v>216</v>
      </c>
      <c r="BM178" s="143" t="s">
        <v>2306</v>
      </c>
    </row>
    <row r="179" spans="2:47" s="1" customFormat="1" ht="12">
      <c r="B179" s="33"/>
      <c r="D179" s="145" t="s">
        <v>218</v>
      </c>
      <c r="F179" s="146" t="s">
        <v>409</v>
      </c>
      <c r="I179" s="147"/>
      <c r="L179" s="33"/>
      <c r="M179" s="148"/>
      <c r="T179" s="52"/>
      <c r="AT179" s="18" t="s">
        <v>218</v>
      </c>
      <c r="AU179" s="18" t="s">
        <v>86</v>
      </c>
    </row>
    <row r="180" spans="2:63" s="11" customFormat="1" ht="22.9" customHeight="1">
      <c r="B180" s="120"/>
      <c r="D180" s="121" t="s">
        <v>76</v>
      </c>
      <c r="E180" s="130" t="s">
        <v>410</v>
      </c>
      <c r="F180" s="130" t="s">
        <v>411</v>
      </c>
      <c r="I180" s="123"/>
      <c r="J180" s="131">
        <f>BK180</f>
        <v>0</v>
      </c>
      <c r="L180" s="120"/>
      <c r="M180" s="125"/>
      <c r="P180" s="126">
        <f>SUM(P181:P182)</f>
        <v>0</v>
      </c>
      <c r="R180" s="126">
        <f>SUM(R181:R182)</f>
        <v>0</v>
      </c>
      <c r="T180" s="127">
        <f>SUM(T181:T182)</f>
        <v>0</v>
      </c>
      <c r="AR180" s="121" t="s">
        <v>84</v>
      </c>
      <c r="AT180" s="128" t="s">
        <v>76</v>
      </c>
      <c r="AU180" s="128" t="s">
        <v>84</v>
      </c>
      <c r="AY180" s="121" t="s">
        <v>208</v>
      </c>
      <c r="BK180" s="129">
        <f>SUM(BK181:BK182)</f>
        <v>0</v>
      </c>
    </row>
    <row r="181" spans="2:65" s="1" customFormat="1" ht="55.5" customHeight="1">
      <c r="B181" s="33"/>
      <c r="C181" s="132" t="s">
        <v>355</v>
      </c>
      <c r="D181" s="132" t="s">
        <v>211</v>
      </c>
      <c r="E181" s="133" t="s">
        <v>634</v>
      </c>
      <c r="F181" s="134" t="s">
        <v>635</v>
      </c>
      <c r="G181" s="135" t="s">
        <v>386</v>
      </c>
      <c r="H181" s="136">
        <v>0.637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216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216</v>
      </c>
      <c r="BM181" s="143" t="s">
        <v>2307</v>
      </c>
    </row>
    <row r="182" spans="2:47" s="1" customFormat="1" ht="12">
      <c r="B182" s="33"/>
      <c r="D182" s="145" t="s">
        <v>218</v>
      </c>
      <c r="F182" s="146" t="s">
        <v>637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63" s="11" customFormat="1" ht="25.9" customHeight="1">
      <c r="B183" s="120"/>
      <c r="D183" s="121" t="s">
        <v>76</v>
      </c>
      <c r="E183" s="122" t="s">
        <v>417</v>
      </c>
      <c r="F183" s="122" t="s">
        <v>418</v>
      </c>
      <c r="I183" s="123"/>
      <c r="J183" s="124">
        <f>BK183</f>
        <v>0</v>
      </c>
      <c r="L183" s="120"/>
      <c r="M183" s="125"/>
      <c r="P183" s="126">
        <f>P184+P197</f>
        <v>0</v>
      </c>
      <c r="R183" s="126">
        <f>R184+R197</f>
        <v>0.22231029500000002</v>
      </c>
      <c r="T183" s="127">
        <f>T184+T197</f>
        <v>0.004509</v>
      </c>
      <c r="AR183" s="121" t="s">
        <v>86</v>
      </c>
      <c r="AT183" s="128" t="s">
        <v>76</v>
      </c>
      <c r="AU183" s="128" t="s">
        <v>77</v>
      </c>
      <c r="AY183" s="121" t="s">
        <v>208</v>
      </c>
      <c r="BK183" s="129">
        <f>BK184+BK197</f>
        <v>0</v>
      </c>
    </row>
    <row r="184" spans="2:63" s="11" customFormat="1" ht="22.9" customHeight="1">
      <c r="B184" s="120"/>
      <c r="D184" s="121" t="s">
        <v>76</v>
      </c>
      <c r="E184" s="130" t="s">
        <v>419</v>
      </c>
      <c r="F184" s="130" t="s">
        <v>420</v>
      </c>
      <c r="I184" s="123"/>
      <c r="J184" s="131">
        <f>BK184</f>
        <v>0</v>
      </c>
      <c r="L184" s="120"/>
      <c r="M184" s="125"/>
      <c r="P184" s="126">
        <f>SUM(P185:P196)</f>
        <v>0</v>
      </c>
      <c r="R184" s="126">
        <f>SUM(R185:R196)</f>
        <v>0.002</v>
      </c>
      <c r="T184" s="127">
        <f>SUM(T185:T196)</f>
        <v>0.004509</v>
      </c>
      <c r="AR184" s="121" t="s">
        <v>86</v>
      </c>
      <c r="AT184" s="128" t="s">
        <v>76</v>
      </c>
      <c r="AU184" s="128" t="s">
        <v>84</v>
      </c>
      <c r="AY184" s="121" t="s">
        <v>208</v>
      </c>
      <c r="BK184" s="129">
        <f>SUM(BK185:BK196)</f>
        <v>0</v>
      </c>
    </row>
    <row r="185" spans="2:65" s="1" customFormat="1" ht="24.2" customHeight="1">
      <c r="B185" s="33"/>
      <c r="C185" s="132" t="s">
        <v>7</v>
      </c>
      <c r="D185" s="132" t="s">
        <v>211</v>
      </c>
      <c r="E185" s="133" t="s">
        <v>564</v>
      </c>
      <c r="F185" s="134" t="s">
        <v>565</v>
      </c>
      <c r="G185" s="135" t="s">
        <v>274</v>
      </c>
      <c r="H185" s="136">
        <v>2.7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331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331</v>
      </c>
      <c r="BM185" s="143" t="s">
        <v>2308</v>
      </c>
    </row>
    <row r="186" spans="2:47" s="1" customFormat="1" ht="12">
      <c r="B186" s="33"/>
      <c r="D186" s="145" t="s">
        <v>218</v>
      </c>
      <c r="F186" s="146" t="s">
        <v>567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2309</v>
      </c>
      <c r="H187" s="153">
        <v>2.7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3" customFormat="1" ht="12">
      <c r="B188" s="157"/>
      <c r="D188" s="150" t="s">
        <v>220</v>
      </c>
      <c r="E188" s="158" t="s">
        <v>19</v>
      </c>
      <c r="F188" s="159" t="s">
        <v>2152</v>
      </c>
      <c r="H188" s="158" t="s">
        <v>19</v>
      </c>
      <c r="I188" s="160"/>
      <c r="L188" s="157"/>
      <c r="M188" s="161"/>
      <c r="T188" s="162"/>
      <c r="AT188" s="158" t="s">
        <v>220</v>
      </c>
      <c r="AU188" s="158" t="s">
        <v>86</v>
      </c>
      <c r="AV188" s="13" t="s">
        <v>84</v>
      </c>
      <c r="AW188" s="13" t="s">
        <v>37</v>
      </c>
      <c r="AX188" s="13" t="s">
        <v>77</v>
      </c>
      <c r="AY188" s="158" t="s">
        <v>208</v>
      </c>
    </row>
    <row r="189" spans="2:51" s="14" customFormat="1" ht="12">
      <c r="B189" s="163"/>
      <c r="D189" s="150" t="s">
        <v>220</v>
      </c>
      <c r="E189" s="164" t="s">
        <v>19</v>
      </c>
      <c r="F189" s="165" t="s">
        <v>223</v>
      </c>
      <c r="H189" s="166">
        <v>2.7</v>
      </c>
      <c r="I189" s="167"/>
      <c r="L189" s="163"/>
      <c r="M189" s="168"/>
      <c r="T189" s="169"/>
      <c r="AT189" s="164" t="s">
        <v>220</v>
      </c>
      <c r="AU189" s="164" t="s">
        <v>86</v>
      </c>
      <c r="AV189" s="14" t="s">
        <v>216</v>
      </c>
      <c r="AW189" s="14" t="s">
        <v>37</v>
      </c>
      <c r="AX189" s="14" t="s">
        <v>84</v>
      </c>
      <c r="AY189" s="164" t="s">
        <v>208</v>
      </c>
    </row>
    <row r="190" spans="2:65" s="1" customFormat="1" ht="21.75" customHeight="1">
      <c r="B190" s="33"/>
      <c r="C190" s="170" t="s">
        <v>368</v>
      </c>
      <c r="D190" s="170" t="s">
        <v>239</v>
      </c>
      <c r="E190" s="171" t="s">
        <v>570</v>
      </c>
      <c r="F190" s="172" t="s">
        <v>571</v>
      </c>
      <c r="G190" s="173" t="s">
        <v>386</v>
      </c>
      <c r="H190" s="174">
        <v>0.002</v>
      </c>
      <c r="I190" s="175"/>
      <c r="J190" s="176">
        <f>ROUND(I190*H190,2)</f>
        <v>0</v>
      </c>
      <c r="K190" s="172" t="s">
        <v>215</v>
      </c>
      <c r="L190" s="177"/>
      <c r="M190" s="178" t="s">
        <v>19</v>
      </c>
      <c r="N190" s="179" t="s">
        <v>48</v>
      </c>
      <c r="P190" s="141">
        <f>O190*H190</f>
        <v>0</v>
      </c>
      <c r="Q190" s="141">
        <v>1</v>
      </c>
      <c r="R190" s="141">
        <f>Q190*H190</f>
        <v>0.002</v>
      </c>
      <c r="S190" s="141">
        <v>0</v>
      </c>
      <c r="T190" s="142">
        <f>S190*H190</f>
        <v>0</v>
      </c>
      <c r="AR190" s="143" t="s">
        <v>432</v>
      </c>
      <c r="AT190" s="143" t="s">
        <v>239</v>
      </c>
      <c r="AU190" s="143" t="s">
        <v>86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84</v>
      </c>
      <c r="BK190" s="144">
        <f>ROUND(I190*H190,2)</f>
        <v>0</v>
      </c>
      <c r="BL190" s="18" t="s">
        <v>331</v>
      </c>
      <c r="BM190" s="143" t="s">
        <v>2310</v>
      </c>
    </row>
    <row r="191" spans="2:65" s="1" customFormat="1" ht="24.2" customHeight="1">
      <c r="B191" s="33"/>
      <c r="C191" s="132" t="s">
        <v>374</v>
      </c>
      <c r="D191" s="132" t="s">
        <v>211</v>
      </c>
      <c r="E191" s="133" t="s">
        <v>422</v>
      </c>
      <c r="F191" s="134" t="s">
        <v>423</v>
      </c>
      <c r="G191" s="135" t="s">
        <v>274</v>
      </c>
      <c r="H191" s="136">
        <v>2.7</v>
      </c>
      <c r="I191" s="137"/>
      <c r="J191" s="138">
        <f>ROUND(I191*H191,2)</f>
        <v>0</v>
      </c>
      <c r="K191" s="134" t="s">
        <v>215</v>
      </c>
      <c r="L191" s="33"/>
      <c r="M191" s="139" t="s">
        <v>19</v>
      </c>
      <c r="N191" s="140" t="s">
        <v>48</v>
      </c>
      <c r="P191" s="141">
        <f>O191*H191</f>
        <v>0</v>
      </c>
      <c r="Q191" s="141">
        <v>0</v>
      </c>
      <c r="R191" s="141">
        <f>Q191*H191</f>
        <v>0</v>
      </c>
      <c r="S191" s="141">
        <v>0.00167</v>
      </c>
      <c r="T191" s="142">
        <f>S191*H191</f>
        <v>0.004509</v>
      </c>
      <c r="AR191" s="143" t="s">
        <v>331</v>
      </c>
      <c r="AT191" s="143" t="s">
        <v>211</v>
      </c>
      <c r="AU191" s="143" t="s">
        <v>86</v>
      </c>
      <c r="AY191" s="18" t="s">
        <v>208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84</v>
      </c>
      <c r="BK191" s="144">
        <f>ROUND(I191*H191,2)</f>
        <v>0</v>
      </c>
      <c r="BL191" s="18" t="s">
        <v>331</v>
      </c>
      <c r="BM191" s="143" t="s">
        <v>2311</v>
      </c>
    </row>
    <row r="192" spans="2:47" s="1" customFormat="1" ht="12">
      <c r="B192" s="33"/>
      <c r="D192" s="145" t="s">
        <v>218</v>
      </c>
      <c r="F192" s="146" t="s">
        <v>425</v>
      </c>
      <c r="I192" s="147"/>
      <c r="L192" s="33"/>
      <c r="M192" s="148"/>
      <c r="T192" s="52"/>
      <c r="AT192" s="18" t="s">
        <v>218</v>
      </c>
      <c r="AU192" s="18" t="s">
        <v>86</v>
      </c>
    </row>
    <row r="193" spans="2:51" s="12" customFormat="1" ht="12">
      <c r="B193" s="149"/>
      <c r="D193" s="150" t="s">
        <v>220</v>
      </c>
      <c r="E193" s="151" t="s">
        <v>19</v>
      </c>
      <c r="F193" s="152" t="s">
        <v>2309</v>
      </c>
      <c r="H193" s="153">
        <v>2.7</v>
      </c>
      <c r="I193" s="154"/>
      <c r="L193" s="149"/>
      <c r="M193" s="155"/>
      <c r="T193" s="156"/>
      <c r="AT193" s="151" t="s">
        <v>220</v>
      </c>
      <c r="AU193" s="151" t="s">
        <v>86</v>
      </c>
      <c r="AV193" s="12" t="s">
        <v>86</v>
      </c>
      <c r="AW193" s="12" t="s">
        <v>37</v>
      </c>
      <c r="AX193" s="12" t="s">
        <v>77</v>
      </c>
      <c r="AY193" s="151" t="s">
        <v>208</v>
      </c>
    </row>
    <row r="194" spans="2:51" s="14" customFormat="1" ht="12">
      <c r="B194" s="163"/>
      <c r="D194" s="150" t="s">
        <v>220</v>
      </c>
      <c r="E194" s="164" t="s">
        <v>19</v>
      </c>
      <c r="F194" s="165" t="s">
        <v>2156</v>
      </c>
      <c r="H194" s="166">
        <v>2.7</v>
      </c>
      <c r="I194" s="167"/>
      <c r="L194" s="163"/>
      <c r="M194" s="168"/>
      <c r="T194" s="169"/>
      <c r="AT194" s="164" t="s">
        <v>220</v>
      </c>
      <c r="AU194" s="164" t="s">
        <v>86</v>
      </c>
      <c r="AV194" s="14" t="s">
        <v>216</v>
      </c>
      <c r="AW194" s="14" t="s">
        <v>37</v>
      </c>
      <c r="AX194" s="14" t="s">
        <v>84</v>
      </c>
      <c r="AY194" s="164" t="s">
        <v>208</v>
      </c>
    </row>
    <row r="195" spans="2:65" s="1" customFormat="1" ht="44.25" customHeight="1">
      <c r="B195" s="33"/>
      <c r="C195" s="132" t="s">
        <v>383</v>
      </c>
      <c r="D195" s="132" t="s">
        <v>211</v>
      </c>
      <c r="E195" s="133" t="s">
        <v>1002</v>
      </c>
      <c r="F195" s="134" t="s">
        <v>1003</v>
      </c>
      <c r="G195" s="135" t="s">
        <v>447</v>
      </c>
      <c r="H195" s="187"/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331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331</v>
      </c>
      <c r="BM195" s="143" t="s">
        <v>2312</v>
      </c>
    </row>
    <row r="196" spans="2:47" s="1" customFormat="1" ht="12">
      <c r="B196" s="33"/>
      <c r="D196" s="145" t="s">
        <v>218</v>
      </c>
      <c r="F196" s="146" t="s">
        <v>1005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63" s="11" customFormat="1" ht="22.9" customHeight="1">
      <c r="B197" s="120"/>
      <c r="D197" s="121" t="s">
        <v>76</v>
      </c>
      <c r="E197" s="130" t="s">
        <v>450</v>
      </c>
      <c r="F197" s="130" t="s">
        <v>451</v>
      </c>
      <c r="I197" s="123"/>
      <c r="J197" s="131">
        <f>BK197</f>
        <v>0</v>
      </c>
      <c r="L197" s="120"/>
      <c r="M197" s="125"/>
      <c r="P197" s="126">
        <f>SUM(P198:P227)</f>
        <v>0</v>
      </c>
      <c r="R197" s="126">
        <f>SUM(R198:R227)</f>
        <v>0.22031029500000002</v>
      </c>
      <c r="T197" s="127">
        <f>SUM(T198:T227)</f>
        <v>0</v>
      </c>
      <c r="AR197" s="121" t="s">
        <v>86</v>
      </c>
      <c r="AT197" s="128" t="s">
        <v>76</v>
      </c>
      <c r="AU197" s="128" t="s">
        <v>84</v>
      </c>
      <c r="AY197" s="121" t="s">
        <v>208</v>
      </c>
      <c r="BK197" s="129">
        <f>SUM(BK198:BK227)</f>
        <v>0</v>
      </c>
    </row>
    <row r="198" spans="2:65" s="1" customFormat="1" ht="33" customHeight="1">
      <c r="B198" s="33"/>
      <c r="C198" s="132" t="s">
        <v>389</v>
      </c>
      <c r="D198" s="132" t="s">
        <v>211</v>
      </c>
      <c r="E198" s="133" t="s">
        <v>695</v>
      </c>
      <c r="F198" s="134" t="s">
        <v>696</v>
      </c>
      <c r="G198" s="135" t="s">
        <v>226</v>
      </c>
      <c r="H198" s="136">
        <v>5.4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48</v>
      </c>
      <c r="P198" s="141">
        <f>O198*H198</f>
        <v>0</v>
      </c>
      <c r="Q198" s="141">
        <v>0.000260425</v>
      </c>
      <c r="R198" s="141">
        <f>Q198*H198</f>
        <v>0.0014062950000000001</v>
      </c>
      <c r="S198" s="141">
        <v>0</v>
      </c>
      <c r="T198" s="142">
        <f>S198*H198</f>
        <v>0</v>
      </c>
      <c r="AR198" s="143" t="s">
        <v>331</v>
      </c>
      <c r="AT198" s="143" t="s">
        <v>211</v>
      </c>
      <c r="AU198" s="143" t="s">
        <v>86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84</v>
      </c>
      <c r="BK198" s="144">
        <f>ROUND(I198*H198,2)</f>
        <v>0</v>
      </c>
      <c r="BL198" s="18" t="s">
        <v>331</v>
      </c>
      <c r="BM198" s="143" t="s">
        <v>2313</v>
      </c>
    </row>
    <row r="199" spans="2:47" s="1" customFormat="1" ht="12">
      <c r="B199" s="33"/>
      <c r="D199" s="145" t="s">
        <v>218</v>
      </c>
      <c r="F199" s="146" t="s">
        <v>698</v>
      </c>
      <c r="I199" s="147"/>
      <c r="L199" s="33"/>
      <c r="M199" s="148"/>
      <c r="T199" s="52"/>
      <c r="AT199" s="18" t="s">
        <v>218</v>
      </c>
      <c r="AU199" s="18" t="s">
        <v>86</v>
      </c>
    </row>
    <row r="200" spans="2:65" s="1" customFormat="1" ht="24.2" customHeight="1">
      <c r="B200" s="33"/>
      <c r="C200" s="170" t="s">
        <v>394</v>
      </c>
      <c r="D200" s="170" t="s">
        <v>239</v>
      </c>
      <c r="E200" s="171" t="s">
        <v>460</v>
      </c>
      <c r="F200" s="172" t="s">
        <v>2314</v>
      </c>
      <c r="G200" s="173" t="s">
        <v>226</v>
      </c>
      <c r="H200" s="174">
        <v>5.4</v>
      </c>
      <c r="I200" s="175"/>
      <c r="J200" s="176">
        <f>ROUND(I200*H200,2)</f>
        <v>0</v>
      </c>
      <c r="K200" s="172" t="s">
        <v>215</v>
      </c>
      <c r="L200" s="177"/>
      <c r="M200" s="178" t="s">
        <v>19</v>
      </c>
      <c r="N200" s="179" t="s">
        <v>48</v>
      </c>
      <c r="P200" s="141">
        <f>O200*H200</f>
        <v>0</v>
      </c>
      <c r="Q200" s="141">
        <v>0.03642</v>
      </c>
      <c r="R200" s="141">
        <f>Q200*H200</f>
        <v>0.196668</v>
      </c>
      <c r="S200" s="141">
        <v>0</v>
      </c>
      <c r="T200" s="142">
        <f>S200*H200</f>
        <v>0</v>
      </c>
      <c r="AR200" s="143" t="s">
        <v>432</v>
      </c>
      <c r="AT200" s="143" t="s">
        <v>239</v>
      </c>
      <c r="AU200" s="143" t="s">
        <v>86</v>
      </c>
      <c r="AY200" s="18" t="s">
        <v>208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84</v>
      </c>
      <c r="BK200" s="144">
        <f>ROUND(I200*H200,2)</f>
        <v>0</v>
      </c>
      <c r="BL200" s="18" t="s">
        <v>331</v>
      </c>
      <c r="BM200" s="143" t="s">
        <v>2315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2258</v>
      </c>
      <c r="H201" s="153">
        <v>1.8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3" customFormat="1" ht="12">
      <c r="B202" s="157"/>
      <c r="D202" s="150" t="s">
        <v>220</v>
      </c>
      <c r="E202" s="158" t="s">
        <v>19</v>
      </c>
      <c r="F202" s="159" t="s">
        <v>2316</v>
      </c>
      <c r="H202" s="158" t="s">
        <v>19</v>
      </c>
      <c r="I202" s="160"/>
      <c r="L202" s="157"/>
      <c r="M202" s="161"/>
      <c r="T202" s="162"/>
      <c r="AT202" s="158" t="s">
        <v>220</v>
      </c>
      <c r="AU202" s="158" t="s">
        <v>86</v>
      </c>
      <c r="AV202" s="13" t="s">
        <v>84</v>
      </c>
      <c r="AW202" s="13" t="s">
        <v>37</v>
      </c>
      <c r="AX202" s="13" t="s">
        <v>77</v>
      </c>
      <c r="AY202" s="158" t="s">
        <v>208</v>
      </c>
    </row>
    <row r="203" spans="2:51" s="12" customFormat="1" ht="12">
      <c r="B203" s="149"/>
      <c r="D203" s="150" t="s">
        <v>220</v>
      </c>
      <c r="E203" s="151" t="s">
        <v>19</v>
      </c>
      <c r="F203" s="152" t="s">
        <v>2258</v>
      </c>
      <c r="H203" s="153">
        <v>1.8</v>
      </c>
      <c r="I203" s="154"/>
      <c r="L203" s="149"/>
      <c r="M203" s="155"/>
      <c r="T203" s="156"/>
      <c r="AT203" s="151" t="s">
        <v>220</v>
      </c>
      <c r="AU203" s="151" t="s">
        <v>86</v>
      </c>
      <c r="AV203" s="12" t="s">
        <v>86</v>
      </c>
      <c r="AW203" s="12" t="s">
        <v>37</v>
      </c>
      <c r="AX203" s="12" t="s">
        <v>77</v>
      </c>
      <c r="AY203" s="151" t="s">
        <v>208</v>
      </c>
    </row>
    <row r="204" spans="2:51" s="13" customFormat="1" ht="12">
      <c r="B204" s="157"/>
      <c r="D204" s="150" t="s">
        <v>220</v>
      </c>
      <c r="E204" s="158" t="s">
        <v>19</v>
      </c>
      <c r="F204" s="159" t="s">
        <v>2259</v>
      </c>
      <c r="H204" s="158" t="s">
        <v>19</v>
      </c>
      <c r="I204" s="160"/>
      <c r="L204" s="157"/>
      <c r="M204" s="161"/>
      <c r="T204" s="162"/>
      <c r="AT204" s="158" t="s">
        <v>220</v>
      </c>
      <c r="AU204" s="158" t="s">
        <v>86</v>
      </c>
      <c r="AV204" s="13" t="s">
        <v>84</v>
      </c>
      <c r="AW204" s="13" t="s">
        <v>37</v>
      </c>
      <c r="AX204" s="13" t="s">
        <v>77</v>
      </c>
      <c r="AY204" s="158" t="s">
        <v>208</v>
      </c>
    </row>
    <row r="205" spans="2:51" s="12" customFormat="1" ht="12">
      <c r="B205" s="149"/>
      <c r="D205" s="150" t="s">
        <v>220</v>
      </c>
      <c r="E205" s="151" t="s">
        <v>19</v>
      </c>
      <c r="F205" s="152" t="s">
        <v>2258</v>
      </c>
      <c r="H205" s="153">
        <v>1.8</v>
      </c>
      <c r="I205" s="154"/>
      <c r="L205" s="149"/>
      <c r="M205" s="155"/>
      <c r="T205" s="156"/>
      <c r="AT205" s="151" t="s">
        <v>220</v>
      </c>
      <c r="AU205" s="151" t="s">
        <v>86</v>
      </c>
      <c r="AV205" s="12" t="s">
        <v>86</v>
      </c>
      <c r="AW205" s="12" t="s">
        <v>37</v>
      </c>
      <c r="AX205" s="12" t="s">
        <v>77</v>
      </c>
      <c r="AY205" s="151" t="s">
        <v>208</v>
      </c>
    </row>
    <row r="206" spans="2:51" s="13" customFormat="1" ht="12">
      <c r="B206" s="157"/>
      <c r="D206" s="150" t="s">
        <v>220</v>
      </c>
      <c r="E206" s="158" t="s">
        <v>19</v>
      </c>
      <c r="F206" s="159" t="s">
        <v>2260</v>
      </c>
      <c r="H206" s="158" t="s">
        <v>19</v>
      </c>
      <c r="I206" s="160"/>
      <c r="L206" s="157"/>
      <c r="M206" s="161"/>
      <c r="T206" s="162"/>
      <c r="AT206" s="158" t="s">
        <v>220</v>
      </c>
      <c r="AU206" s="158" t="s">
        <v>86</v>
      </c>
      <c r="AV206" s="13" t="s">
        <v>84</v>
      </c>
      <c r="AW206" s="13" t="s">
        <v>37</v>
      </c>
      <c r="AX206" s="13" t="s">
        <v>77</v>
      </c>
      <c r="AY206" s="158" t="s">
        <v>208</v>
      </c>
    </row>
    <row r="207" spans="2:51" s="14" customFormat="1" ht="12">
      <c r="B207" s="163"/>
      <c r="D207" s="150" t="s">
        <v>220</v>
      </c>
      <c r="E207" s="164" t="s">
        <v>19</v>
      </c>
      <c r="F207" s="165" t="s">
        <v>223</v>
      </c>
      <c r="H207" s="166">
        <v>5.4</v>
      </c>
      <c r="I207" s="167"/>
      <c r="L207" s="163"/>
      <c r="M207" s="168"/>
      <c r="T207" s="169"/>
      <c r="AT207" s="164" t="s">
        <v>220</v>
      </c>
      <c r="AU207" s="164" t="s">
        <v>86</v>
      </c>
      <c r="AV207" s="14" t="s">
        <v>216</v>
      </c>
      <c r="AW207" s="14" t="s">
        <v>37</v>
      </c>
      <c r="AX207" s="14" t="s">
        <v>84</v>
      </c>
      <c r="AY207" s="164" t="s">
        <v>208</v>
      </c>
    </row>
    <row r="208" spans="2:65" s="1" customFormat="1" ht="44.25" customHeight="1">
      <c r="B208" s="33"/>
      <c r="C208" s="132" t="s">
        <v>400</v>
      </c>
      <c r="D208" s="132" t="s">
        <v>211</v>
      </c>
      <c r="E208" s="133" t="s">
        <v>464</v>
      </c>
      <c r="F208" s="134" t="s">
        <v>465</v>
      </c>
      <c r="G208" s="135" t="s">
        <v>274</v>
      </c>
      <c r="H208" s="136">
        <v>17.4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0.00029</v>
      </c>
      <c r="R208" s="141">
        <f>Q208*H208</f>
        <v>0.005045999999999999</v>
      </c>
      <c r="S208" s="141">
        <v>0</v>
      </c>
      <c r="T208" s="142">
        <f>S208*H208</f>
        <v>0</v>
      </c>
      <c r="AR208" s="143" t="s">
        <v>331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331</v>
      </c>
      <c r="BM208" s="143" t="s">
        <v>2317</v>
      </c>
    </row>
    <row r="209" spans="2:47" s="1" customFormat="1" ht="12">
      <c r="B209" s="33"/>
      <c r="D209" s="145" t="s">
        <v>218</v>
      </c>
      <c r="F209" s="146" t="s">
        <v>467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2264</v>
      </c>
      <c r="H210" s="153">
        <v>5.8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3" customFormat="1" ht="12">
      <c r="B211" s="157"/>
      <c r="D211" s="150" t="s">
        <v>220</v>
      </c>
      <c r="E211" s="158" t="s">
        <v>19</v>
      </c>
      <c r="F211" s="159" t="s">
        <v>2316</v>
      </c>
      <c r="H211" s="158" t="s">
        <v>19</v>
      </c>
      <c r="I211" s="160"/>
      <c r="L211" s="157"/>
      <c r="M211" s="161"/>
      <c r="T211" s="162"/>
      <c r="AT211" s="158" t="s">
        <v>220</v>
      </c>
      <c r="AU211" s="158" t="s">
        <v>86</v>
      </c>
      <c r="AV211" s="13" t="s">
        <v>84</v>
      </c>
      <c r="AW211" s="13" t="s">
        <v>37</v>
      </c>
      <c r="AX211" s="13" t="s">
        <v>77</v>
      </c>
      <c r="AY211" s="158" t="s">
        <v>208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2264</v>
      </c>
      <c r="H212" s="153">
        <v>5.8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3" customFormat="1" ht="12">
      <c r="B213" s="157"/>
      <c r="D213" s="150" t="s">
        <v>220</v>
      </c>
      <c r="E213" s="158" t="s">
        <v>19</v>
      </c>
      <c r="F213" s="159" t="s">
        <v>2259</v>
      </c>
      <c r="H213" s="158" t="s">
        <v>19</v>
      </c>
      <c r="I213" s="160"/>
      <c r="L213" s="157"/>
      <c r="M213" s="161"/>
      <c r="T213" s="162"/>
      <c r="AT213" s="158" t="s">
        <v>220</v>
      </c>
      <c r="AU213" s="158" t="s">
        <v>86</v>
      </c>
      <c r="AV213" s="13" t="s">
        <v>84</v>
      </c>
      <c r="AW213" s="13" t="s">
        <v>37</v>
      </c>
      <c r="AX213" s="13" t="s">
        <v>77</v>
      </c>
      <c r="AY213" s="158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2264</v>
      </c>
      <c r="H214" s="153">
        <v>5.8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3" customFormat="1" ht="12">
      <c r="B215" s="157"/>
      <c r="D215" s="150" t="s">
        <v>220</v>
      </c>
      <c r="E215" s="158" t="s">
        <v>19</v>
      </c>
      <c r="F215" s="159" t="s">
        <v>2260</v>
      </c>
      <c r="H215" s="158" t="s">
        <v>19</v>
      </c>
      <c r="I215" s="160"/>
      <c r="L215" s="157"/>
      <c r="M215" s="161"/>
      <c r="T215" s="162"/>
      <c r="AT215" s="158" t="s">
        <v>220</v>
      </c>
      <c r="AU215" s="158" t="s">
        <v>86</v>
      </c>
      <c r="AV215" s="13" t="s">
        <v>84</v>
      </c>
      <c r="AW215" s="13" t="s">
        <v>37</v>
      </c>
      <c r="AX215" s="13" t="s">
        <v>77</v>
      </c>
      <c r="AY215" s="158" t="s">
        <v>208</v>
      </c>
    </row>
    <row r="216" spans="2:51" s="14" customFormat="1" ht="12">
      <c r="B216" s="163"/>
      <c r="D216" s="150" t="s">
        <v>220</v>
      </c>
      <c r="E216" s="164" t="s">
        <v>19</v>
      </c>
      <c r="F216" s="165" t="s">
        <v>223</v>
      </c>
      <c r="H216" s="166">
        <v>17.4</v>
      </c>
      <c r="I216" s="167"/>
      <c r="L216" s="163"/>
      <c r="M216" s="168"/>
      <c r="T216" s="169"/>
      <c r="AT216" s="164" t="s">
        <v>220</v>
      </c>
      <c r="AU216" s="164" t="s">
        <v>86</v>
      </c>
      <c r="AV216" s="14" t="s">
        <v>216</v>
      </c>
      <c r="AW216" s="14" t="s">
        <v>37</v>
      </c>
      <c r="AX216" s="14" t="s">
        <v>84</v>
      </c>
      <c r="AY216" s="164" t="s">
        <v>208</v>
      </c>
    </row>
    <row r="217" spans="2:65" s="1" customFormat="1" ht="33" customHeight="1">
      <c r="B217" s="33"/>
      <c r="C217" s="132" t="s">
        <v>405</v>
      </c>
      <c r="D217" s="132" t="s">
        <v>211</v>
      </c>
      <c r="E217" s="133" t="s">
        <v>486</v>
      </c>
      <c r="F217" s="134" t="s">
        <v>487</v>
      </c>
      <c r="G217" s="135" t="s">
        <v>274</v>
      </c>
      <c r="H217" s="136">
        <v>2.7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48</v>
      </c>
      <c r="P217" s="141">
        <f>O217*H217</f>
        <v>0</v>
      </c>
      <c r="Q217" s="141">
        <v>0</v>
      </c>
      <c r="R217" s="141">
        <f>Q217*H217</f>
        <v>0</v>
      </c>
      <c r="S217" s="141">
        <v>0</v>
      </c>
      <c r="T217" s="142">
        <f>S217*H217</f>
        <v>0</v>
      </c>
      <c r="AR217" s="143" t="s">
        <v>331</v>
      </c>
      <c r="AT217" s="143" t="s">
        <v>211</v>
      </c>
      <c r="AU217" s="143" t="s">
        <v>86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84</v>
      </c>
      <c r="BK217" s="144">
        <f>ROUND(I217*H217,2)</f>
        <v>0</v>
      </c>
      <c r="BL217" s="18" t="s">
        <v>331</v>
      </c>
      <c r="BM217" s="143" t="s">
        <v>2318</v>
      </c>
    </row>
    <row r="218" spans="2:47" s="1" customFormat="1" ht="12">
      <c r="B218" s="33"/>
      <c r="D218" s="145" t="s">
        <v>218</v>
      </c>
      <c r="F218" s="146" t="s">
        <v>489</v>
      </c>
      <c r="I218" s="147"/>
      <c r="L218" s="33"/>
      <c r="M218" s="148"/>
      <c r="T218" s="52"/>
      <c r="AT218" s="18" t="s">
        <v>218</v>
      </c>
      <c r="AU218" s="18" t="s">
        <v>86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2309</v>
      </c>
      <c r="H219" s="153">
        <v>2.7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4" customFormat="1" ht="12">
      <c r="B220" s="163"/>
      <c r="D220" s="150" t="s">
        <v>220</v>
      </c>
      <c r="E220" s="164" t="s">
        <v>19</v>
      </c>
      <c r="F220" s="165" t="s">
        <v>223</v>
      </c>
      <c r="H220" s="166">
        <v>2.7</v>
      </c>
      <c r="I220" s="167"/>
      <c r="L220" s="163"/>
      <c r="M220" s="168"/>
      <c r="T220" s="169"/>
      <c r="AT220" s="164" t="s">
        <v>220</v>
      </c>
      <c r="AU220" s="164" t="s">
        <v>86</v>
      </c>
      <c r="AV220" s="14" t="s">
        <v>216</v>
      </c>
      <c r="AW220" s="14" t="s">
        <v>37</v>
      </c>
      <c r="AX220" s="14" t="s">
        <v>84</v>
      </c>
      <c r="AY220" s="164" t="s">
        <v>208</v>
      </c>
    </row>
    <row r="221" spans="2:65" s="1" customFormat="1" ht="24.2" customHeight="1">
      <c r="B221" s="33"/>
      <c r="C221" s="170" t="s">
        <v>412</v>
      </c>
      <c r="D221" s="170" t="s">
        <v>239</v>
      </c>
      <c r="E221" s="171" t="s">
        <v>2042</v>
      </c>
      <c r="F221" s="172" t="s">
        <v>2043</v>
      </c>
      <c r="G221" s="173" t="s">
        <v>274</v>
      </c>
      <c r="H221" s="174">
        <v>2.835</v>
      </c>
      <c r="I221" s="175"/>
      <c r="J221" s="176">
        <f>ROUND(I221*H221,2)</f>
        <v>0</v>
      </c>
      <c r="K221" s="172" t="s">
        <v>215</v>
      </c>
      <c r="L221" s="177"/>
      <c r="M221" s="178" t="s">
        <v>19</v>
      </c>
      <c r="N221" s="179" t="s">
        <v>48</v>
      </c>
      <c r="P221" s="141">
        <f>O221*H221</f>
        <v>0</v>
      </c>
      <c r="Q221" s="141">
        <v>0.006</v>
      </c>
      <c r="R221" s="141">
        <f>Q221*H221</f>
        <v>0.01701</v>
      </c>
      <c r="S221" s="141">
        <v>0</v>
      </c>
      <c r="T221" s="142">
        <f>S221*H221</f>
        <v>0</v>
      </c>
      <c r="AR221" s="143" t="s">
        <v>432</v>
      </c>
      <c r="AT221" s="143" t="s">
        <v>239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331</v>
      </c>
      <c r="BM221" s="143" t="s">
        <v>2319</v>
      </c>
    </row>
    <row r="222" spans="2:51" s="12" customFormat="1" ht="12">
      <c r="B222" s="149"/>
      <c r="D222" s="150" t="s">
        <v>220</v>
      </c>
      <c r="E222" s="151" t="s">
        <v>19</v>
      </c>
      <c r="F222" s="152" t="s">
        <v>2309</v>
      </c>
      <c r="H222" s="153">
        <v>2.7</v>
      </c>
      <c r="I222" s="154"/>
      <c r="L222" s="149"/>
      <c r="M222" s="155"/>
      <c r="T222" s="156"/>
      <c r="AT222" s="151" t="s">
        <v>220</v>
      </c>
      <c r="AU222" s="151" t="s">
        <v>86</v>
      </c>
      <c r="AV222" s="12" t="s">
        <v>86</v>
      </c>
      <c r="AW222" s="12" t="s">
        <v>37</v>
      </c>
      <c r="AX222" s="12" t="s">
        <v>77</v>
      </c>
      <c r="AY222" s="151" t="s">
        <v>208</v>
      </c>
    </row>
    <row r="223" spans="2:51" s="14" customFormat="1" ht="12">
      <c r="B223" s="163"/>
      <c r="D223" s="150" t="s">
        <v>220</v>
      </c>
      <c r="E223" s="164" t="s">
        <v>19</v>
      </c>
      <c r="F223" s="165" t="s">
        <v>223</v>
      </c>
      <c r="H223" s="166">
        <v>2.7</v>
      </c>
      <c r="I223" s="167"/>
      <c r="L223" s="163"/>
      <c r="M223" s="168"/>
      <c r="T223" s="169"/>
      <c r="AT223" s="164" t="s">
        <v>220</v>
      </c>
      <c r="AU223" s="164" t="s">
        <v>86</v>
      </c>
      <c r="AV223" s="14" t="s">
        <v>216</v>
      </c>
      <c r="AW223" s="14" t="s">
        <v>37</v>
      </c>
      <c r="AX223" s="14" t="s">
        <v>84</v>
      </c>
      <c r="AY223" s="164" t="s">
        <v>208</v>
      </c>
    </row>
    <row r="224" spans="2:51" s="12" customFormat="1" ht="12">
      <c r="B224" s="149"/>
      <c r="D224" s="150" t="s">
        <v>220</v>
      </c>
      <c r="F224" s="152" t="s">
        <v>2320</v>
      </c>
      <c r="H224" s="153">
        <v>2.835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4</v>
      </c>
      <c r="AX224" s="12" t="s">
        <v>84</v>
      </c>
      <c r="AY224" s="151" t="s">
        <v>208</v>
      </c>
    </row>
    <row r="225" spans="2:65" s="1" customFormat="1" ht="24.2" customHeight="1">
      <c r="B225" s="33"/>
      <c r="C225" s="170" t="s">
        <v>421</v>
      </c>
      <c r="D225" s="170" t="s">
        <v>239</v>
      </c>
      <c r="E225" s="171" t="s">
        <v>481</v>
      </c>
      <c r="F225" s="172" t="s">
        <v>482</v>
      </c>
      <c r="G225" s="173" t="s">
        <v>483</v>
      </c>
      <c r="H225" s="174">
        <v>3</v>
      </c>
      <c r="I225" s="175"/>
      <c r="J225" s="176">
        <f>ROUND(I225*H225,2)</f>
        <v>0</v>
      </c>
      <c r="K225" s="172" t="s">
        <v>215</v>
      </c>
      <c r="L225" s="177"/>
      <c r="M225" s="178" t="s">
        <v>19</v>
      </c>
      <c r="N225" s="179" t="s">
        <v>48</v>
      </c>
      <c r="P225" s="141">
        <f>O225*H225</f>
        <v>0</v>
      </c>
      <c r="Q225" s="141">
        <v>6E-05</v>
      </c>
      <c r="R225" s="141">
        <f>Q225*H225</f>
        <v>0.00018</v>
      </c>
      <c r="S225" s="141">
        <v>0</v>
      </c>
      <c r="T225" s="142">
        <f>S225*H225</f>
        <v>0</v>
      </c>
      <c r="AR225" s="143" t="s">
        <v>432</v>
      </c>
      <c r="AT225" s="143" t="s">
        <v>239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331</v>
      </c>
      <c r="BM225" s="143" t="s">
        <v>2321</v>
      </c>
    </row>
    <row r="226" spans="2:65" s="1" customFormat="1" ht="44.25" customHeight="1">
      <c r="B226" s="33"/>
      <c r="C226" s="132" t="s">
        <v>426</v>
      </c>
      <c r="D226" s="132" t="s">
        <v>211</v>
      </c>
      <c r="E226" s="133" t="s">
        <v>651</v>
      </c>
      <c r="F226" s="134" t="s">
        <v>652</v>
      </c>
      <c r="G226" s="135" t="s">
        <v>447</v>
      </c>
      <c r="H226" s="187"/>
      <c r="I226" s="137"/>
      <c r="J226" s="138">
        <f>ROUND(I226*H226,2)</f>
        <v>0</v>
      </c>
      <c r="K226" s="134" t="s">
        <v>215</v>
      </c>
      <c r="L226" s="33"/>
      <c r="M226" s="139" t="s">
        <v>19</v>
      </c>
      <c r="N226" s="140" t="s">
        <v>48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331</v>
      </c>
      <c r="AT226" s="143" t="s">
        <v>211</v>
      </c>
      <c r="AU226" s="143" t="s">
        <v>86</v>
      </c>
      <c r="AY226" s="18" t="s">
        <v>208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8" t="s">
        <v>84</v>
      </c>
      <c r="BK226" s="144">
        <f>ROUND(I226*H226,2)</f>
        <v>0</v>
      </c>
      <c r="BL226" s="18" t="s">
        <v>331</v>
      </c>
      <c r="BM226" s="143" t="s">
        <v>2322</v>
      </c>
    </row>
    <row r="227" spans="2:47" s="1" customFormat="1" ht="12">
      <c r="B227" s="33"/>
      <c r="D227" s="145" t="s">
        <v>218</v>
      </c>
      <c r="F227" s="146" t="s">
        <v>654</v>
      </c>
      <c r="I227" s="147"/>
      <c r="L227" s="33"/>
      <c r="M227" s="148"/>
      <c r="T227" s="52"/>
      <c r="AT227" s="18" t="s">
        <v>218</v>
      </c>
      <c r="AU227" s="18" t="s">
        <v>86</v>
      </c>
    </row>
    <row r="228" spans="2:63" s="11" customFormat="1" ht="25.9" customHeight="1">
      <c r="B228" s="120"/>
      <c r="D228" s="121" t="s">
        <v>76</v>
      </c>
      <c r="E228" s="122" t="s">
        <v>508</v>
      </c>
      <c r="F228" s="122" t="s">
        <v>509</v>
      </c>
      <c r="I228" s="123"/>
      <c r="J228" s="124">
        <f>BK228</f>
        <v>0</v>
      </c>
      <c r="L228" s="120"/>
      <c r="M228" s="125"/>
      <c r="P228" s="126">
        <f>P229</f>
        <v>0</v>
      </c>
      <c r="R228" s="126">
        <f>R229</f>
        <v>0</v>
      </c>
      <c r="T228" s="127">
        <f>T229</f>
        <v>0</v>
      </c>
      <c r="AR228" s="121" t="s">
        <v>244</v>
      </c>
      <c r="AT228" s="128" t="s">
        <v>76</v>
      </c>
      <c r="AU228" s="128" t="s">
        <v>77</v>
      </c>
      <c r="AY228" s="121" t="s">
        <v>208</v>
      </c>
      <c r="BK228" s="129">
        <f>BK229</f>
        <v>0</v>
      </c>
    </row>
    <row r="229" spans="2:63" s="11" customFormat="1" ht="22.9" customHeight="1">
      <c r="B229" s="120"/>
      <c r="D229" s="121" t="s">
        <v>76</v>
      </c>
      <c r="E229" s="130" t="s">
        <v>510</v>
      </c>
      <c r="F229" s="130" t="s">
        <v>511</v>
      </c>
      <c r="I229" s="123"/>
      <c r="J229" s="131">
        <f>BK229</f>
        <v>0</v>
      </c>
      <c r="L229" s="120"/>
      <c r="M229" s="125"/>
      <c r="P229" s="126">
        <f>SUM(P230:P231)</f>
        <v>0</v>
      </c>
      <c r="R229" s="126">
        <f>SUM(R230:R231)</f>
        <v>0</v>
      </c>
      <c r="T229" s="127">
        <f>SUM(T230:T231)</f>
        <v>0</v>
      </c>
      <c r="AR229" s="121" t="s">
        <v>244</v>
      </c>
      <c r="AT229" s="128" t="s">
        <v>76</v>
      </c>
      <c r="AU229" s="128" t="s">
        <v>84</v>
      </c>
      <c r="AY229" s="121" t="s">
        <v>208</v>
      </c>
      <c r="BK229" s="129">
        <f>SUM(BK230:BK231)</f>
        <v>0</v>
      </c>
    </row>
    <row r="230" spans="2:65" s="1" customFormat="1" ht="16.5" customHeight="1">
      <c r="B230" s="33"/>
      <c r="C230" s="132" t="s">
        <v>432</v>
      </c>
      <c r="D230" s="132" t="s">
        <v>211</v>
      </c>
      <c r="E230" s="133" t="s">
        <v>513</v>
      </c>
      <c r="F230" s="134" t="s">
        <v>511</v>
      </c>
      <c r="G230" s="135" t="s">
        <v>447</v>
      </c>
      <c r="H230" s="187"/>
      <c r="I230" s="137"/>
      <c r="J230" s="138">
        <f>ROUND(I230*H230,2)</f>
        <v>0</v>
      </c>
      <c r="K230" s="134" t="s">
        <v>514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515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515</v>
      </c>
      <c r="BM230" s="143" t="s">
        <v>2323</v>
      </c>
    </row>
    <row r="231" spans="2:47" s="1" customFormat="1" ht="12">
      <c r="B231" s="33"/>
      <c r="D231" s="145" t="s">
        <v>218</v>
      </c>
      <c r="F231" s="146" t="s">
        <v>517</v>
      </c>
      <c r="I231" s="147"/>
      <c r="L231" s="33"/>
      <c r="M231" s="188"/>
      <c r="N231" s="189"/>
      <c r="O231" s="189"/>
      <c r="P231" s="189"/>
      <c r="Q231" s="189"/>
      <c r="R231" s="189"/>
      <c r="S231" s="189"/>
      <c r="T231" s="190"/>
      <c r="AT231" s="18" t="s">
        <v>218</v>
      </c>
      <c r="AU231" s="18" t="s">
        <v>86</v>
      </c>
    </row>
    <row r="232" spans="2:12" s="1" customFormat="1" ht="6.95" customHeight="1">
      <c r="B232" s="41"/>
      <c r="C232" s="42"/>
      <c r="D232" s="42"/>
      <c r="E232" s="42"/>
      <c r="F232" s="42"/>
      <c r="G232" s="42"/>
      <c r="H232" s="42"/>
      <c r="I232" s="42"/>
      <c r="J232" s="42"/>
      <c r="K232" s="42"/>
      <c r="L232" s="33"/>
    </row>
  </sheetData>
  <sheetProtection algorithmName="SHA-512" hashValue="11JvWgJJYDIwmEWBastxeyMC8f2qp52CoY63VXatclQoagdHGaJ7u0VmkCdeVvTgZGhnTP3IhMdiJm/1WqrCKw==" saltValue="B/kO6qLkg4HpHhYbseKqQ84Z5JmV2xHfX7sOPGYCVt2/wVwJy1pLhDDqPkLbj1SlS/gMkMeD5XQ5VXbG2FptzQ==" spinCount="100000" sheet="1" objects="1" scenarios="1" formatColumns="0" formatRows="0" autoFilter="0"/>
  <autoFilter ref="C95:K23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5" r:id="rId2" display="https://podminky.urs.cz/item/CS_URS_2023_01/317121151"/>
    <hyperlink ref="F110" r:id="rId3" display="https://podminky.urs.cz/item/CS_URS_2023_01/319201321"/>
    <hyperlink ref="F118" r:id="rId4" display="https://podminky.urs.cz/item/CS_URS_2023_01/612325301"/>
    <hyperlink ref="F124" r:id="rId5" display="https://podminky.urs.cz/item/CS_URS_2023_01/612325302"/>
    <hyperlink ref="F132" r:id="rId6" display="https://podminky.urs.cz/item/CS_URS_2023_01/629991011"/>
    <hyperlink ref="F137" r:id="rId7" display="https://podminky.urs.cz/item/CS_URS_2023_01/949101111"/>
    <hyperlink ref="F142" r:id="rId8" display="https://podminky.urs.cz/item/CS_URS_2023_01/962023390"/>
    <hyperlink ref="F147" r:id="rId9" display="https://podminky.urs.cz/item/CS_URS_2023_01/968062375"/>
    <hyperlink ref="F151" r:id="rId10" display="https://podminky.urs.cz/item/CS_URS_2023_01/974031264"/>
    <hyperlink ref="F155" r:id="rId11" display="https://podminky.urs.cz/item/CS_URS_2023_01/974031269"/>
    <hyperlink ref="F159" r:id="rId12" display="https://podminky.urs.cz/item/CS_URS_2023_01/978013191"/>
    <hyperlink ref="F164" r:id="rId13" display="https://podminky.urs.cz/item/CS_URS_2023_01/978015391"/>
    <hyperlink ref="F170" r:id="rId14" display="https://podminky.urs.cz/item/CS_URS_2023_01/997013115"/>
    <hyperlink ref="F172" r:id="rId15" display="https://podminky.urs.cz/item/CS_URS_2023_01/997013501"/>
    <hyperlink ref="F174" r:id="rId16" display="https://podminky.urs.cz/item/CS_URS_2023_01/997013509"/>
    <hyperlink ref="F177" r:id="rId17" display="https://podminky.urs.cz/item/CS_URS_2023_01/997013863"/>
    <hyperlink ref="F179" r:id="rId18" display="https://podminky.urs.cz/item/CS_URS_2023_01/997013871"/>
    <hyperlink ref="F182" r:id="rId19" display="https://podminky.urs.cz/item/CS_URS_2023_01/998011003"/>
    <hyperlink ref="F186" r:id="rId20" display="https://podminky.urs.cz/item/CS_URS_2023_01/764001911"/>
    <hyperlink ref="F192" r:id="rId21" display="https://podminky.urs.cz/item/CS_URS_2023_01/764002851"/>
    <hyperlink ref="F196" r:id="rId22" display="https://podminky.urs.cz/item/CS_URS_2023_01/998764203"/>
    <hyperlink ref="F199" r:id="rId23" display="https://podminky.urs.cz/item/CS_URS_2023_01/766622132"/>
    <hyperlink ref="F209" r:id="rId24" display="https://podminky.urs.cz/item/CS_URS_2023_01/767627310"/>
    <hyperlink ref="F218" r:id="rId25" display="https://podminky.urs.cz/item/CS_URS_2023_01/766694126"/>
    <hyperlink ref="F227" r:id="rId26" display="https://podminky.urs.cz/item/CS_URS_2023_01/998766203"/>
    <hyperlink ref="F231" r:id="rId27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1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149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2076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2324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ROUND(J89,2)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ROUND((SUM(BE89:BE110)),2)</f>
        <v>0</v>
      </c>
      <c r="I35" s="94">
        <v>0.21</v>
      </c>
      <c r="J35" s="82">
        <f>ROUND(((SUM(BE89:BE110))*I35),2)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ROUND((SUM(BF89:BF110)),2)</f>
        <v>0</v>
      </c>
      <c r="I36" s="94">
        <v>0.15</v>
      </c>
      <c r="J36" s="82">
        <f>ROUND(((SUM(BF89:BF110))*I36),2)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ROUND((SUM(BG89:BG110)),2)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ROUND((SUM(BH89:BH110)),2)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ROUND((SUM(BI89:BI110)),2)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2076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04 -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J89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191</v>
      </c>
      <c r="E66" s="106"/>
      <c r="F66" s="106"/>
      <c r="G66" s="106"/>
      <c r="H66" s="106"/>
      <c r="I66" s="106"/>
      <c r="J66" s="107">
        <f>J107</f>
        <v>0</v>
      </c>
      <c r="L66" s="104"/>
    </row>
    <row r="67" spans="2:12" s="9" customFormat="1" ht="19.9" customHeight="1">
      <c r="B67" s="108"/>
      <c r="D67" s="109" t="s">
        <v>192</v>
      </c>
      <c r="E67" s="110"/>
      <c r="F67" s="110"/>
      <c r="G67" s="110"/>
      <c r="H67" s="110"/>
      <c r="I67" s="110"/>
      <c r="J67" s="111">
        <f>J108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2" t="str">
        <f>E7</f>
        <v>Revitalizace přádelny, Broumov</v>
      </c>
      <c r="F77" s="313"/>
      <c r="G77" s="313"/>
      <c r="H77" s="313"/>
      <c r="L77" s="33"/>
    </row>
    <row r="78" spans="2:12" ht="12" customHeight="1">
      <c r="B78" s="21"/>
      <c r="C78" s="28" t="s">
        <v>173</v>
      </c>
      <c r="L78" s="21"/>
    </row>
    <row r="79" spans="2:12" s="1" customFormat="1" ht="16.5" customHeight="1">
      <c r="B79" s="33"/>
      <c r="E79" s="312" t="s">
        <v>2076</v>
      </c>
      <c r="F79" s="311"/>
      <c r="G79" s="311"/>
      <c r="H79" s="311"/>
      <c r="L79" s="33"/>
    </row>
    <row r="80" spans="2:12" s="1" customFormat="1" ht="12" customHeight="1">
      <c r="B80" s="33"/>
      <c r="C80" s="28" t="s">
        <v>175</v>
      </c>
      <c r="L80" s="33"/>
    </row>
    <row r="81" spans="2:12" s="1" customFormat="1" ht="16.5" customHeight="1">
      <c r="B81" s="33"/>
      <c r="E81" s="294" t="str">
        <f>E11</f>
        <v>04 - Lešení</v>
      </c>
      <c r="F81" s="311"/>
      <c r="G81" s="311"/>
      <c r="H81" s="311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st.p.č. 115/3, čp. 158, k.ú. Velká Ves u Broumova</v>
      </c>
      <c r="I83" s="28" t="s">
        <v>23</v>
      </c>
      <c r="J83" s="49" t="str">
        <f>IF(J14="","",J14)</f>
        <v>10. 3. 2023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Z-Trade</v>
      </c>
      <c r="I85" s="28" t="s">
        <v>33</v>
      </c>
      <c r="J85" s="31" t="str">
        <f>E23</f>
        <v>JOSTA s.r.o.</v>
      </c>
      <c r="L85" s="33"/>
    </row>
    <row r="86" spans="2:12" s="1" customFormat="1" ht="15.2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>Tomáš Valenta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194</v>
      </c>
      <c r="D88" s="114" t="s">
        <v>62</v>
      </c>
      <c r="E88" s="114" t="s">
        <v>58</v>
      </c>
      <c r="F88" s="114" t="s">
        <v>59</v>
      </c>
      <c r="G88" s="114" t="s">
        <v>195</v>
      </c>
      <c r="H88" s="114" t="s">
        <v>196</v>
      </c>
      <c r="I88" s="114" t="s">
        <v>197</v>
      </c>
      <c r="J88" s="114" t="s">
        <v>180</v>
      </c>
      <c r="K88" s="115" t="s">
        <v>198</v>
      </c>
      <c r="L88" s="112"/>
      <c r="M88" s="55" t="s">
        <v>19</v>
      </c>
      <c r="N88" s="56" t="s">
        <v>47</v>
      </c>
      <c r="O88" s="56" t="s">
        <v>199</v>
      </c>
      <c r="P88" s="56" t="s">
        <v>200</v>
      </c>
      <c r="Q88" s="56" t="s">
        <v>201</v>
      </c>
      <c r="R88" s="56" t="s">
        <v>202</v>
      </c>
      <c r="S88" s="56" t="s">
        <v>203</v>
      </c>
      <c r="T88" s="57" t="s">
        <v>204</v>
      </c>
    </row>
    <row r="89" spans="2:63" s="1" customFormat="1" ht="22.9" customHeight="1">
      <c r="B89" s="33"/>
      <c r="C89" s="60" t="s">
        <v>205</v>
      </c>
      <c r="J89" s="116">
        <f>BK89</f>
        <v>0</v>
      </c>
      <c r="L89" s="33"/>
      <c r="M89" s="58"/>
      <c r="N89" s="50"/>
      <c r="O89" s="50"/>
      <c r="P89" s="117">
        <f>P90+P107</f>
        <v>0</v>
      </c>
      <c r="Q89" s="50"/>
      <c r="R89" s="117">
        <f>R90+R107</f>
        <v>0</v>
      </c>
      <c r="S89" s="50"/>
      <c r="T89" s="118">
        <f>T90+T107</f>
        <v>0</v>
      </c>
      <c r="AT89" s="18" t="s">
        <v>76</v>
      </c>
      <c r="AU89" s="18" t="s">
        <v>181</v>
      </c>
      <c r="BK89" s="119">
        <f>BK90+BK107</f>
        <v>0</v>
      </c>
    </row>
    <row r="90" spans="2:63" s="11" customFormat="1" ht="25.9" customHeight="1">
      <c r="B90" s="120"/>
      <c r="D90" s="121" t="s">
        <v>76</v>
      </c>
      <c r="E90" s="122" t="s">
        <v>206</v>
      </c>
      <c r="F90" s="122" t="s">
        <v>207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0</v>
      </c>
      <c r="T90" s="127">
        <f>T91</f>
        <v>0</v>
      </c>
      <c r="AR90" s="121" t="s">
        <v>84</v>
      </c>
      <c r="AT90" s="128" t="s">
        <v>76</v>
      </c>
      <c r="AU90" s="128" t="s">
        <v>77</v>
      </c>
      <c r="AY90" s="121" t="s">
        <v>208</v>
      </c>
      <c r="BK90" s="129">
        <f>BK91</f>
        <v>0</v>
      </c>
    </row>
    <row r="91" spans="2:63" s="11" customFormat="1" ht="22.9" customHeight="1">
      <c r="B91" s="120"/>
      <c r="D91" s="121" t="s">
        <v>76</v>
      </c>
      <c r="E91" s="130" t="s">
        <v>271</v>
      </c>
      <c r="F91" s="130" t="s">
        <v>324</v>
      </c>
      <c r="I91" s="123"/>
      <c r="J91" s="131">
        <f>BK91</f>
        <v>0</v>
      </c>
      <c r="L91" s="120"/>
      <c r="M91" s="125"/>
      <c r="P91" s="126">
        <f>SUM(P92:P106)</f>
        <v>0</v>
      </c>
      <c r="R91" s="126">
        <f>SUM(R92:R106)</f>
        <v>0</v>
      </c>
      <c r="T91" s="127">
        <f>SUM(T92:T106)</f>
        <v>0</v>
      </c>
      <c r="AR91" s="121" t="s">
        <v>84</v>
      </c>
      <c r="AT91" s="128" t="s">
        <v>76</v>
      </c>
      <c r="AU91" s="128" t="s">
        <v>84</v>
      </c>
      <c r="AY91" s="121" t="s">
        <v>208</v>
      </c>
      <c r="BK91" s="129">
        <f>SUM(BK92:BK106)</f>
        <v>0</v>
      </c>
    </row>
    <row r="92" spans="2:65" s="1" customFormat="1" ht="44.25" customHeight="1">
      <c r="B92" s="33"/>
      <c r="C92" s="132" t="s">
        <v>84</v>
      </c>
      <c r="D92" s="132" t="s">
        <v>211</v>
      </c>
      <c r="E92" s="133" t="s">
        <v>714</v>
      </c>
      <c r="F92" s="134" t="s">
        <v>715</v>
      </c>
      <c r="G92" s="135" t="s">
        <v>226</v>
      </c>
      <c r="H92" s="136">
        <v>696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48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216</v>
      </c>
      <c r="AT92" s="143" t="s">
        <v>211</v>
      </c>
      <c r="AU92" s="143" t="s">
        <v>86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84</v>
      </c>
      <c r="BK92" s="144">
        <f>ROUND(I92*H92,2)</f>
        <v>0</v>
      </c>
      <c r="BL92" s="18" t="s">
        <v>216</v>
      </c>
      <c r="BM92" s="143" t="s">
        <v>2325</v>
      </c>
    </row>
    <row r="93" spans="2:47" s="1" customFormat="1" ht="12">
      <c r="B93" s="33"/>
      <c r="D93" s="145" t="s">
        <v>218</v>
      </c>
      <c r="F93" s="146" t="s">
        <v>717</v>
      </c>
      <c r="I93" s="147"/>
      <c r="L93" s="33"/>
      <c r="M93" s="148"/>
      <c r="T93" s="52"/>
      <c r="AT93" s="18" t="s">
        <v>218</v>
      </c>
      <c r="AU93" s="18" t="s">
        <v>86</v>
      </c>
    </row>
    <row r="94" spans="2:51" s="12" customFormat="1" ht="12">
      <c r="B94" s="149"/>
      <c r="D94" s="150" t="s">
        <v>220</v>
      </c>
      <c r="E94" s="151" t="s">
        <v>19</v>
      </c>
      <c r="F94" s="152" t="s">
        <v>1262</v>
      </c>
      <c r="H94" s="153">
        <v>51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37</v>
      </c>
      <c r="AX94" s="12" t="s">
        <v>77</v>
      </c>
      <c r="AY94" s="151" t="s">
        <v>208</v>
      </c>
    </row>
    <row r="95" spans="2:51" s="13" customFormat="1" ht="12">
      <c r="B95" s="157"/>
      <c r="D95" s="150" t="s">
        <v>220</v>
      </c>
      <c r="E95" s="158" t="s">
        <v>19</v>
      </c>
      <c r="F95" s="159" t="s">
        <v>2326</v>
      </c>
      <c r="H95" s="158" t="s">
        <v>19</v>
      </c>
      <c r="I95" s="160"/>
      <c r="L95" s="157"/>
      <c r="M95" s="161"/>
      <c r="T95" s="162"/>
      <c r="AT95" s="158" t="s">
        <v>220</v>
      </c>
      <c r="AU95" s="158" t="s">
        <v>86</v>
      </c>
      <c r="AV95" s="13" t="s">
        <v>84</v>
      </c>
      <c r="AW95" s="13" t="s">
        <v>37</v>
      </c>
      <c r="AX95" s="13" t="s">
        <v>77</v>
      </c>
      <c r="AY95" s="158" t="s">
        <v>208</v>
      </c>
    </row>
    <row r="96" spans="2:51" s="12" customFormat="1" ht="12">
      <c r="B96" s="149"/>
      <c r="D96" s="150" t="s">
        <v>220</v>
      </c>
      <c r="E96" s="151" t="s">
        <v>19</v>
      </c>
      <c r="F96" s="152" t="s">
        <v>2327</v>
      </c>
      <c r="H96" s="153">
        <v>102</v>
      </c>
      <c r="I96" s="154"/>
      <c r="L96" s="149"/>
      <c r="M96" s="155"/>
      <c r="T96" s="156"/>
      <c r="AT96" s="151" t="s">
        <v>220</v>
      </c>
      <c r="AU96" s="151" t="s">
        <v>86</v>
      </c>
      <c r="AV96" s="12" t="s">
        <v>86</v>
      </c>
      <c r="AW96" s="12" t="s">
        <v>37</v>
      </c>
      <c r="AX96" s="12" t="s">
        <v>77</v>
      </c>
      <c r="AY96" s="151" t="s">
        <v>208</v>
      </c>
    </row>
    <row r="97" spans="2:51" s="13" customFormat="1" ht="12">
      <c r="B97" s="157"/>
      <c r="D97" s="150" t="s">
        <v>220</v>
      </c>
      <c r="E97" s="158" t="s">
        <v>19</v>
      </c>
      <c r="F97" s="159" t="s">
        <v>2328</v>
      </c>
      <c r="H97" s="158" t="s">
        <v>19</v>
      </c>
      <c r="I97" s="160"/>
      <c r="L97" s="157"/>
      <c r="M97" s="161"/>
      <c r="T97" s="162"/>
      <c r="AT97" s="158" t="s">
        <v>220</v>
      </c>
      <c r="AU97" s="158" t="s">
        <v>86</v>
      </c>
      <c r="AV97" s="13" t="s">
        <v>84</v>
      </c>
      <c r="AW97" s="13" t="s">
        <v>37</v>
      </c>
      <c r="AX97" s="13" t="s">
        <v>77</v>
      </c>
      <c r="AY97" s="158" t="s">
        <v>208</v>
      </c>
    </row>
    <row r="98" spans="2:51" s="12" customFormat="1" ht="12">
      <c r="B98" s="149"/>
      <c r="D98" s="150" t="s">
        <v>220</v>
      </c>
      <c r="E98" s="151" t="s">
        <v>19</v>
      </c>
      <c r="F98" s="152" t="s">
        <v>2329</v>
      </c>
      <c r="H98" s="153">
        <v>507</v>
      </c>
      <c r="I98" s="154"/>
      <c r="L98" s="149"/>
      <c r="M98" s="155"/>
      <c r="T98" s="156"/>
      <c r="AT98" s="151" t="s">
        <v>220</v>
      </c>
      <c r="AU98" s="151" t="s">
        <v>86</v>
      </c>
      <c r="AV98" s="12" t="s">
        <v>86</v>
      </c>
      <c r="AW98" s="12" t="s">
        <v>37</v>
      </c>
      <c r="AX98" s="12" t="s">
        <v>77</v>
      </c>
      <c r="AY98" s="151" t="s">
        <v>208</v>
      </c>
    </row>
    <row r="99" spans="2:51" s="12" customFormat="1" ht="12">
      <c r="B99" s="149"/>
      <c r="D99" s="150" t="s">
        <v>220</v>
      </c>
      <c r="E99" s="151" t="s">
        <v>19</v>
      </c>
      <c r="F99" s="152" t="s">
        <v>2330</v>
      </c>
      <c r="H99" s="153">
        <v>36</v>
      </c>
      <c r="I99" s="154"/>
      <c r="L99" s="149"/>
      <c r="M99" s="155"/>
      <c r="T99" s="156"/>
      <c r="AT99" s="151" t="s">
        <v>220</v>
      </c>
      <c r="AU99" s="151" t="s">
        <v>86</v>
      </c>
      <c r="AV99" s="12" t="s">
        <v>86</v>
      </c>
      <c r="AW99" s="12" t="s">
        <v>37</v>
      </c>
      <c r="AX99" s="12" t="s">
        <v>77</v>
      </c>
      <c r="AY99" s="151" t="s">
        <v>208</v>
      </c>
    </row>
    <row r="100" spans="2:51" s="13" customFormat="1" ht="12">
      <c r="B100" s="157"/>
      <c r="D100" s="150" t="s">
        <v>220</v>
      </c>
      <c r="E100" s="158" t="s">
        <v>19</v>
      </c>
      <c r="F100" s="159" t="s">
        <v>2331</v>
      </c>
      <c r="H100" s="158" t="s">
        <v>19</v>
      </c>
      <c r="I100" s="160"/>
      <c r="L100" s="157"/>
      <c r="M100" s="161"/>
      <c r="T100" s="162"/>
      <c r="AT100" s="158" t="s">
        <v>220</v>
      </c>
      <c r="AU100" s="158" t="s">
        <v>86</v>
      </c>
      <c r="AV100" s="13" t="s">
        <v>84</v>
      </c>
      <c r="AW100" s="13" t="s">
        <v>37</v>
      </c>
      <c r="AX100" s="13" t="s">
        <v>77</v>
      </c>
      <c r="AY100" s="158" t="s">
        <v>208</v>
      </c>
    </row>
    <row r="101" spans="2:51" s="14" customFormat="1" ht="12">
      <c r="B101" s="163"/>
      <c r="D101" s="150" t="s">
        <v>220</v>
      </c>
      <c r="E101" s="164" t="s">
        <v>19</v>
      </c>
      <c r="F101" s="165" t="s">
        <v>223</v>
      </c>
      <c r="H101" s="166">
        <v>696</v>
      </c>
      <c r="I101" s="167"/>
      <c r="L101" s="163"/>
      <c r="M101" s="168"/>
      <c r="T101" s="169"/>
      <c r="AT101" s="164" t="s">
        <v>220</v>
      </c>
      <c r="AU101" s="164" t="s">
        <v>86</v>
      </c>
      <c r="AV101" s="14" t="s">
        <v>216</v>
      </c>
      <c r="AW101" s="14" t="s">
        <v>37</v>
      </c>
      <c r="AX101" s="14" t="s">
        <v>84</v>
      </c>
      <c r="AY101" s="164" t="s">
        <v>208</v>
      </c>
    </row>
    <row r="102" spans="2:65" s="1" customFormat="1" ht="55.5" customHeight="1">
      <c r="B102" s="33"/>
      <c r="C102" s="132" t="s">
        <v>86</v>
      </c>
      <c r="D102" s="132" t="s">
        <v>211</v>
      </c>
      <c r="E102" s="133" t="s">
        <v>719</v>
      </c>
      <c r="F102" s="134" t="s">
        <v>720</v>
      </c>
      <c r="G102" s="135" t="s">
        <v>226</v>
      </c>
      <c r="H102" s="136">
        <v>10440</v>
      </c>
      <c r="I102" s="137"/>
      <c r="J102" s="138">
        <f>ROUND(I102*H102,2)</f>
        <v>0</v>
      </c>
      <c r="K102" s="134" t="s">
        <v>215</v>
      </c>
      <c r="L102" s="33"/>
      <c r="M102" s="139" t="s">
        <v>19</v>
      </c>
      <c r="N102" s="140" t="s">
        <v>48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216</v>
      </c>
      <c r="AT102" s="143" t="s">
        <v>211</v>
      </c>
      <c r="AU102" s="143" t="s">
        <v>86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84</v>
      </c>
      <c r="BK102" s="144">
        <f>ROUND(I102*H102,2)</f>
        <v>0</v>
      </c>
      <c r="BL102" s="18" t="s">
        <v>216</v>
      </c>
      <c r="BM102" s="143" t="s">
        <v>2332</v>
      </c>
    </row>
    <row r="103" spans="2:47" s="1" customFormat="1" ht="12">
      <c r="B103" s="33"/>
      <c r="D103" s="145" t="s">
        <v>218</v>
      </c>
      <c r="F103" s="146" t="s">
        <v>722</v>
      </c>
      <c r="I103" s="147"/>
      <c r="L103" s="33"/>
      <c r="M103" s="148"/>
      <c r="T103" s="52"/>
      <c r="AT103" s="18" t="s">
        <v>218</v>
      </c>
      <c r="AU103" s="18" t="s">
        <v>86</v>
      </c>
    </row>
    <row r="104" spans="2:51" s="12" customFormat="1" ht="12">
      <c r="B104" s="149"/>
      <c r="D104" s="150" t="s">
        <v>220</v>
      </c>
      <c r="F104" s="152" t="s">
        <v>2333</v>
      </c>
      <c r="H104" s="153">
        <v>10440</v>
      </c>
      <c r="I104" s="154"/>
      <c r="L104" s="149"/>
      <c r="M104" s="155"/>
      <c r="T104" s="156"/>
      <c r="AT104" s="151" t="s">
        <v>220</v>
      </c>
      <c r="AU104" s="151" t="s">
        <v>86</v>
      </c>
      <c r="AV104" s="12" t="s">
        <v>86</v>
      </c>
      <c r="AW104" s="12" t="s">
        <v>4</v>
      </c>
      <c r="AX104" s="12" t="s">
        <v>84</v>
      </c>
      <c r="AY104" s="151" t="s">
        <v>208</v>
      </c>
    </row>
    <row r="105" spans="2:65" s="1" customFormat="1" ht="44.25" customHeight="1">
      <c r="B105" s="33"/>
      <c r="C105" s="132" t="s">
        <v>209</v>
      </c>
      <c r="D105" s="132" t="s">
        <v>211</v>
      </c>
      <c r="E105" s="133" t="s">
        <v>724</v>
      </c>
      <c r="F105" s="134" t="s">
        <v>725</v>
      </c>
      <c r="G105" s="135" t="s">
        <v>226</v>
      </c>
      <c r="H105" s="136">
        <v>696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2334</v>
      </c>
    </row>
    <row r="106" spans="2:47" s="1" customFormat="1" ht="12">
      <c r="B106" s="33"/>
      <c r="D106" s="145" t="s">
        <v>218</v>
      </c>
      <c r="F106" s="146" t="s">
        <v>727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63" s="11" customFormat="1" ht="25.9" customHeight="1">
      <c r="B107" s="120"/>
      <c r="D107" s="121" t="s">
        <v>76</v>
      </c>
      <c r="E107" s="122" t="s">
        <v>508</v>
      </c>
      <c r="F107" s="122" t="s">
        <v>509</v>
      </c>
      <c r="I107" s="123"/>
      <c r="J107" s="124">
        <f>BK107</f>
        <v>0</v>
      </c>
      <c r="L107" s="120"/>
      <c r="M107" s="125"/>
      <c r="P107" s="126">
        <f>P108</f>
        <v>0</v>
      </c>
      <c r="R107" s="126">
        <f>R108</f>
        <v>0</v>
      </c>
      <c r="T107" s="127">
        <f>T108</f>
        <v>0</v>
      </c>
      <c r="AR107" s="121" t="s">
        <v>244</v>
      </c>
      <c r="AT107" s="128" t="s">
        <v>76</v>
      </c>
      <c r="AU107" s="128" t="s">
        <v>77</v>
      </c>
      <c r="AY107" s="121" t="s">
        <v>208</v>
      </c>
      <c r="BK107" s="129">
        <f>BK108</f>
        <v>0</v>
      </c>
    </row>
    <row r="108" spans="2:63" s="11" customFormat="1" ht="22.9" customHeight="1">
      <c r="B108" s="120"/>
      <c r="D108" s="121" t="s">
        <v>76</v>
      </c>
      <c r="E108" s="130" t="s">
        <v>510</v>
      </c>
      <c r="F108" s="130" t="s">
        <v>511</v>
      </c>
      <c r="I108" s="123"/>
      <c r="J108" s="131">
        <f>BK108</f>
        <v>0</v>
      </c>
      <c r="L108" s="120"/>
      <c r="M108" s="125"/>
      <c r="P108" s="126">
        <f>SUM(P109:P110)</f>
        <v>0</v>
      </c>
      <c r="R108" s="126">
        <f>SUM(R109:R110)</f>
        <v>0</v>
      </c>
      <c r="T108" s="127">
        <f>SUM(T109:T110)</f>
        <v>0</v>
      </c>
      <c r="AR108" s="121" t="s">
        <v>244</v>
      </c>
      <c r="AT108" s="128" t="s">
        <v>76</v>
      </c>
      <c r="AU108" s="128" t="s">
        <v>84</v>
      </c>
      <c r="AY108" s="121" t="s">
        <v>208</v>
      </c>
      <c r="BK108" s="129">
        <f>SUM(BK109:BK110)</f>
        <v>0</v>
      </c>
    </row>
    <row r="109" spans="2:65" s="1" customFormat="1" ht="16.5" customHeight="1">
      <c r="B109" s="33"/>
      <c r="C109" s="132" t="s">
        <v>216</v>
      </c>
      <c r="D109" s="132" t="s">
        <v>211</v>
      </c>
      <c r="E109" s="133" t="s">
        <v>513</v>
      </c>
      <c r="F109" s="134" t="s">
        <v>511</v>
      </c>
      <c r="G109" s="135" t="s">
        <v>447</v>
      </c>
      <c r="H109" s="187"/>
      <c r="I109" s="137"/>
      <c r="J109" s="138">
        <f>ROUND(I109*H109,2)</f>
        <v>0</v>
      </c>
      <c r="K109" s="134" t="s">
        <v>514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515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515</v>
      </c>
      <c r="BM109" s="143" t="s">
        <v>2335</v>
      </c>
    </row>
    <row r="110" spans="2:47" s="1" customFormat="1" ht="12">
      <c r="B110" s="33"/>
      <c r="D110" s="145" t="s">
        <v>218</v>
      </c>
      <c r="F110" s="146" t="s">
        <v>517</v>
      </c>
      <c r="I110" s="147"/>
      <c r="L110" s="33"/>
      <c r="M110" s="188"/>
      <c r="N110" s="189"/>
      <c r="O110" s="189"/>
      <c r="P110" s="189"/>
      <c r="Q110" s="189"/>
      <c r="R110" s="189"/>
      <c r="S110" s="189"/>
      <c r="T110" s="190"/>
      <c r="AT110" s="18" t="s">
        <v>218</v>
      </c>
      <c r="AU110" s="18" t="s">
        <v>86</v>
      </c>
    </row>
    <row r="111" spans="2:12" s="1" customFormat="1" ht="6.95" customHeight="1"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3"/>
    </row>
  </sheetData>
  <sheetProtection algorithmName="SHA-512" hashValue="VcmX6XtcMX9Jg1Lo/6GWZRToM2YwAJDQ/rc2d2nwhN+lwSfglTFBnCTuupKrgF7IO2efRe2xbaCYLMYMim4xUg==" saltValue="N42VjLZIjJ7qQ81mkEk81GhCGqbyfZklQeQPkUhbmqk/fQsBVxX7XfEjXp1QUERIvydUzBIa3ixAOxGd8M14HA==" spinCount="100000" sheet="1" objects="1" scenarios="1" formatColumns="0" formatRows="0" autoFilter="0"/>
  <autoFilter ref="C88:K110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1/941211112"/>
    <hyperlink ref="F103" r:id="rId2" display="https://podminky.urs.cz/item/CS_URS_2023_01/941211211"/>
    <hyperlink ref="F106" r:id="rId3" display="https://podminky.urs.cz/item/CS_URS_2023_01/941211812"/>
    <hyperlink ref="F110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3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154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2336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2337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ROUND(J97,2)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ROUND((SUM(BE97:BE387)),2)</f>
        <v>0</v>
      </c>
      <c r="I35" s="94">
        <v>0.21</v>
      </c>
      <c r="J35" s="82">
        <f>ROUND(((SUM(BE97:BE387))*I35),2)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ROUND((SUM(BF97:BF387)),2)</f>
        <v>0</v>
      </c>
      <c r="I36" s="94">
        <v>0.15</v>
      </c>
      <c r="J36" s="82">
        <f>ROUND(((SUM(BF97:BF387))*I36),2)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ROUND((SUM(BG97:BG387)),2)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ROUND((SUM(BH97:BH387)),2)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ROUND((SUM(BI97:BI387)),2)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2336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01 - Okna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J97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J179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J236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J248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J251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J252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J290</f>
        <v>0</v>
      </c>
      <c r="L72" s="108"/>
    </row>
    <row r="73" spans="2:12" s="9" customFormat="1" ht="19.9" customHeight="1">
      <c r="B73" s="108"/>
      <c r="D73" s="109" t="s">
        <v>1069</v>
      </c>
      <c r="E73" s="110"/>
      <c r="F73" s="110"/>
      <c r="G73" s="110"/>
      <c r="H73" s="110"/>
      <c r="I73" s="110"/>
      <c r="J73" s="111">
        <f>J358</f>
        <v>0</v>
      </c>
      <c r="L73" s="108"/>
    </row>
    <row r="74" spans="2:12" s="8" customFormat="1" ht="24.95" customHeight="1">
      <c r="B74" s="104"/>
      <c r="D74" s="105" t="s">
        <v>191</v>
      </c>
      <c r="E74" s="106"/>
      <c r="F74" s="106"/>
      <c r="G74" s="106"/>
      <c r="H74" s="106"/>
      <c r="I74" s="106"/>
      <c r="J74" s="107">
        <f>J384</f>
        <v>0</v>
      </c>
      <c r="L74" s="104"/>
    </row>
    <row r="75" spans="2:12" s="9" customFormat="1" ht="19.9" customHeight="1">
      <c r="B75" s="108"/>
      <c r="D75" s="109" t="s">
        <v>192</v>
      </c>
      <c r="E75" s="110"/>
      <c r="F75" s="110"/>
      <c r="G75" s="110"/>
      <c r="H75" s="110"/>
      <c r="I75" s="110"/>
      <c r="J75" s="111">
        <f>J385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3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3"/>
    </row>
    <row r="82" spans="2:12" s="1" customFormat="1" ht="24.95" customHeight="1">
      <c r="B82" s="33"/>
      <c r="C82" s="22" t="s">
        <v>193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16</v>
      </c>
      <c r="L84" s="33"/>
    </row>
    <row r="85" spans="2:12" s="1" customFormat="1" ht="16.5" customHeight="1">
      <c r="B85" s="33"/>
      <c r="E85" s="312" t="str">
        <f>E7</f>
        <v>Revitalizace přádelny, Broumov</v>
      </c>
      <c r="F85" s="313"/>
      <c r="G85" s="313"/>
      <c r="H85" s="313"/>
      <c r="L85" s="33"/>
    </row>
    <row r="86" spans="2:12" ht="12" customHeight="1">
      <c r="B86" s="21"/>
      <c r="C86" s="28" t="s">
        <v>173</v>
      </c>
      <c r="L86" s="21"/>
    </row>
    <row r="87" spans="2:12" s="1" customFormat="1" ht="16.5" customHeight="1">
      <c r="B87" s="33"/>
      <c r="E87" s="312" t="s">
        <v>2336</v>
      </c>
      <c r="F87" s="311"/>
      <c r="G87" s="311"/>
      <c r="H87" s="311"/>
      <c r="L87" s="33"/>
    </row>
    <row r="88" spans="2:12" s="1" customFormat="1" ht="12" customHeight="1">
      <c r="B88" s="33"/>
      <c r="C88" s="28" t="s">
        <v>175</v>
      </c>
      <c r="L88" s="33"/>
    </row>
    <row r="89" spans="2:12" s="1" customFormat="1" ht="16.5" customHeight="1">
      <c r="B89" s="33"/>
      <c r="E89" s="294" t="str">
        <f>E11</f>
        <v>01 - Okna</v>
      </c>
      <c r="F89" s="311"/>
      <c r="G89" s="311"/>
      <c r="H89" s="311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21</v>
      </c>
      <c r="F91" s="26" t="str">
        <f>F14</f>
        <v>st.p.č. 115/3, čp. 158, k.ú. Velká Ves u Broumova</v>
      </c>
      <c r="I91" s="28" t="s">
        <v>23</v>
      </c>
      <c r="J91" s="49" t="str">
        <f>IF(J14="","",J14)</f>
        <v>10. 3. 2023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8" t="s">
        <v>25</v>
      </c>
      <c r="F93" s="26" t="str">
        <f>E17</f>
        <v>Z-Trade</v>
      </c>
      <c r="I93" s="28" t="s">
        <v>33</v>
      </c>
      <c r="J93" s="31" t="str">
        <f>E23</f>
        <v>JOSTA s.r.o.</v>
      </c>
      <c r="L93" s="33"/>
    </row>
    <row r="94" spans="2:12" s="1" customFormat="1" ht="15.2" customHeight="1">
      <c r="B94" s="33"/>
      <c r="C94" s="28" t="s">
        <v>31</v>
      </c>
      <c r="F94" s="26" t="str">
        <f>IF(E20="","",E20)</f>
        <v>Vyplň údaj</v>
      </c>
      <c r="I94" s="28" t="s">
        <v>38</v>
      </c>
      <c r="J94" s="31" t="str">
        <f>E26</f>
        <v>Tomáš Valenta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194</v>
      </c>
      <c r="D96" s="114" t="s">
        <v>62</v>
      </c>
      <c r="E96" s="114" t="s">
        <v>58</v>
      </c>
      <c r="F96" s="114" t="s">
        <v>59</v>
      </c>
      <c r="G96" s="114" t="s">
        <v>195</v>
      </c>
      <c r="H96" s="114" t="s">
        <v>196</v>
      </c>
      <c r="I96" s="114" t="s">
        <v>197</v>
      </c>
      <c r="J96" s="114" t="s">
        <v>180</v>
      </c>
      <c r="K96" s="115" t="s">
        <v>198</v>
      </c>
      <c r="L96" s="112"/>
      <c r="M96" s="55" t="s">
        <v>19</v>
      </c>
      <c r="N96" s="56" t="s">
        <v>47</v>
      </c>
      <c r="O96" s="56" t="s">
        <v>199</v>
      </c>
      <c r="P96" s="56" t="s">
        <v>200</v>
      </c>
      <c r="Q96" s="56" t="s">
        <v>201</v>
      </c>
      <c r="R96" s="56" t="s">
        <v>202</v>
      </c>
      <c r="S96" s="56" t="s">
        <v>203</v>
      </c>
      <c r="T96" s="57" t="s">
        <v>204</v>
      </c>
    </row>
    <row r="97" spans="2:63" s="1" customFormat="1" ht="22.9" customHeight="1">
      <c r="B97" s="33"/>
      <c r="C97" s="60" t="s">
        <v>205</v>
      </c>
      <c r="J97" s="116">
        <f>BK97</f>
        <v>0</v>
      </c>
      <c r="L97" s="33"/>
      <c r="M97" s="58"/>
      <c r="N97" s="50"/>
      <c r="O97" s="50"/>
      <c r="P97" s="117">
        <f>P98+P251+P384</f>
        <v>0</v>
      </c>
      <c r="Q97" s="50"/>
      <c r="R97" s="117">
        <f>R98+R251+R384</f>
        <v>4.7026090524</v>
      </c>
      <c r="S97" s="50"/>
      <c r="T97" s="118">
        <f>T98+T251+T384</f>
        <v>5.8773205</v>
      </c>
      <c r="AT97" s="18" t="s">
        <v>76</v>
      </c>
      <c r="AU97" s="18" t="s">
        <v>181</v>
      </c>
      <c r="BK97" s="119">
        <f>BK98+BK251+BK384</f>
        <v>0</v>
      </c>
    </row>
    <row r="98" spans="2:63" s="11" customFormat="1" ht="25.9" customHeight="1">
      <c r="B98" s="120"/>
      <c r="D98" s="121" t="s">
        <v>76</v>
      </c>
      <c r="E98" s="122" t="s">
        <v>206</v>
      </c>
      <c r="F98" s="122" t="s">
        <v>207</v>
      </c>
      <c r="I98" s="123"/>
      <c r="J98" s="124">
        <f>BK98</f>
        <v>0</v>
      </c>
      <c r="L98" s="120"/>
      <c r="M98" s="125"/>
      <c r="P98" s="126">
        <f>P99+P119+P179+P236+P248</f>
        <v>0</v>
      </c>
      <c r="R98" s="126">
        <f>R99+R119+R179+R236+R248</f>
        <v>3.428938412</v>
      </c>
      <c r="T98" s="127">
        <f>T99+T119+T179+T236+T248</f>
        <v>5.844672</v>
      </c>
      <c r="AR98" s="121" t="s">
        <v>84</v>
      </c>
      <c r="AT98" s="128" t="s">
        <v>76</v>
      </c>
      <c r="AU98" s="128" t="s">
        <v>77</v>
      </c>
      <c r="AY98" s="121" t="s">
        <v>208</v>
      </c>
      <c r="BK98" s="129">
        <f>BK99+BK119+BK179+BK236+BK248</f>
        <v>0</v>
      </c>
    </row>
    <row r="99" spans="2:63" s="11" customFormat="1" ht="22.9" customHeight="1">
      <c r="B99" s="120"/>
      <c r="D99" s="121" t="s">
        <v>76</v>
      </c>
      <c r="E99" s="130" t="s">
        <v>209</v>
      </c>
      <c r="F99" s="130" t="s">
        <v>210</v>
      </c>
      <c r="I99" s="123"/>
      <c r="J99" s="131">
        <f>BK99</f>
        <v>0</v>
      </c>
      <c r="L99" s="120"/>
      <c r="M99" s="125"/>
      <c r="P99" s="126">
        <f>SUM(P100:P118)</f>
        <v>0</v>
      </c>
      <c r="R99" s="126">
        <f>SUM(R100:R118)</f>
        <v>1.1505451519999998</v>
      </c>
      <c r="T99" s="127">
        <f>SUM(T100:T118)</f>
        <v>0</v>
      </c>
      <c r="AR99" s="121" t="s">
        <v>84</v>
      </c>
      <c r="AT99" s="128" t="s">
        <v>76</v>
      </c>
      <c r="AU99" s="128" t="s">
        <v>84</v>
      </c>
      <c r="AY99" s="121" t="s">
        <v>208</v>
      </c>
      <c r="BK99" s="129">
        <f>SUM(BK100:BK118)</f>
        <v>0</v>
      </c>
    </row>
    <row r="100" spans="2:65" s="1" customFormat="1" ht="37.9" customHeight="1">
      <c r="B100" s="33"/>
      <c r="C100" s="132" t="s">
        <v>84</v>
      </c>
      <c r="D100" s="132" t="s">
        <v>211</v>
      </c>
      <c r="E100" s="133" t="s">
        <v>212</v>
      </c>
      <c r="F100" s="134" t="s">
        <v>213</v>
      </c>
      <c r="G100" s="135" t="s">
        <v>214</v>
      </c>
      <c r="H100" s="136">
        <v>0.036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48</v>
      </c>
      <c r="P100" s="141">
        <f>O100*H100</f>
        <v>0</v>
      </c>
      <c r="Q100" s="141">
        <v>1.8775</v>
      </c>
      <c r="R100" s="141">
        <f>Q100*H100</f>
        <v>0.06759</v>
      </c>
      <c r="S100" s="141">
        <v>0</v>
      </c>
      <c r="T100" s="142">
        <f>S100*H100</f>
        <v>0</v>
      </c>
      <c r="AR100" s="143" t="s">
        <v>216</v>
      </c>
      <c r="AT100" s="143" t="s">
        <v>211</v>
      </c>
      <c r="AU100" s="143" t="s">
        <v>86</v>
      </c>
      <c r="AY100" s="18" t="s">
        <v>208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84</v>
      </c>
      <c r="BK100" s="144">
        <f>ROUND(I100*H100,2)</f>
        <v>0</v>
      </c>
      <c r="BL100" s="18" t="s">
        <v>216</v>
      </c>
      <c r="BM100" s="143" t="s">
        <v>2338</v>
      </c>
    </row>
    <row r="101" spans="2:47" s="1" customFormat="1" ht="12">
      <c r="B101" s="33"/>
      <c r="D101" s="145" t="s">
        <v>218</v>
      </c>
      <c r="F101" s="146" t="s">
        <v>219</v>
      </c>
      <c r="I101" s="147"/>
      <c r="L101" s="33"/>
      <c r="M101" s="148"/>
      <c r="T101" s="52"/>
      <c r="AT101" s="18" t="s">
        <v>218</v>
      </c>
      <c r="AU101" s="18" t="s">
        <v>86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2339</v>
      </c>
      <c r="H102" s="153">
        <v>0.036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3" customFormat="1" ht="12">
      <c r="B103" s="157"/>
      <c r="D103" s="150" t="s">
        <v>220</v>
      </c>
      <c r="E103" s="158" t="s">
        <v>19</v>
      </c>
      <c r="F103" s="159" t="s">
        <v>222</v>
      </c>
      <c r="H103" s="158" t="s">
        <v>19</v>
      </c>
      <c r="I103" s="160"/>
      <c r="L103" s="157"/>
      <c r="M103" s="161"/>
      <c r="T103" s="162"/>
      <c r="AT103" s="158" t="s">
        <v>220</v>
      </c>
      <c r="AU103" s="158" t="s">
        <v>86</v>
      </c>
      <c r="AV103" s="13" t="s">
        <v>84</v>
      </c>
      <c r="AW103" s="13" t="s">
        <v>37</v>
      </c>
      <c r="AX103" s="13" t="s">
        <v>77</v>
      </c>
      <c r="AY103" s="158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0.036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65" s="1" customFormat="1" ht="37.9" customHeight="1">
      <c r="B105" s="33"/>
      <c r="C105" s="132" t="s">
        <v>86</v>
      </c>
      <c r="D105" s="132" t="s">
        <v>211</v>
      </c>
      <c r="E105" s="133" t="s">
        <v>1292</v>
      </c>
      <c r="F105" s="134" t="s">
        <v>1293</v>
      </c>
      <c r="G105" s="135" t="s">
        <v>226</v>
      </c>
      <c r="H105" s="136">
        <v>5.28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0.1774009</v>
      </c>
      <c r="R105" s="141">
        <f>Q105*H105</f>
        <v>0.936676752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2340</v>
      </c>
    </row>
    <row r="106" spans="2:47" s="1" customFormat="1" ht="12">
      <c r="B106" s="33"/>
      <c r="D106" s="145" t="s">
        <v>218</v>
      </c>
      <c r="F106" s="146" t="s">
        <v>1295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2341</v>
      </c>
      <c r="H107" s="153">
        <v>1.28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2342</v>
      </c>
      <c r="H108" s="153">
        <v>2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2" customFormat="1" ht="12">
      <c r="B109" s="149"/>
      <c r="D109" s="150" t="s">
        <v>220</v>
      </c>
      <c r="E109" s="151" t="s">
        <v>19</v>
      </c>
      <c r="F109" s="152" t="s">
        <v>2342</v>
      </c>
      <c r="H109" s="153">
        <v>2</v>
      </c>
      <c r="I109" s="154"/>
      <c r="L109" s="149"/>
      <c r="M109" s="155"/>
      <c r="T109" s="156"/>
      <c r="AT109" s="151" t="s">
        <v>220</v>
      </c>
      <c r="AU109" s="151" t="s">
        <v>86</v>
      </c>
      <c r="AV109" s="12" t="s">
        <v>86</v>
      </c>
      <c r="AW109" s="12" t="s">
        <v>37</v>
      </c>
      <c r="AX109" s="12" t="s">
        <v>77</v>
      </c>
      <c r="AY109" s="151" t="s">
        <v>208</v>
      </c>
    </row>
    <row r="110" spans="2:51" s="14" customFormat="1" ht="12">
      <c r="B110" s="163"/>
      <c r="D110" s="150" t="s">
        <v>220</v>
      </c>
      <c r="E110" s="164" t="s">
        <v>19</v>
      </c>
      <c r="F110" s="165" t="s">
        <v>223</v>
      </c>
      <c r="H110" s="166">
        <v>5.28</v>
      </c>
      <c r="I110" s="167"/>
      <c r="L110" s="163"/>
      <c r="M110" s="168"/>
      <c r="T110" s="169"/>
      <c r="AT110" s="164" t="s">
        <v>220</v>
      </c>
      <c r="AU110" s="164" t="s">
        <v>86</v>
      </c>
      <c r="AV110" s="14" t="s">
        <v>216</v>
      </c>
      <c r="AW110" s="14" t="s">
        <v>37</v>
      </c>
      <c r="AX110" s="14" t="s">
        <v>84</v>
      </c>
      <c r="AY110" s="164" t="s">
        <v>208</v>
      </c>
    </row>
    <row r="111" spans="2:65" s="1" customFormat="1" ht="37.9" customHeight="1">
      <c r="B111" s="33"/>
      <c r="C111" s="132" t="s">
        <v>209</v>
      </c>
      <c r="D111" s="132" t="s">
        <v>211</v>
      </c>
      <c r="E111" s="133" t="s">
        <v>256</v>
      </c>
      <c r="F111" s="134" t="s">
        <v>257</v>
      </c>
      <c r="G111" s="135" t="s">
        <v>226</v>
      </c>
      <c r="H111" s="136">
        <v>5.12</v>
      </c>
      <c r="I111" s="137"/>
      <c r="J111" s="138">
        <f>ROUND(I111*H111,2)</f>
        <v>0</v>
      </c>
      <c r="K111" s="134" t="s">
        <v>215</v>
      </c>
      <c r="L111" s="33"/>
      <c r="M111" s="139" t="s">
        <v>19</v>
      </c>
      <c r="N111" s="140" t="s">
        <v>48</v>
      </c>
      <c r="P111" s="141">
        <f>O111*H111</f>
        <v>0</v>
      </c>
      <c r="Q111" s="141">
        <v>0.02857</v>
      </c>
      <c r="R111" s="141">
        <f>Q111*H111</f>
        <v>0.1462784</v>
      </c>
      <c r="S111" s="141">
        <v>0</v>
      </c>
      <c r="T111" s="142">
        <f>S111*H111</f>
        <v>0</v>
      </c>
      <c r="AR111" s="143" t="s">
        <v>216</v>
      </c>
      <c r="AT111" s="143" t="s">
        <v>211</v>
      </c>
      <c r="AU111" s="143" t="s">
        <v>86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84</v>
      </c>
      <c r="BK111" s="144">
        <f>ROUND(I111*H111,2)</f>
        <v>0</v>
      </c>
      <c r="BL111" s="18" t="s">
        <v>216</v>
      </c>
      <c r="BM111" s="143" t="s">
        <v>2343</v>
      </c>
    </row>
    <row r="112" spans="2:47" s="1" customFormat="1" ht="12">
      <c r="B112" s="33"/>
      <c r="D112" s="145" t="s">
        <v>218</v>
      </c>
      <c r="F112" s="146" t="s">
        <v>259</v>
      </c>
      <c r="I112" s="147"/>
      <c r="L112" s="33"/>
      <c r="M112" s="148"/>
      <c r="T112" s="52"/>
      <c r="AT112" s="18" t="s">
        <v>218</v>
      </c>
      <c r="AU112" s="18" t="s">
        <v>86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2344</v>
      </c>
      <c r="H113" s="153">
        <v>1.4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2" customFormat="1" ht="12">
      <c r="B114" s="149"/>
      <c r="D114" s="150" t="s">
        <v>220</v>
      </c>
      <c r="E114" s="151" t="s">
        <v>19</v>
      </c>
      <c r="F114" s="152" t="s">
        <v>2344</v>
      </c>
      <c r="H114" s="153">
        <v>1.4</v>
      </c>
      <c r="I114" s="154"/>
      <c r="L114" s="149"/>
      <c r="M114" s="155"/>
      <c r="T114" s="156"/>
      <c r="AT114" s="151" t="s">
        <v>220</v>
      </c>
      <c r="AU114" s="151" t="s">
        <v>86</v>
      </c>
      <c r="AV114" s="12" t="s">
        <v>86</v>
      </c>
      <c r="AW114" s="12" t="s">
        <v>37</v>
      </c>
      <c r="AX114" s="12" t="s">
        <v>77</v>
      </c>
      <c r="AY114" s="151" t="s">
        <v>208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2344</v>
      </c>
      <c r="H115" s="153">
        <v>1.4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2345</v>
      </c>
      <c r="H116" s="153">
        <v>0.92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3" customFormat="1" ht="12">
      <c r="B117" s="157"/>
      <c r="D117" s="150" t="s">
        <v>220</v>
      </c>
      <c r="E117" s="158" t="s">
        <v>19</v>
      </c>
      <c r="F117" s="159" t="s">
        <v>2346</v>
      </c>
      <c r="H117" s="158" t="s">
        <v>19</v>
      </c>
      <c r="I117" s="160"/>
      <c r="L117" s="157"/>
      <c r="M117" s="161"/>
      <c r="T117" s="162"/>
      <c r="AT117" s="158" t="s">
        <v>220</v>
      </c>
      <c r="AU117" s="158" t="s">
        <v>86</v>
      </c>
      <c r="AV117" s="13" t="s">
        <v>84</v>
      </c>
      <c r="AW117" s="13" t="s">
        <v>37</v>
      </c>
      <c r="AX117" s="13" t="s">
        <v>77</v>
      </c>
      <c r="AY117" s="158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5.119999999999999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3" s="11" customFormat="1" ht="22.9" customHeight="1">
      <c r="B119" s="120"/>
      <c r="D119" s="121" t="s">
        <v>76</v>
      </c>
      <c r="E119" s="130" t="s">
        <v>250</v>
      </c>
      <c r="F119" s="130" t="s">
        <v>278</v>
      </c>
      <c r="I119" s="123"/>
      <c r="J119" s="131">
        <f>BK119</f>
        <v>0</v>
      </c>
      <c r="L119" s="120"/>
      <c r="M119" s="125"/>
      <c r="P119" s="126">
        <f>SUM(P120:P178)</f>
        <v>0</v>
      </c>
      <c r="R119" s="126">
        <f>SUM(R120:R178)</f>
        <v>2.27188326</v>
      </c>
      <c r="T119" s="127">
        <f>SUM(T120:T178)</f>
        <v>0</v>
      </c>
      <c r="AR119" s="121" t="s">
        <v>84</v>
      </c>
      <c r="AT119" s="128" t="s">
        <v>76</v>
      </c>
      <c r="AU119" s="128" t="s">
        <v>84</v>
      </c>
      <c r="AY119" s="121" t="s">
        <v>208</v>
      </c>
      <c r="BK119" s="129">
        <f>SUM(BK120:BK178)</f>
        <v>0</v>
      </c>
    </row>
    <row r="120" spans="2:65" s="1" customFormat="1" ht="44.25" customHeight="1">
      <c r="B120" s="33"/>
      <c r="C120" s="132" t="s">
        <v>216</v>
      </c>
      <c r="D120" s="132" t="s">
        <v>211</v>
      </c>
      <c r="E120" s="133" t="s">
        <v>749</v>
      </c>
      <c r="F120" s="134" t="s">
        <v>750</v>
      </c>
      <c r="G120" s="135" t="s">
        <v>226</v>
      </c>
      <c r="H120" s="136">
        <v>21.038</v>
      </c>
      <c r="I120" s="137"/>
      <c r="J120" s="138">
        <f>ROUND(I120*H120,2)</f>
        <v>0</v>
      </c>
      <c r="K120" s="134" t="s">
        <v>215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0.01838</v>
      </c>
      <c r="R120" s="141">
        <f>Q120*H120</f>
        <v>0.38667844</v>
      </c>
      <c r="S120" s="141">
        <v>0</v>
      </c>
      <c r="T120" s="142">
        <f>S120*H120</f>
        <v>0</v>
      </c>
      <c r="AR120" s="143" t="s">
        <v>216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216</v>
      </c>
      <c r="BM120" s="143" t="s">
        <v>2347</v>
      </c>
    </row>
    <row r="121" spans="2:47" s="1" customFormat="1" ht="12">
      <c r="B121" s="33"/>
      <c r="D121" s="145" t="s">
        <v>218</v>
      </c>
      <c r="F121" s="146" t="s">
        <v>752</v>
      </c>
      <c r="I121" s="147"/>
      <c r="L121" s="33"/>
      <c r="M121" s="148"/>
      <c r="T121" s="52"/>
      <c r="AT121" s="18" t="s">
        <v>218</v>
      </c>
      <c r="AU121" s="18" t="s">
        <v>86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2348</v>
      </c>
      <c r="H122" s="153">
        <v>4.888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2349</v>
      </c>
      <c r="H123" s="153">
        <v>7.6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2350</v>
      </c>
      <c r="H124" s="153">
        <v>7.14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2351</v>
      </c>
      <c r="H125" s="153">
        <v>1.41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4" customFormat="1" ht="12">
      <c r="B126" s="163"/>
      <c r="D126" s="150" t="s">
        <v>220</v>
      </c>
      <c r="E126" s="164" t="s">
        <v>19</v>
      </c>
      <c r="F126" s="165" t="s">
        <v>223</v>
      </c>
      <c r="H126" s="166">
        <v>21.038</v>
      </c>
      <c r="I126" s="167"/>
      <c r="L126" s="163"/>
      <c r="M126" s="168"/>
      <c r="T126" s="169"/>
      <c r="AT126" s="164" t="s">
        <v>220</v>
      </c>
      <c r="AU126" s="164" t="s">
        <v>86</v>
      </c>
      <c r="AV126" s="14" t="s">
        <v>216</v>
      </c>
      <c r="AW126" s="14" t="s">
        <v>37</v>
      </c>
      <c r="AX126" s="14" t="s">
        <v>84</v>
      </c>
      <c r="AY126" s="164" t="s">
        <v>208</v>
      </c>
    </row>
    <row r="127" spans="2:65" s="1" customFormat="1" ht="44.25" customHeight="1">
      <c r="B127" s="33"/>
      <c r="C127" s="132" t="s">
        <v>244</v>
      </c>
      <c r="D127" s="132" t="s">
        <v>211</v>
      </c>
      <c r="E127" s="133" t="s">
        <v>756</v>
      </c>
      <c r="F127" s="134" t="s">
        <v>757</v>
      </c>
      <c r="G127" s="135" t="s">
        <v>226</v>
      </c>
      <c r="H127" s="136">
        <v>21.038</v>
      </c>
      <c r="I127" s="137"/>
      <c r="J127" s="138">
        <f>ROUND(I127*H127,2)</f>
        <v>0</v>
      </c>
      <c r="K127" s="134" t="s">
        <v>215</v>
      </c>
      <c r="L127" s="33"/>
      <c r="M127" s="139" t="s">
        <v>19</v>
      </c>
      <c r="N127" s="140" t="s">
        <v>48</v>
      </c>
      <c r="P127" s="141">
        <f>O127*H127</f>
        <v>0</v>
      </c>
      <c r="Q127" s="141">
        <v>0.0079</v>
      </c>
      <c r="R127" s="141">
        <f>Q127*H127</f>
        <v>0.16620020000000002</v>
      </c>
      <c r="S127" s="141">
        <v>0</v>
      </c>
      <c r="T127" s="142">
        <f>S127*H127</f>
        <v>0</v>
      </c>
      <c r="AR127" s="143" t="s">
        <v>216</v>
      </c>
      <c r="AT127" s="143" t="s">
        <v>211</v>
      </c>
      <c r="AU127" s="143" t="s">
        <v>86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84</v>
      </c>
      <c r="BK127" s="144">
        <f>ROUND(I127*H127,2)</f>
        <v>0</v>
      </c>
      <c r="BL127" s="18" t="s">
        <v>216</v>
      </c>
      <c r="BM127" s="143" t="s">
        <v>2352</v>
      </c>
    </row>
    <row r="128" spans="2:47" s="1" customFormat="1" ht="12">
      <c r="B128" s="33"/>
      <c r="D128" s="145" t="s">
        <v>218</v>
      </c>
      <c r="F128" s="146" t="s">
        <v>759</v>
      </c>
      <c r="I128" s="147"/>
      <c r="L128" s="33"/>
      <c r="M128" s="148"/>
      <c r="T128" s="52"/>
      <c r="AT128" s="18" t="s">
        <v>218</v>
      </c>
      <c r="AU128" s="18" t="s">
        <v>86</v>
      </c>
    </row>
    <row r="129" spans="2:65" s="1" customFormat="1" ht="24.2" customHeight="1">
      <c r="B129" s="33"/>
      <c r="C129" s="132" t="s">
        <v>250</v>
      </c>
      <c r="D129" s="132" t="s">
        <v>211</v>
      </c>
      <c r="E129" s="133" t="s">
        <v>279</v>
      </c>
      <c r="F129" s="134" t="s">
        <v>280</v>
      </c>
      <c r="G129" s="135" t="s">
        <v>226</v>
      </c>
      <c r="H129" s="136">
        <v>39.749</v>
      </c>
      <c r="I129" s="137"/>
      <c r="J129" s="138">
        <f>ROUND(I129*H129,2)</f>
        <v>0</v>
      </c>
      <c r="K129" s="134" t="s">
        <v>215</v>
      </c>
      <c r="L129" s="33"/>
      <c r="M129" s="139" t="s">
        <v>19</v>
      </c>
      <c r="N129" s="140" t="s">
        <v>48</v>
      </c>
      <c r="P129" s="141">
        <f>O129*H129</f>
        <v>0</v>
      </c>
      <c r="Q129" s="141">
        <v>0.03358</v>
      </c>
      <c r="R129" s="141">
        <f>Q129*H129</f>
        <v>1.33477142</v>
      </c>
      <c r="S129" s="141">
        <v>0</v>
      </c>
      <c r="T129" s="142">
        <f>S129*H129</f>
        <v>0</v>
      </c>
      <c r="AR129" s="143" t="s">
        <v>216</v>
      </c>
      <c r="AT129" s="143" t="s">
        <v>211</v>
      </c>
      <c r="AU129" s="143" t="s">
        <v>86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84</v>
      </c>
      <c r="BK129" s="144">
        <f>ROUND(I129*H129,2)</f>
        <v>0</v>
      </c>
      <c r="BL129" s="18" t="s">
        <v>216</v>
      </c>
      <c r="BM129" s="143" t="s">
        <v>2353</v>
      </c>
    </row>
    <row r="130" spans="2:47" s="1" customFormat="1" ht="12">
      <c r="B130" s="33"/>
      <c r="D130" s="145" t="s">
        <v>218</v>
      </c>
      <c r="F130" s="146" t="s">
        <v>282</v>
      </c>
      <c r="I130" s="147"/>
      <c r="L130" s="33"/>
      <c r="M130" s="148"/>
      <c r="T130" s="52"/>
      <c r="AT130" s="18" t="s">
        <v>218</v>
      </c>
      <c r="AU130" s="18" t="s">
        <v>86</v>
      </c>
    </row>
    <row r="131" spans="2:51" s="12" customFormat="1" ht="22.5">
      <c r="B131" s="149"/>
      <c r="D131" s="150" t="s">
        <v>220</v>
      </c>
      <c r="E131" s="151" t="s">
        <v>19</v>
      </c>
      <c r="F131" s="152" t="s">
        <v>2354</v>
      </c>
      <c r="H131" s="153">
        <v>4.769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2" customFormat="1" ht="22.5">
      <c r="B132" s="149"/>
      <c r="D132" s="150" t="s">
        <v>220</v>
      </c>
      <c r="E132" s="151" t="s">
        <v>19</v>
      </c>
      <c r="F132" s="152" t="s">
        <v>2355</v>
      </c>
      <c r="H132" s="153">
        <v>7.8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22.5">
      <c r="B133" s="149"/>
      <c r="D133" s="150" t="s">
        <v>220</v>
      </c>
      <c r="E133" s="151" t="s">
        <v>19</v>
      </c>
      <c r="F133" s="152" t="s">
        <v>2356</v>
      </c>
      <c r="H133" s="153">
        <v>7.77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2357</v>
      </c>
      <c r="H134" s="153">
        <v>2.01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5" customFormat="1" ht="12">
      <c r="B135" s="180"/>
      <c r="D135" s="150" t="s">
        <v>220</v>
      </c>
      <c r="E135" s="181" t="s">
        <v>19</v>
      </c>
      <c r="F135" s="182" t="s">
        <v>290</v>
      </c>
      <c r="H135" s="183">
        <v>22.348999999999997</v>
      </c>
      <c r="I135" s="184"/>
      <c r="L135" s="180"/>
      <c r="M135" s="185"/>
      <c r="T135" s="186"/>
      <c r="AT135" s="181" t="s">
        <v>220</v>
      </c>
      <c r="AU135" s="181" t="s">
        <v>86</v>
      </c>
      <c r="AV135" s="15" t="s">
        <v>209</v>
      </c>
      <c r="AW135" s="15" t="s">
        <v>37</v>
      </c>
      <c r="AX135" s="15" t="s">
        <v>77</v>
      </c>
      <c r="AY135" s="181" t="s">
        <v>208</v>
      </c>
    </row>
    <row r="136" spans="2:51" s="12" customFormat="1" ht="22.5">
      <c r="B136" s="149"/>
      <c r="D136" s="150" t="s">
        <v>220</v>
      </c>
      <c r="E136" s="151" t="s">
        <v>19</v>
      </c>
      <c r="F136" s="152" t="s">
        <v>2358</v>
      </c>
      <c r="H136" s="153">
        <v>6.39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37</v>
      </c>
      <c r="AX136" s="12" t="s">
        <v>77</v>
      </c>
      <c r="AY136" s="151" t="s">
        <v>208</v>
      </c>
    </row>
    <row r="137" spans="2:51" s="12" customFormat="1" ht="12">
      <c r="B137" s="149"/>
      <c r="D137" s="150" t="s">
        <v>220</v>
      </c>
      <c r="E137" s="151" t="s">
        <v>19</v>
      </c>
      <c r="F137" s="152" t="s">
        <v>2359</v>
      </c>
      <c r="H137" s="153">
        <v>4.5</v>
      </c>
      <c r="I137" s="154"/>
      <c r="L137" s="149"/>
      <c r="M137" s="155"/>
      <c r="T137" s="156"/>
      <c r="AT137" s="151" t="s">
        <v>220</v>
      </c>
      <c r="AU137" s="151" t="s">
        <v>86</v>
      </c>
      <c r="AV137" s="12" t="s">
        <v>86</v>
      </c>
      <c r="AW137" s="12" t="s">
        <v>37</v>
      </c>
      <c r="AX137" s="12" t="s">
        <v>77</v>
      </c>
      <c r="AY137" s="151" t="s">
        <v>208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2359</v>
      </c>
      <c r="H138" s="153">
        <v>4.5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2357</v>
      </c>
      <c r="H139" s="153">
        <v>2.01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5" customFormat="1" ht="12">
      <c r="B140" s="180"/>
      <c r="D140" s="150" t="s">
        <v>220</v>
      </c>
      <c r="E140" s="181" t="s">
        <v>19</v>
      </c>
      <c r="F140" s="182" t="s">
        <v>294</v>
      </c>
      <c r="H140" s="183">
        <v>17.4</v>
      </c>
      <c r="I140" s="184"/>
      <c r="L140" s="180"/>
      <c r="M140" s="185"/>
      <c r="T140" s="186"/>
      <c r="AT140" s="181" t="s">
        <v>220</v>
      </c>
      <c r="AU140" s="181" t="s">
        <v>86</v>
      </c>
      <c r="AV140" s="15" t="s">
        <v>209</v>
      </c>
      <c r="AW140" s="15" t="s">
        <v>37</v>
      </c>
      <c r="AX140" s="15" t="s">
        <v>77</v>
      </c>
      <c r="AY140" s="181" t="s">
        <v>208</v>
      </c>
    </row>
    <row r="141" spans="2:51" s="14" customFormat="1" ht="12">
      <c r="B141" s="163"/>
      <c r="D141" s="150" t="s">
        <v>220</v>
      </c>
      <c r="E141" s="164" t="s">
        <v>19</v>
      </c>
      <c r="F141" s="165" t="s">
        <v>223</v>
      </c>
      <c r="H141" s="166">
        <v>39.748999999999995</v>
      </c>
      <c r="I141" s="167"/>
      <c r="L141" s="163"/>
      <c r="M141" s="168"/>
      <c r="T141" s="169"/>
      <c r="AT141" s="164" t="s">
        <v>220</v>
      </c>
      <c r="AU141" s="164" t="s">
        <v>86</v>
      </c>
      <c r="AV141" s="14" t="s">
        <v>216</v>
      </c>
      <c r="AW141" s="14" t="s">
        <v>37</v>
      </c>
      <c r="AX141" s="14" t="s">
        <v>84</v>
      </c>
      <c r="AY141" s="164" t="s">
        <v>208</v>
      </c>
    </row>
    <row r="142" spans="2:65" s="1" customFormat="1" ht="44.25" customHeight="1">
      <c r="B142" s="33"/>
      <c r="C142" s="132" t="s">
        <v>255</v>
      </c>
      <c r="D142" s="132" t="s">
        <v>211</v>
      </c>
      <c r="E142" s="133" t="s">
        <v>769</v>
      </c>
      <c r="F142" s="134" t="s">
        <v>770</v>
      </c>
      <c r="G142" s="135" t="s">
        <v>226</v>
      </c>
      <c r="H142" s="136">
        <v>4</v>
      </c>
      <c r="I142" s="137"/>
      <c r="J142" s="138">
        <f>ROUND(I142*H142,2)</f>
        <v>0</v>
      </c>
      <c r="K142" s="134" t="s">
        <v>215</v>
      </c>
      <c r="L142" s="33"/>
      <c r="M142" s="139" t="s">
        <v>19</v>
      </c>
      <c r="N142" s="140" t="s">
        <v>48</v>
      </c>
      <c r="P142" s="141">
        <f>O142*H142</f>
        <v>0</v>
      </c>
      <c r="Q142" s="141">
        <v>0.02636</v>
      </c>
      <c r="R142" s="141">
        <f>Q142*H142</f>
        <v>0.10544</v>
      </c>
      <c r="S142" s="141">
        <v>0</v>
      </c>
      <c r="T142" s="142">
        <f>S142*H142</f>
        <v>0</v>
      </c>
      <c r="AR142" s="143" t="s">
        <v>216</v>
      </c>
      <c r="AT142" s="143" t="s">
        <v>211</v>
      </c>
      <c r="AU142" s="143" t="s">
        <v>86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84</v>
      </c>
      <c r="BK142" s="144">
        <f>ROUND(I142*H142,2)</f>
        <v>0</v>
      </c>
      <c r="BL142" s="18" t="s">
        <v>216</v>
      </c>
      <c r="BM142" s="143" t="s">
        <v>2360</v>
      </c>
    </row>
    <row r="143" spans="2:47" s="1" customFormat="1" ht="12">
      <c r="B143" s="33"/>
      <c r="D143" s="145" t="s">
        <v>218</v>
      </c>
      <c r="F143" s="146" t="s">
        <v>772</v>
      </c>
      <c r="I143" s="147"/>
      <c r="L143" s="33"/>
      <c r="M143" s="148"/>
      <c r="T143" s="52"/>
      <c r="AT143" s="18" t="s">
        <v>218</v>
      </c>
      <c r="AU143" s="18" t="s">
        <v>86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2342</v>
      </c>
      <c r="H144" s="153">
        <v>2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2342</v>
      </c>
      <c r="H145" s="153">
        <v>2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4" customFormat="1" ht="12">
      <c r="B146" s="163"/>
      <c r="D146" s="150" t="s">
        <v>220</v>
      </c>
      <c r="E146" s="164" t="s">
        <v>19</v>
      </c>
      <c r="F146" s="165" t="s">
        <v>223</v>
      </c>
      <c r="H146" s="166">
        <v>4</v>
      </c>
      <c r="I146" s="167"/>
      <c r="L146" s="163"/>
      <c r="M146" s="168"/>
      <c r="T146" s="169"/>
      <c r="AT146" s="164" t="s">
        <v>220</v>
      </c>
      <c r="AU146" s="164" t="s">
        <v>86</v>
      </c>
      <c r="AV146" s="14" t="s">
        <v>216</v>
      </c>
      <c r="AW146" s="14" t="s">
        <v>37</v>
      </c>
      <c r="AX146" s="14" t="s">
        <v>84</v>
      </c>
      <c r="AY146" s="164" t="s">
        <v>208</v>
      </c>
    </row>
    <row r="147" spans="2:65" s="1" customFormat="1" ht="44.25" customHeight="1">
      <c r="B147" s="33"/>
      <c r="C147" s="132" t="s">
        <v>242</v>
      </c>
      <c r="D147" s="132" t="s">
        <v>211</v>
      </c>
      <c r="E147" s="133" t="s">
        <v>776</v>
      </c>
      <c r="F147" s="134" t="s">
        <v>777</v>
      </c>
      <c r="G147" s="135" t="s">
        <v>226</v>
      </c>
      <c r="H147" s="136">
        <v>4</v>
      </c>
      <c r="I147" s="137"/>
      <c r="J147" s="138">
        <f>ROUND(I147*H147,2)</f>
        <v>0</v>
      </c>
      <c r="K147" s="134" t="s">
        <v>215</v>
      </c>
      <c r="L147" s="33"/>
      <c r="M147" s="139" t="s">
        <v>19</v>
      </c>
      <c r="N147" s="140" t="s">
        <v>48</v>
      </c>
      <c r="P147" s="141">
        <f>O147*H147</f>
        <v>0</v>
      </c>
      <c r="Q147" s="141">
        <v>0.0079</v>
      </c>
      <c r="R147" s="141">
        <f>Q147*H147</f>
        <v>0.0316</v>
      </c>
      <c r="S147" s="141">
        <v>0</v>
      </c>
      <c r="T147" s="142">
        <f>S147*H147</f>
        <v>0</v>
      </c>
      <c r="AR147" s="143" t="s">
        <v>216</v>
      </c>
      <c r="AT147" s="143" t="s">
        <v>211</v>
      </c>
      <c r="AU147" s="143" t="s">
        <v>86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84</v>
      </c>
      <c r="BK147" s="144">
        <f>ROUND(I147*H147,2)</f>
        <v>0</v>
      </c>
      <c r="BL147" s="18" t="s">
        <v>216</v>
      </c>
      <c r="BM147" s="143" t="s">
        <v>2361</v>
      </c>
    </row>
    <row r="148" spans="2:47" s="1" customFormat="1" ht="12">
      <c r="B148" s="33"/>
      <c r="D148" s="145" t="s">
        <v>218</v>
      </c>
      <c r="F148" s="146" t="s">
        <v>779</v>
      </c>
      <c r="I148" s="147"/>
      <c r="L148" s="33"/>
      <c r="M148" s="148"/>
      <c r="T148" s="52"/>
      <c r="AT148" s="18" t="s">
        <v>218</v>
      </c>
      <c r="AU148" s="18" t="s">
        <v>86</v>
      </c>
    </row>
    <row r="149" spans="2:65" s="1" customFormat="1" ht="37.9" customHeight="1">
      <c r="B149" s="33"/>
      <c r="C149" s="132" t="s">
        <v>271</v>
      </c>
      <c r="D149" s="132" t="s">
        <v>211</v>
      </c>
      <c r="E149" s="133" t="s">
        <v>296</v>
      </c>
      <c r="F149" s="134" t="s">
        <v>297</v>
      </c>
      <c r="G149" s="135" t="s">
        <v>226</v>
      </c>
      <c r="H149" s="136">
        <v>2.29</v>
      </c>
      <c r="I149" s="137"/>
      <c r="J149" s="138">
        <f>ROUND(I149*H149,2)</f>
        <v>0</v>
      </c>
      <c r="K149" s="134" t="s">
        <v>215</v>
      </c>
      <c r="L149" s="33"/>
      <c r="M149" s="139" t="s">
        <v>19</v>
      </c>
      <c r="N149" s="140" t="s">
        <v>48</v>
      </c>
      <c r="P149" s="141">
        <f>O149*H149</f>
        <v>0</v>
      </c>
      <c r="Q149" s="141">
        <v>0.025</v>
      </c>
      <c r="R149" s="141">
        <f>Q149*H149</f>
        <v>0.05725</v>
      </c>
      <c r="S149" s="141">
        <v>0</v>
      </c>
      <c r="T149" s="142">
        <f>S149*H149</f>
        <v>0</v>
      </c>
      <c r="AR149" s="143" t="s">
        <v>216</v>
      </c>
      <c r="AT149" s="143" t="s">
        <v>211</v>
      </c>
      <c r="AU149" s="143" t="s">
        <v>86</v>
      </c>
      <c r="AY149" s="18" t="s">
        <v>208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8" t="s">
        <v>84</v>
      </c>
      <c r="BK149" s="144">
        <f>ROUND(I149*H149,2)</f>
        <v>0</v>
      </c>
      <c r="BL149" s="18" t="s">
        <v>216</v>
      </c>
      <c r="BM149" s="143" t="s">
        <v>2362</v>
      </c>
    </row>
    <row r="150" spans="2:47" s="1" customFormat="1" ht="12">
      <c r="B150" s="33"/>
      <c r="D150" s="145" t="s">
        <v>218</v>
      </c>
      <c r="F150" s="146" t="s">
        <v>299</v>
      </c>
      <c r="I150" s="147"/>
      <c r="L150" s="33"/>
      <c r="M150" s="148"/>
      <c r="T150" s="52"/>
      <c r="AT150" s="18" t="s">
        <v>218</v>
      </c>
      <c r="AU150" s="18" t="s">
        <v>86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2363</v>
      </c>
      <c r="H151" s="153">
        <v>2.29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3" customFormat="1" ht="12">
      <c r="B152" s="157"/>
      <c r="D152" s="150" t="s">
        <v>220</v>
      </c>
      <c r="E152" s="158" t="s">
        <v>19</v>
      </c>
      <c r="F152" s="159" t="s">
        <v>294</v>
      </c>
      <c r="H152" s="158" t="s">
        <v>19</v>
      </c>
      <c r="I152" s="160"/>
      <c r="L152" s="157"/>
      <c r="M152" s="161"/>
      <c r="T152" s="162"/>
      <c r="AT152" s="158" t="s">
        <v>220</v>
      </c>
      <c r="AU152" s="158" t="s">
        <v>86</v>
      </c>
      <c r="AV152" s="13" t="s">
        <v>84</v>
      </c>
      <c r="AW152" s="13" t="s">
        <v>37</v>
      </c>
      <c r="AX152" s="13" t="s">
        <v>77</v>
      </c>
      <c r="AY152" s="158" t="s">
        <v>208</v>
      </c>
    </row>
    <row r="153" spans="2:51" s="14" customFormat="1" ht="12">
      <c r="B153" s="163"/>
      <c r="D153" s="150" t="s">
        <v>220</v>
      </c>
      <c r="E153" s="164" t="s">
        <v>19</v>
      </c>
      <c r="F153" s="165" t="s">
        <v>223</v>
      </c>
      <c r="H153" s="166">
        <v>2.29</v>
      </c>
      <c r="I153" s="167"/>
      <c r="L153" s="163"/>
      <c r="M153" s="168"/>
      <c r="T153" s="169"/>
      <c r="AT153" s="164" t="s">
        <v>220</v>
      </c>
      <c r="AU153" s="164" t="s">
        <v>86</v>
      </c>
      <c r="AV153" s="14" t="s">
        <v>216</v>
      </c>
      <c r="AW153" s="14" t="s">
        <v>37</v>
      </c>
      <c r="AX153" s="14" t="s">
        <v>84</v>
      </c>
      <c r="AY153" s="164" t="s">
        <v>208</v>
      </c>
    </row>
    <row r="154" spans="2:65" s="1" customFormat="1" ht="24.2" customHeight="1">
      <c r="B154" s="33"/>
      <c r="C154" s="132" t="s">
        <v>169</v>
      </c>
      <c r="D154" s="132" t="s">
        <v>211</v>
      </c>
      <c r="E154" s="133" t="s">
        <v>307</v>
      </c>
      <c r="F154" s="134" t="s">
        <v>308</v>
      </c>
      <c r="G154" s="135" t="s">
        <v>274</v>
      </c>
      <c r="H154" s="136">
        <v>8</v>
      </c>
      <c r="I154" s="137"/>
      <c r="J154" s="138">
        <f>ROUND(I154*H154,2)</f>
        <v>0</v>
      </c>
      <c r="K154" s="134" t="s">
        <v>215</v>
      </c>
      <c r="L154" s="33"/>
      <c r="M154" s="139" t="s">
        <v>19</v>
      </c>
      <c r="N154" s="140" t="s">
        <v>48</v>
      </c>
      <c r="P154" s="141">
        <f>O154*H154</f>
        <v>0</v>
      </c>
      <c r="Q154" s="141">
        <v>0.010323</v>
      </c>
      <c r="R154" s="141">
        <f>Q154*H154</f>
        <v>0.082584</v>
      </c>
      <c r="S154" s="141">
        <v>0</v>
      </c>
      <c r="T154" s="142">
        <f>S154*H154</f>
        <v>0</v>
      </c>
      <c r="AR154" s="143" t="s">
        <v>216</v>
      </c>
      <c r="AT154" s="143" t="s">
        <v>211</v>
      </c>
      <c r="AU154" s="143" t="s">
        <v>86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84</v>
      </c>
      <c r="BK154" s="144">
        <f>ROUND(I154*H154,2)</f>
        <v>0</v>
      </c>
      <c r="BL154" s="18" t="s">
        <v>216</v>
      </c>
      <c r="BM154" s="143" t="s">
        <v>2364</v>
      </c>
    </row>
    <row r="155" spans="2:47" s="1" customFormat="1" ht="12">
      <c r="B155" s="33"/>
      <c r="D155" s="145" t="s">
        <v>218</v>
      </c>
      <c r="F155" s="146" t="s">
        <v>310</v>
      </c>
      <c r="I155" s="147"/>
      <c r="L155" s="33"/>
      <c r="M155" s="148"/>
      <c r="T155" s="52"/>
      <c r="AT155" s="18" t="s">
        <v>218</v>
      </c>
      <c r="AU155" s="18" t="s">
        <v>86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2233</v>
      </c>
      <c r="H156" s="153">
        <v>4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2233</v>
      </c>
      <c r="H157" s="153">
        <v>4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4" customFormat="1" ht="12">
      <c r="B158" s="163"/>
      <c r="D158" s="150" t="s">
        <v>220</v>
      </c>
      <c r="E158" s="164" t="s">
        <v>19</v>
      </c>
      <c r="F158" s="165" t="s">
        <v>223</v>
      </c>
      <c r="H158" s="166">
        <v>8</v>
      </c>
      <c r="I158" s="167"/>
      <c r="L158" s="163"/>
      <c r="M158" s="168"/>
      <c r="T158" s="169"/>
      <c r="AT158" s="164" t="s">
        <v>220</v>
      </c>
      <c r="AU158" s="164" t="s">
        <v>86</v>
      </c>
      <c r="AV158" s="14" t="s">
        <v>216</v>
      </c>
      <c r="AW158" s="14" t="s">
        <v>37</v>
      </c>
      <c r="AX158" s="14" t="s">
        <v>84</v>
      </c>
      <c r="AY158" s="164" t="s">
        <v>208</v>
      </c>
    </row>
    <row r="159" spans="2:65" s="1" customFormat="1" ht="24.2" customHeight="1">
      <c r="B159" s="33"/>
      <c r="C159" s="132" t="s">
        <v>295</v>
      </c>
      <c r="D159" s="132" t="s">
        <v>211</v>
      </c>
      <c r="E159" s="133" t="s">
        <v>313</v>
      </c>
      <c r="F159" s="134" t="s">
        <v>314</v>
      </c>
      <c r="G159" s="135" t="s">
        <v>274</v>
      </c>
      <c r="H159" s="136">
        <v>5.2</v>
      </c>
      <c r="I159" s="137"/>
      <c r="J159" s="138">
        <f>ROUND(I159*H159,2)</f>
        <v>0</v>
      </c>
      <c r="K159" s="134" t="s">
        <v>215</v>
      </c>
      <c r="L159" s="33"/>
      <c r="M159" s="139" t="s">
        <v>19</v>
      </c>
      <c r="N159" s="140" t="s">
        <v>48</v>
      </c>
      <c r="P159" s="141">
        <f>O159*H159</f>
        <v>0</v>
      </c>
      <c r="Q159" s="141">
        <v>0.020646</v>
      </c>
      <c r="R159" s="141">
        <f>Q159*H159</f>
        <v>0.10735920000000002</v>
      </c>
      <c r="S159" s="141">
        <v>0</v>
      </c>
      <c r="T159" s="142">
        <f>S159*H159</f>
        <v>0</v>
      </c>
      <c r="AR159" s="143" t="s">
        <v>216</v>
      </c>
      <c r="AT159" s="143" t="s">
        <v>211</v>
      </c>
      <c r="AU159" s="143" t="s">
        <v>86</v>
      </c>
      <c r="AY159" s="18" t="s">
        <v>208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8" t="s">
        <v>84</v>
      </c>
      <c r="BK159" s="144">
        <f>ROUND(I159*H159,2)</f>
        <v>0</v>
      </c>
      <c r="BL159" s="18" t="s">
        <v>216</v>
      </c>
      <c r="BM159" s="143" t="s">
        <v>2365</v>
      </c>
    </row>
    <row r="160" spans="2:47" s="1" customFormat="1" ht="12">
      <c r="B160" s="33"/>
      <c r="D160" s="145" t="s">
        <v>218</v>
      </c>
      <c r="F160" s="146" t="s">
        <v>316</v>
      </c>
      <c r="I160" s="147"/>
      <c r="L160" s="33"/>
      <c r="M160" s="148"/>
      <c r="T160" s="52"/>
      <c r="AT160" s="18" t="s">
        <v>218</v>
      </c>
      <c r="AU160" s="18" t="s">
        <v>86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2366</v>
      </c>
      <c r="H161" s="153">
        <v>1.6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2249</v>
      </c>
      <c r="H162" s="153">
        <v>1.8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2249</v>
      </c>
      <c r="H163" s="153">
        <v>1.8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4" customFormat="1" ht="12">
      <c r="B164" s="163"/>
      <c r="D164" s="150" t="s">
        <v>220</v>
      </c>
      <c r="E164" s="164" t="s">
        <v>19</v>
      </c>
      <c r="F164" s="165" t="s">
        <v>223</v>
      </c>
      <c r="H164" s="166">
        <v>5.2</v>
      </c>
      <c r="I164" s="167"/>
      <c r="L164" s="163"/>
      <c r="M164" s="168"/>
      <c r="T164" s="169"/>
      <c r="AT164" s="164" t="s">
        <v>220</v>
      </c>
      <c r="AU164" s="164" t="s">
        <v>86</v>
      </c>
      <c r="AV164" s="14" t="s">
        <v>216</v>
      </c>
      <c r="AW164" s="14" t="s">
        <v>37</v>
      </c>
      <c r="AX164" s="14" t="s">
        <v>84</v>
      </c>
      <c r="AY164" s="164" t="s">
        <v>208</v>
      </c>
    </row>
    <row r="165" spans="2:65" s="1" customFormat="1" ht="37.9" customHeight="1">
      <c r="B165" s="33"/>
      <c r="C165" s="132" t="s">
        <v>306</v>
      </c>
      <c r="D165" s="132" t="s">
        <v>211</v>
      </c>
      <c r="E165" s="133" t="s">
        <v>319</v>
      </c>
      <c r="F165" s="134" t="s">
        <v>320</v>
      </c>
      <c r="G165" s="135" t="s">
        <v>226</v>
      </c>
      <c r="H165" s="136">
        <v>86.87</v>
      </c>
      <c r="I165" s="137"/>
      <c r="J165" s="138">
        <f>ROUND(I165*H165,2)</f>
        <v>0</v>
      </c>
      <c r="K165" s="134" t="s">
        <v>215</v>
      </c>
      <c r="L165" s="33"/>
      <c r="M165" s="139" t="s">
        <v>19</v>
      </c>
      <c r="N165" s="140" t="s">
        <v>48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216</v>
      </c>
      <c r="AT165" s="143" t="s">
        <v>211</v>
      </c>
      <c r="AU165" s="143" t="s">
        <v>86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84</v>
      </c>
      <c r="BK165" s="144">
        <f>ROUND(I165*H165,2)</f>
        <v>0</v>
      </c>
      <c r="BL165" s="18" t="s">
        <v>216</v>
      </c>
      <c r="BM165" s="143" t="s">
        <v>2367</v>
      </c>
    </row>
    <row r="166" spans="2:47" s="1" customFormat="1" ht="12">
      <c r="B166" s="33"/>
      <c r="D166" s="145" t="s">
        <v>218</v>
      </c>
      <c r="F166" s="146" t="s">
        <v>322</v>
      </c>
      <c r="I166" s="147"/>
      <c r="L166" s="33"/>
      <c r="M166" s="148"/>
      <c r="T166" s="52"/>
      <c r="AT166" s="18" t="s">
        <v>218</v>
      </c>
      <c r="AU166" s="18" t="s">
        <v>86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2368</v>
      </c>
      <c r="H167" s="153">
        <v>1.92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2368</v>
      </c>
      <c r="H168" s="153">
        <v>1.92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2369</v>
      </c>
      <c r="H169" s="153">
        <v>2.16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2369</v>
      </c>
      <c r="H170" s="153">
        <v>2.16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2370</v>
      </c>
      <c r="H171" s="153">
        <v>21.6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2369</v>
      </c>
      <c r="H172" s="153">
        <v>2.16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2369</v>
      </c>
      <c r="H173" s="153">
        <v>2.16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2370</v>
      </c>
      <c r="H174" s="153">
        <v>21.6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2371</v>
      </c>
      <c r="H175" s="153">
        <v>9.4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2" customFormat="1" ht="12">
      <c r="B176" s="149"/>
      <c r="D176" s="150" t="s">
        <v>220</v>
      </c>
      <c r="E176" s="151" t="s">
        <v>19</v>
      </c>
      <c r="F176" s="152" t="s">
        <v>2371</v>
      </c>
      <c r="H176" s="153">
        <v>9.4</v>
      </c>
      <c r="I176" s="154"/>
      <c r="L176" s="149"/>
      <c r="M176" s="155"/>
      <c r="T176" s="156"/>
      <c r="AT176" s="151" t="s">
        <v>220</v>
      </c>
      <c r="AU176" s="151" t="s">
        <v>86</v>
      </c>
      <c r="AV176" s="12" t="s">
        <v>86</v>
      </c>
      <c r="AW176" s="12" t="s">
        <v>37</v>
      </c>
      <c r="AX176" s="12" t="s">
        <v>77</v>
      </c>
      <c r="AY176" s="151" t="s">
        <v>208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2372</v>
      </c>
      <c r="H177" s="153">
        <v>12.39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4" customFormat="1" ht="12">
      <c r="B178" s="163"/>
      <c r="D178" s="150" t="s">
        <v>220</v>
      </c>
      <c r="E178" s="164" t="s">
        <v>19</v>
      </c>
      <c r="F178" s="165" t="s">
        <v>223</v>
      </c>
      <c r="H178" s="166">
        <v>86.87</v>
      </c>
      <c r="I178" s="167"/>
      <c r="L178" s="163"/>
      <c r="M178" s="168"/>
      <c r="T178" s="169"/>
      <c r="AT178" s="164" t="s">
        <v>220</v>
      </c>
      <c r="AU178" s="164" t="s">
        <v>86</v>
      </c>
      <c r="AV178" s="14" t="s">
        <v>216</v>
      </c>
      <c r="AW178" s="14" t="s">
        <v>37</v>
      </c>
      <c r="AX178" s="14" t="s">
        <v>84</v>
      </c>
      <c r="AY178" s="164" t="s">
        <v>208</v>
      </c>
    </row>
    <row r="179" spans="2:63" s="11" customFormat="1" ht="22.9" customHeight="1">
      <c r="B179" s="120"/>
      <c r="D179" s="121" t="s">
        <v>76</v>
      </c>
      <c r="E179" s="130" t="s">
        <v>271</v>
      </c>
      <c r="F179" s="130" t="s">
        <v>324</v>
      </c>
      <c r="I179" s="123"/>
      <c r="J179" s="131">
        <f>BK179</f>
        <v>0</v>
      </c>
      <c r="L179" s="120"/>
      <c r="M179" s="125"/>
      <c r="P179" s="126">
        <f>SUM(P180:P235)</f>
        <v>0</v>
      </c>
      <c r="R179" s="126">
        <f>SUM(R180:R235)</f>
        <v>0.00651</v>
      </c>
      <c r="T179" s="127">
        <f>SUM(T180:T235)</f>
        <v>5.844672</v>
      </c>
      <c r="AR179" s="121" t="s">
        <v>84</v>
      </c>
      <c r="AT179" s="128" t="s">
        <v>76</v>
      </c>
      <c r="AU179" s="128" t="s">
        <v>84</v>
      </c>
      <c r="AY179" s="121" t="s">
        <v>208</v>
      </c>
      <c r="BK179" s="129">
        <f>SUM(BK180:BK235)</f>
        <v>0</v>
      </c>
    </row>
    <row r="180" spans="2:65" s="1" customFormat="1" ht="37.9" customHeight="1">
      <c r="B180" s="33"/>
      <c r="C180" s="132" t="s">
        <v>312</v>
      </c>
      <c r="D180" s="132" t="s">
        <v>211</v>
      </c>
      <c r="E180" s="133" t="s">
        <v>1645</v>
      </c>
      <c r="F180" s="134" t="s">
        <v>1646</v>
      </c>
      <c r="G180" s="135" t="s">
        <v>226</v>
      </c>
      <c r="H180" s="136">
        <v>21</v>
      </c>
      <c r="I180" s="137"/>
      <c r="J180" s="138">
        <f>ROUND(I180*H180,2)</f>
        <v>0</v>
      </c>
      <c r="K180" s="134" t="s">
        <v>215</v>
      </c>
      <c r="L180" s="33"/>
      <c r="M180" s="139" t="s">
        <v>19</v>
      </c>
      <c r="N180" s="140" t="s">
        <v>48</v>
      </c>
      <c r="P180" s="141">
        <f>O180*H180</f>
        <v>0</v>
      </c>
      <c r="Q180" s="141">
        <v>0.00013</v>
      </c>
      <c r="R180" s="141">
        <f>Q180*H180</f>
        <v>0.00273</v>
      </c>
      <c r="S180" s="141">
        <v>0</v>
      </c>
      <c r="T180" s="142">
        <f>S180*H180</f>
        <v>0</v>
      </c>
      <c r="AR180" s="143" t="s">
        <v>216</v>
      </c>
      <c r="AT180" s="143" t="s">
        <v>211</v>
      </c>
      <c r="AU180" s="143" t="s">
        <v>86</v>
      </c>
      <c r="AY180" s="18" t="s">
        <v>208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84</v>
      </c>
      <c r="BK180" s="144">
        <f>ROUND(I180*H180,2)</f>
        <v>0</v>
      </c>
      <c r="BL180" s="18" t="s">
        <v>216</v>
      </c>
      <c r="BM180" s="143" t="s">
        <v>2373</v>
      </c>
    </row>
    <row r="181" spans="2:47" s="1" customFormat="1" ht="12">
      <c r="B181" s="33"/>
      <c r="D181" s="145" t="s">
        <v>218</v>
      </c>
      <c r="F181" s="146" t="s">
        <v>1648</v>
      </c>
      <c r="I181" s="147"/>
      <c r="L181" s="33"/>
      <c r="M181" s="148"/>
      <c r="T181" s="52"/>
      <c r="AT181" s="18" t="s">
        <v>218</v>
      </c>
      <c r="AU181" s="18" t="s">
        <v>86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2374</v>
      </c>
      <c r="H182" s="153">
        <v>21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4" customFormat="1" ht="12">
      <c r="B183" s="163"/>
      <c r="D183" s="150" t="s">
        <v>220</v>
      </c>
      <c r="E183" s="164" t="s">
        <v>19</v>
      </c>
      <c r="F183" s="165" t="s">
        <v>223</v>
      </c>
      <c r="H183" s="166">
        <v>21</v>
      </c>
      <c r="I183" s="167"/>
      <c r="L183" s="163"/>
      <c r="M183" s="168"/>
      <c r="T183" s="169"/>
      <c r="AT183" s="164" t="s">
        <v>220</v>
      </c>
      <c r="AU183" s="164" t="s">
        <v>86</v>
      </c>
      <c r="AV183" s="14" t="s">
        <v>216</v>
      </c>
      <c r="AW183" s="14" t="s">
        <v>37</v>
      </c>
      <c r="AX183" s="14" t="s">
        <v>84</v>
      </c>
      <c r="AY183" s="164" t="s">
        <v>208</v>
      </c>
    </row>
    <row r="184" spans="2:65" s="1" customFormat="1" ht="37.9" customHeight="1">
      <c r="B184" s="33"/>
      <c r="C184" s="132" t="s">
        <v>318</v>
      </c>
      <c r="D184" s="132" t="s">
        <v>211</v>
      </c>
      <c r="E184" s="133" t="s">
        <v>325</v>
      </c>
      <c r="F184" s="134" t="s">
        <v>326</v>
      </c>
      <c r="G184" s="135" t="s">
        <v>226</v>
      </c>
      <c r="H184" s="136">
        <v>18</v>
      </c>
      <c r="I184" s="137"/>
      <c r="J184" s="138">
        <f>ROUND(I184*H184,2)</f>
        <v>0</v>
      </c>
      <c r="K184" s="134" t="s">
        <v>215</v>
      </c>
      <c r="L184" s="33"/>
      <c r="M184" s="139" t="s">
        <v>19</v>
      </c>
      <c r="N184" s="140" t="s">
        <v>48</v>
      </c>
      <c r="P184" s="141">
        <f>O184*H184</f>
        <v>0</v>
      </c>
      <c r="Q184" s="141">
        <v>0.00021</v>
      </c>
      <c r="R184" s="141">
        <f>Q184*H184</f>
        <v>0.0037800000000000004</v>
      </c>
      <c r="S184" s="141">
        <v>0</v>
      </c>
      <c r="T184" s="142">
        <f>S184*H184</f>
        <v>0</v>
      </c>
      <c r="AR184" s="143" t="s">
        <v>216</v>
      </c>
      <c r="AT184" s="143" t="s">
        <v>211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216</v>
      </c>
      <c r="BM184" s="143" t="s">
        <v>2375</v>
      </c>
    </row>
    <row r="185" spans="2:47" s="1" customFormat="1" ht="12">
      <c r="B185" s="33"/>
      <c r="D185" s="145" t="s">
        <v>218</v>
      </c>
      <c r="F185" s="146" t="s">
        <v>328</v>
      </c>
      <c r="I185" s="147"/>
      <c r="L185" s="33"/>
      <c r="M185" s="148"/>
      <c r="T185" s="52"/>
      <c r="AT185" s="18" t="s">
        <v>218</v>
      </c>
      <c r="AU185" s="18" t="s">
        <v>86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2376</v>
      </c>
      <c r="H186" s="153">
        <v>18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4" customFormat="1" ht="12">
      <c r="B187" s="163"/>
      <c r="D187" s="150" t="s">
        <v>220</v>
      </c>
      <c r="E187" s="164" t="s">
        <v>19</v>
      </c>
      <c r="F187" s="165" t="s">
        <v>223</v>
      </c>
      <c r="H187" s="166">
        <v>18</v>
      </c>
      <c r="I187" s="167"/>
      <c r="L187" s="163"/>
      <c r="M187" s="168"/>
      <c r="T187" s="169"/>
      <c r="AT187" s="164" t="s">
        <v>220</v>
      </c>
      <c r="AU187" s="164" t="s">
        <v>86</v>
      </c>
      <c r="AV187" s="14" t="s">
        <v>216</v>
      </c>
      <c r="AW187" s="14" t="s">
        <v>37</v>
      </c>
      <c r="AX187" s="14" t="s">
        <v>84</v>
      </c>
      <c r="AY187" s="164" t="s">
        <v>208</v>
      </c>
    </row>
    <row r="188" spans="2:65" s="1" customFormat="1" ht="44.25" customHeight="1">
      <c r="B188" s="33"/>
      <c r="C188" s="132" t="s">
        <v>8</v>
      </c>
      <c r="D188" s="132" t="s">
        <v>211</v>
      </c>
      <c r="E188" s="133" t="s">
        <v>1140</v>
      </c>
      <c r="F188" s="134" t="s">
        <v>1141</v>
      </c>
      <c r="G188" s="135" t="s">
        <v>214</v>
      </c>
      <c r="H188" s="136">
        <v>0.726</v>
      </c>
      <c r="I188" s="137"/>
      <c r="J188" s="138">
        <f>ROUND(I188*H188,2)</f>
        <v>0</v>
      </c>
      <c r="K188" s="134" t="s">
        <v>215</v>
      </c>
      <c r="L188" s="33"/>
      <c r="M188" s="139" t="s">
        <v>19</v>
      </c>
      <c r="N188" s="140" t="s">
        <v>48</v>
      </c>
      <c r="P188" s="141">
        <f>O188*H188</f>
        <v>0</v>
      </c>
      <c r="Q188" s="141">
        <v>0</v>
      </c>
      <c r="R188" s="141">
        <f>Q188*H188</f>
        <v>0</v>
      </c>
      <c r="S188" s="141">
        <v>1.8</v>
      </c>
      <c r="T188" s="142">
        <f>S188*H188</f>
        <v>1.3068</v>
      </c>
      <c r="AR188" s="143" t="s">
        <v>216</v>
      </c>
      <c r="AT188" s="143" t="s">
        <v>211</v>
      </c>
      <c r="AU188" s="143" t="s">
        <v>86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84</v>
      </c>
      <c r="BK188" s="144">
        <f>ROUND(I188*H188,2)</f>
        <v>0</v>
      </c>
      <c r="BL188" s="18" t="s">
        <v>216</v>
      </c>
      <c r="BM188" s="143" t="s">
        <v>2377</v>
      </c>
    </row>
    <row r="189" spans="2:47" s="1" customFormat="1" ht="12">
      <c r="B189" s="33"/>
      <c r="D189" s="145" t="s">
        <v>218</v>
      </c>
      <c r="F189" s="146" t="s">
        <v>1143</v>
      </c>
      <c r="I189" s="147"/>
      <c r="L189" s="33"/>
      <c r="M189" s="148"/>
      <c r="T189" s="52"/>
      <c r="AT189" s="18" t="s">
        <v>218</v>
      </c>
      <c r="AU189" s="18" t="s">
        <v>86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2378</v>
      </c>
      <c r="H190" s="153">
        <v>0.726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3" customFormat="1" ht="12">
      <c r="B191" s="157"/>
      <c r="D191" s="150" t="s">
        <v>220</v>
      </c>
      <c r="E191" s="158" t="s">
        <v>19</v>
      </c>
      <c r="F191" s="159" t="s">
        <v>2379</v>
      </c>
      <c r="H191" s="158" t="s">
        <v>19</v>
      </c>
      <c r="I191" s="160"/>
      <c r="L191" s="157"/>
      <c r="M191" s="161"/>
      <c r="T191" s="162"/>
      <c r="AT191" s="158" t="s">
        <v>220</v>
      </c>
      <c r="AU191" s="158" t="s">
        <v>86</v>
      </c>
      <c r="AV191" s="13" t="s">
        <v>84</v>
      </c>
      <c r="AW191" s="13" t="s">
        <v>37</v>
      </c>
      <c r="AX191" s="13" t="s">
        <v>77</v>
      </c>
      <c r="AY191" s="158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0.726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5" s="1" customFormat="1" ht="24.2" customHeight="1">
      <c r="B193" s="33"/>
      <c r="C193" s="132" t="s">
        <v>331</v>
      </c>
      <c r="D193" s="132" t="s">
        <v>211</v>
      </c>
      <c r="E193" s="133" t="s">
        <v>1147</v>
      </c>
      <c r="F193" s="134" t="s">
        <v>1148</v>
      </c>
      <c r="G193" s="135" t="s">
        <v>226</v>
      </c>
      <c r="H193" s="136">
        <v>1.28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0.055</v>
      </c>
      <c r="T193" s="142">
        <f>S193*H193</f>
        <v>0.0704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2380</v>
      </c>
    </row>
    <row r="194" spans="2:47" s="1" customFormat="1" ht="12">
      <c r="B194" s="33"/>
      <c r="D194" s="145" t="s">
        <v>218</v>
      </c>
      <c r="F194" s="146" t="s">
        <v>1150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51" s="12" customFormat="1" ht="12">
      <c r="B195" s="149"/>
      <c r="D195" s="150" t="s">
        <v>220</v>
      </c>
      <c r="E195" s="151" t="s">
        <v>19</v>
      </c>
      <c r="F195" s="152" t="s">
        <v>2341</v>
      </c>
      <c r="H195" s="153">
        <v>1.28</v>
      </c>
      <c r="I195" s="154"/>
      <c r="L195" s="149"/>
      <c r="M195" s="155"/>
      <c r="T195" s="156"/>
      <c r="AT195" s="151" t="s">
        <v>220</v>
      </c>
      <c r="AU195" s="151" t="s">
        <v>86</v>
      </c>
      <c r="AV195" s="12" t="s">
        <v>86</v>
      </c>
      <c r="AW195" s="12" t="s">
        <v>37</v>
      </c>
      <c r="AX195" s="12" t="s">
        <v>77</v>
      </c>
      <c r="AY195" s="151" t="s">
        <v>208</v>
      </c>
    </row>
    <row r="196" spans="2:51" s="14" customFormat="1" ht="12">
      <c r="B196" s="163"/>
      <c r="D196" s="150" t="s">
        <v>220</v>
      </c>
      <c r="E196" s="164" t="s">
        <v>19</v>
      </c>
      <c r="F196" s="165" t="s">
        <v>223</v>
      </c>
      <c r="H196" s="166">
        <v>1.28</v>
      </c>
      <c r="I196" s="167"/>
      <c r="L196" s="163"/>
      <c r="M196" s="168"/>
      <c r="T196" s="169"/>
      <c r="AT196" s="164" t="s">
        <v>220</v>
      </c>
      <c r="AU196" s="164" t="s">
        <v>86</v>
      </c>
      <c r="AV196" s="14" t="s">
        <v>216</v>
      </c>
      <c r="AW196" s="14" t="s">
        <v>37</v>
      </c>
      <c r="AX196" s="14" t="s">
        <v>84</v>
      </c>
      <c r="AY196" s="164" t="s">
        <v>208</v>
      </c>
    </row>
    <row r="197" spans="2:65" s="1" customFormat="1" ht="44.25" customHeight="1">
      <c r="B197" s="33"/>
      <c r="C197" s="132" t="s">
        <v>337</v>
      </c>
      <c r="D197" s="132" t="s">
        <v>211</v>
      </c>
      <c r="E197" s="133" t="s">
        <v>2381</v>
      </c>
      <c r="F197" s="134" t="s">
        <v>2382</v>
      </c>
      <c r="G197" s="135" t="s">
        <v>226</v>
      </c>
      <c r="H197" s="136">
        <v>1.92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</v>
      </c>
      <c r="R197" s="141">
        <f>Q197*H197</f>
        <v>0</v>
      </c>
      <c r="S197" s="141">
        <v>0.048</v>
      </c>
      <c r="T197" s="142">
        <f>S197*H197</f>
        <v>0.09215999999999999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2383</v>
      </c>
    </row>
    <row r="198" spans="2:47" s="1" customFormat="1" ht="12">
      <c r="B198" s="33"/>
      <c r="D198" s="145" t="s">
        <v>218</v>
      </c>
      <c r="F198" s="146" t="s">
        <v>2384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2385</v>
      </c>
      <c r="H199" s="153">
        <v>1.92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4" customFormat="1" ht="12">
      <c r="B200" s="163"/>
      <c r="D200" s="150" t="s">
        <v>220</v>
      </c>
      <c r="E200" s="164" t="s">
        <v>19</v>
      </c>
      <c r="F200" s="165" t="s">
        <v>223</v>
      </c>
      <c r="H200" s="166">
        <v>1.92</v>
      </c>
      <c r="I200" s="167"/>
      <c r="L200" s="163"/>
      <c r="M200" s="168"/>
      <c r="T200" s="169"/>
      <c r="AT200" s="164" t="s">
        <v>220</v>
      </c>
      <c r="AU200" s="164" t="s">
        <v>86</v>
      </c>
      <c r="AV200" s="14" t="s">
        <v>216</v>
      </c>
      <c r="AW200" s="14" t="s">
        <v>37</v>
      </c>
      <c r="AX200" s="14" t="s">
        <v>84</v>
      </c>
      <c r="AY200" s="164" t="s">
        <v>208</v>
      </c>
    </row>
    <row r="201" spans="2:65" s="1" customFormat="1" ht="44.25" customHeight="1">
      <c r="B201" s="33"/>
      <c r="C201" s="132" t="s">
        <v>343</v>
      </c>
      <c r="D201" s="132" t="s">
        <v>211</v>
      </c>
      <c r="E201" s="133" t="s">
        <v>2222</v>
      </c>
      <c r="F201" s="134" t="s">
        <v>2223</v>
      </c>
      <c r="G201" s="135" t="s">
        <v>226</v>
      </c>
      <c r="H201" s="136">
        <v>4.32</v>
      </c>
      <c r="I201" s="137"/>
      <c r="J201" s="138">
        <f>ROUND(I201*H201,2)</f>
        <v>0</v>
      </c>
      <c r="K201" s="134" t="s">
        <v>215</v>
      </c>
      <c r="L201" s="33"/>
      <c r="M201" s="139" t="s">
        <v>19</v>
      </c>
      <c r="N201" s="140" t="s">
        <v>48</v>
      </c>
      <c r="P201" s="141">
        <f>O201*H201</f>
        <v>0</v>
      </c>
      <c r="Q201" s="141">
        <v>0</v>
      </c>
      <c r="R201" s="141">
        <f>Q201*H201</f>
        <v>0</v>
      </c>
      <c r="S201" s="141">
        <v>0.038</v>
      </c>
      <c r="T201" s="142">
        <f>S201*H201</f>
        <v>0.16416</v>
      </c>
      <c r="AR201" s="143" t="s">
        <v>216</v>
      </c>
      <c r="AT201" s="143" t="s">
        <v>211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216</v>
      </c>
      <c r="BM201" s="143" t="s">
        <v>2386</v>
      </c>
    </row>
    <row r="202" spans="2:47" s="1" customFormat="1" ht="12">
      <c r="B202" s="33"/>
      <c r="D202" s="145" t="s">
        <v>218</v>
      </c>
      <c r="F202" s="146" t="s">
        <v>2225</v>
      </c>
      <c r="I202" s="147"/>
      <c r="L202" s="33"/>
      <c r="M202" s="148"/>
      <c r="T202" s="52"/>
      <c r="AT202" s="18" t="s">
        <v>218</v>
      </c>
      <c r="AU202" s="18" t="s">
        <v>86</v>
      </c>
    </row>
    <row r="203" spans="2:51" s="12" customFormat="1" ht="12">
      <c r="B203" s="149"/>
      <c r="D203" s="150" t="s">
        <v>220</v>
      </c>
      <c r="E203" s="151" t="s">
        <v>19</v>
      </c>
      <c r="F203" s="152" t="s">
        <v>2387</v>
      </c>
      <c r="H203" s="153">
        <v>2.16</v>
      </c>
      <c r="I203" s="154"/>
      <c r="L203" s="149"/>
      <c r="M203" s="155"/>
      <c r="T203" s="156"/>
      <c r="AT203" s="151" t="s">
        <v>220</v>
      </c>
      <c r="AU203" s="151" t="s">
        <v>86</v>
      </c>
      <c r="AV203" s="12" t="s">
        <v>86</v>
      </c>
      <c r="AW203" s="12" t="s">
        <v>37</v>
      </c>
      <c r="AX203" s="12" t="s">
        <v>77</v>
      </c>
      <c r="AY203" s="151" t="s">
        <v>208</v>
      </c>
    </row>
    <row r="204" spans="2:51" s="12" customFormat="1" ht="12">
      <c r="B204" s="149"/>
      <c r="D204" s="150" t="s">
        <v>220</v>
      </c>
      <c r="E204" s="151" t="s">
        <v>19</v>
      </c>
      <c r="F204" s="152" t="s">
        <v>2387</v>
      </c>
      <c r="H204" s="153">
        <v>2.16</v>
      </c>
      <c r="I204" s="154"/>
      <c r="L204" s="149"/>
      <c r="M204" s="155"/>
      <c r="T204" s="156"/>
      <c r="AT204" s="151" t="s">
        <v>220</v>
      </c>
      <c r="AU204" s="151" t="s">
        <v>86</v>
      </c>
      <c r="AV204" s="12" t="s">
        <v>86</v>
      </c>
      <c r="AW204" s="12" t="s">
        <v>37</v>
      </c>
      <c r="AX204" s="12" t="s">
        <v>77</v>
      </c>
      <c r="AY204" s="151" t="s">
        <v>208</v>
      </c>
    </row>
    <row r="205" spans="2:51" s="14" customFormat="1" ht="12">
      <c r="B205" s="163"/>
      <c r="D205" s="150" t="s">
        <v>220</v>
      </c>
      <c r="E205" s="164" t="s">
        <v>19</v>
      </c>
      <c r="F205" s="165" t="s">
        <v>223</v>
      </c>
      <c r="H205" s="166">
        <v>4.32</v>
      </c>
      <c r="I205" s="167"/>
      <c r="L205" s="163"/>
      <c r="M205" s="168"/>
      <c r="T205" s="169"/>
      <c r="AT205" s="164" t="s">
        <v>220</v>
      </c>
      <c r="AU205" s="164" t="s">
        <v>86</v>
      </c>
      <c r="AV205" s="14" t="s">
        <v>216</v>
      </c>
      <c r="AW205" s="14" t="s">
        <v>37</v>
      </c>
      <c r="AX205" s="14" t="s">
        <v>84</v>
      </c>
      <c r="AY205" s="164" t="s">
        <v>208</v>
      </c>
    </row>
    <row r="206" spans="2:65" s="1" customFormat="1" ht="44.25" customHeight="1">
      <c r="B206" s="33"/>
      <c r="C206" s="132" t="s">
        <v>349</v>
      </c>
      <c r="D206" s="132" t="s">
        <v>211</v>
      </c>
      <c r="E206" s="133" t="s">
        <v>2119</v>
      </c>
      <c r="F206" s="134" t="s">
        <v>2120</v>
      </c>
      <c r="G206" s="135" t="s">
        <v>226</v>
      </c>
      <c r="H206" s="136">
        <v>2.775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0.034</v>
      </c>
      <c r="T206" s="142">
        <f>S206*H206</f>
        <v>0.09435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2388</v>
      </c>
    </row>
    <row r="207" spans="2:47" s="1" customFormat="1" ht="12">
      <c r="B207" s="33"/>
      <c r="D207" s="145" t="s">
        <v>218</v>
      </c>
      <c r="F207" s="146" t="s">
        <v>2122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2389</v>
      </c>
      <c r="H208" s="153">
        <v>2.775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4" customFormat="1" ht="12">
      <c r="B209" s="163"/>
      <c r="D209" s="150" t="s">
        <v>220</v>
      </c>
      <c r="E209" s="164" t="s">
        <v>19</v>
      </c>
      <c r="F209" s="165" t="s">
        <v>223</v>
      </c>
      <c r="H209" s="166">
        <v>2.775</v>
      </c>
      <c r="I209" s="167"/>
      <c r="L209" s="163"/>
      <c r="M209" s="168"/>
      <c r="T209" s="169"/>
      <c r="AT209" s="164" t="s">
        <v>220</v>
      </c>
      <c r="AU209" s="164" t="s">
        <v>86</v>
      </c>
      <c r="AV209" s="14" t="s">
        <v>216</v>
      </c>
      <c r="AW209" s="14" t="s">
        <v>37</v>
      </c>
      <c r="AX209" s="14" t="s">
        <v>84</v>
      </c>
      <c r="AY209" s="164" t="s">
        <v>208</v>
      </c>
    </row>
    <row r="210" spans="2:65" s="1" customFormat="1" ht="44.25" customHeight="1">
      <c r="B210" s="33"/>
      <c r="C210" s="132" t="s">
        <v>355</v>
      </c>
      <c r="D210" s="132" t="s">
        <v>211</v>
      </c>
      <c r="E210" s="133" t="s">
        <v>338</v>
      </c>
      <c r="F210" s="134" t="s">
        <v>339</v>
      </c>
      <c r="G210" s="135" t="s">
        <v>226</v>
      </c>
      <c r="H210" s="136">
        <v>34.2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</v>
      </c>
      <c r="R210" s="141">
        <f>Q210*H210</f>
        <v>0</v>
      </c>
      <c r="S210" s="141">
        <v>0.032</v>
      </c>
      <c r="T210" s="142">
        <f>S210*H210</f>
        <v>1.0944</v>
      </c>
      <c r="AR210" s="143" t="s">
        <v>216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216</v>
      </c>
      <c r="BM210" s="143" t="s">
        <v>2390</v>
      </c>
    </row>
    <row r="211" spans="2:47" s="1" customFormat="1" ht="12">
      <c r="B211" s="33"/>
      <c r="D211" s="145" t="s">
        <v>218</v>
      </c>
      <c r="F211" s="146" t="s">
        <v>341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2391</v>
      </c>
      <c r="H212" s="153">
        <v>12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2392</v>
      </c>
      <c r="H213" s="153">
        <v>12.8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2393</v>
      </c>
      <c r="H214" s="153">
        <v>9.4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4" customFormat="1" ht="12">
      <c r="B215" s="163"/>
      <c r="D215" s="150" t="s">
        <v>220</v>
      </c>
      <c r="E215" s="164" t="s">
        <v>19</v>
      </c>
      <c r="F215" s="165" t="s">
        <v>223</v>
      </c>
      <c r="H215" s="166">
        <v>34.2</v>
      </c>
      <c r="I215" s="167"/>
      <c r="L215" s="163"/>
      <c r="M215" s="168"/>
      <c r="T215" s="169"/>
      <c r="AT215" s="164" t="s">
        <v>220</v>
      </c>
      <c r="AU215" s="164" t="s">
        <v>86</v>
      </c>
      <c r="AV215" s="14" t="s">
        <v>216</v>
      </c>
      <c r="AW215" s="14" t="s">
        <v>37</v>
      </c>
      <c r="AX215" s="14" t="s">
        <v>84</v>
      </c>
      <c r="AY215" s="164" t="s">
        <v>208</v>
      </c>
    </row>
    <row r="216" spans="2:65" s="1" customFormat="1" ht="37.9" customHeight="1">
      <c r="B216" s="33"/>
      <c r="C216" s="132" t="s">
        <v>7</v>
      </c>
      <c r="D216" s="132" t="s">
        <v>211</v>
      </c>
      <c r="E216" s="133" t="s">
        <v>369</v>
      </c>
      <c r="F216" s="134" t="s">
        <v>370</v>
      </c>
      <c r="G216" s="135" t="s">
        <v>226</v>
      </c>
      <c r="H216" s="136">
        <v>43.387</v>
      </c>
      <c r="I216" s="137"/>
      <c r="J216" s="138">
        <f>ROUND(I216*H216,2)</f>
        <v>0</v>
      </c>
      <c r="K216" s="134" t="s">
        <v>215</v>
      </c>
      <c r="L216" s="33"/>
      <c r="M216" s="139" t="s">
        <v>19</v>
      </c>
      <c r="N216" s="140" t="s">
        <v>48</v>
      </c>
      <c r="P216" s="141">
        <f>O216*H216</f>
        <v>0</v>
      </c>
      <c r="Q216" s="141">
        <v>0</v>
      </c>
      <c r="R216" s="141">
        <f>Q216*H216</f>
        <v>0</v>
      </c>
      <c r="S216" s="141">
        <v>0.046</v>
      </c>
      <c r="T216" s="142">
        <f>S216*H216</f>
        <v>1.995802</v>
      </c>
      <c r="AR216" s="143" t="s">
        <v>216</v>
      </c>
      <c r="AT216" s="143" t="s">
        <v>211</v>
      </c>
      <c r="AU216" s="143" t="s">
        <v>86</v>
      </c>
      <c r="AY216" s="18" t="s">
        <v>208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84</v>
      </c>
      <c r="BK216" s="144">
        <f>ROUND(I216*H216,2)</f>
        <v>0</v>
      </c>
      <c r="BL216" s="18" t="s">
        <v>216</v>
      </c>
      <c r="BM216" s="143" t="s">
        <v>2394</v>
      </c>
    </row>
    <row r="217" spans="2:47" s="1" customFormat="1" ht="12">
      <c r="B217" s="33"/>
      <c r="D217" s="145" t="s">
        <v>218</v>
      </c>
      <c r="F217" s="146" t="s">
        <v>372</v>
      </c>
      <c r="I217" s="147"/>
      <c r="L217" s="33"/>
      <c r="M217" s="148"/>
      <c r="T217" s="52"/>
      <c r="AT217" s="18" t="s">
        <v>218</v>
      </c>
      <c r="AU217" s="18" t="s">
        <v>86</v>
      </c>
    </row>
    <row r="218" spans="2:51" s="12" customFormat="1" ht="12">
      <c r="B218" s="149"/>
      <c r="D218" s="150" t="s">
        <v>220</v>
      </c>
      <c r="E218" s="151" t="s">
        <v>19</v>
      </c>
      <c r="F218" s="152" t="s">
        <v>2348</v>
      </c>
      <c r="H218" s="153">
        <v>4.888</v>
      </c>
      <c r="I218" s="154"/>
      <c r="L218" s="149"/>
      <c r="M218" s="155"/>
      <c r="T218" s="156"/>
      <c r="AT218" s="151" t="s">
        <v>220</v>
      </c>
      <c r="AU218" s="151" t="s">
        <v>86</v>
      </c>
      <c r="AV218" s="12" t="s">
        <v>86</v>
      </c>
      <c r="AW218" s="12" t="s">
        <v>37</v>
      </c>
      <c r="AX218" s="12" t="s">
        <v>77</v>
      </c>
      <c r="AY218" s="151" t="s">
        <v>208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2349</v>
      </c>
      <c r="H219" s="153">
        <v>7.6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2350</v>
      </c>
      <c r="H220" s="153">
        <v>7.14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2351</v>
      </c>
      <c r="H221" s="153">
        <v>1.41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2" customFormat="1" ht="22.5">
      <c r="B222" s="149"/>
      <c r="D222" s="150" t="s">
        <v>220</v>
      </c>
      <c r="E222" s="151" t="s">
        <v>19</v>
      </c>
      <c r="F222" s="152" t="s">
        <v>2354</v>
      </c>
      <c r="H222" s="153">
        <v>4.769</v>
      </c>
      <c r="I222" s="154"/>
      <c r="L222" s="149"/>
      <c r="M222" s="155"/>
      <c r="T222" s="156"/>
      <c r="AT222" s="151" t="s">
        <v>220</v>
      </c>
      <c r="AU222" s="151" t="s">
        <v>86</v>
      </c>
      <c r="AV222" s="12" t="s">
        <v>86</v>
      </c>
      <c r="AW222" s="12" t="s">
        <v>37</v>
      </c>
      <c r="AX222" s="12" t="s">
        <v>77</v>
      </c>
      <c r="AY222" s="151" t="s">
        <v>208</v>
      </c>
    </row>
    <row r="223" spans="2:51" s="12" customFormat="1" ht="22.5">
      <c r="B223" s="149"/>
      <c r="D223" s="150" t="s">
        <v>220</v>
      </c>
      <c r="E223" s="151" t="s">
        <v>19</v>
      </c>
      <c r="F223" s="152" t="s">
        <v>2355</v>
      </c>
      <c r="H223" s="153">
        <v>7.8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2" customFormat="1" ht="22.5">
      <c r="B224" s="149"/>
      <c r="D224" s="150" t="s">
        <v>220</v>
      </c>
      <c r="E224" s="151" t="s">
        <v>19</v>
      </c>
      <c r="F224" s="152" t="s">
        <v>2356</v>
      </c>
      <c r="H224" s="153">
        <v>7.77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2357</v>
      </c>
      <c r="H225" s="153">
        <v>2.01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5" customFormat="1" ht="12">
      <c r="B226" s="180"/>
      <c r="D226" s="150" t="s">
        <v>220</v>
      </c>
      <c r="E226" s="181" t="s">
        <v>19</v>
      </c>
      <c r="F226" s="182" t="s">
        <v>290</v>
      </c>
      <c r="H226" s="183">
        <v>43.38699999999999</v>
      </c>
      <c r="I226" s="184"/>
      <c r="L226" s="180"/>
      <c r="M226" s="185"/>
      <c r="T226" s="186"/>
      <c r="AT226" s="181" t="s">
        <v>220</v>
      </c>
      <c r="AU226" s="181" t="s">
        <v>86</v>
      </c>
      <c r="AV226" s="15" t="s">
        <v>209</v>
      </c>
      <c r="AW226" s="15" t="s">
        <v>37</v>
      </c>
      <c r="AX226" s="15" t="s">
        <v>77</v>
      </c>
      <c r="AY226" s="181" t="s">
        <v>208</v>
      </c>
    </row>
    <row r="227" spans="2:51" s="14" customFormat="1" ht="12">
      <c r="B227" s="163"/>
      <c r="D227" s="150" t="s">
        <v>220</v>
      </c>
      <c r="E227" s="164" t="s">
        <v>19</v>
      </c>
      <c r="F227" s="165" t="s">
        <v>223</v>
      </c>
      <c r="H227" s="166">
        <v>43.38699999999999</v>
      </c>
      <c r="I227" s="167"/>
      <c r="L227" s="163"/>
      <c r="M227" s="168"/>
      <c r="T227" s="169"/>
      <c r="AT227" s="164" t="s">
        <v>220</v>
      </c>
      <c r="AU227" s="164" t="s">
        <v>86</v>
      </c>
      <c r="AV227" s="14" t="s">
        <v>216</v>
      </c>
      <c r="AW227" s="14" t="s">
        <v>37</v>
      </c>
      <c r="AX227" s="14" t="s">
        <v>84</v>
      </c>
      <c r="AY227" s="164" t="s">
        <v>208</v>
      </c>
    </row>
    <row r="228" spans="2:65" s="1" customFormat="1" ht="44.25" customHeight="1">
      <c r="B228" s="33"/>
      <c r="C228" s="132" t="s">
        <v>368</v>
      </c>
      <c r="D228" s="132" t="s">
        <v>211</v>
      </c>
      <c r="E228" s="133" t="s">
        <v>375</v>
      </c>
      <c r="F228" s="134" t="s">
        <v>376</v>
      </c>
      <c r="G228" s="135" t="s">
        <v>226</v>
      </c>
      <c r="H228" s="136">
        <v>17.4</v>
      </c>
      <c r="I228" s="137"/>
      <c r="J228" s="138">
        <f>ROUND(I228*H228,2)</f>
        <v>0</v>
      </c>
      <c r="K228" s="134" t="s">
        <v>215</v>
      </c>
      <c r="L228" s="33"/>
      <c r="M228" s="139" t="s">
        <v>19</v>
      </c>
      <c r="N228" s="140" t="s">
        <v>48</v>
      </c>
      <c r="P228" s="141">
        <f>O228*H228</f>
        <v>0</v>
      </c>
      <c r="Q228" s="141">
        <v>0</v>
      </c>
      <c r="R228" s="141">
        <f>Q228*H228</f>
        <v>0</v>
      </c>
      <c r="S228" s="141">
        <v>0.059</v>
      </c>
      <c r="T228" s="142">
        <f>S228*H228</f>
        <v>1.0266</v>
      </c>
      <c r="AR228" s="143" t="s">
        <v>216</v>
      </c>
      <c r="AT228" s="143" t="s">
        <v>211</v>
      </c>
      <c r="AU228" s="143" t="s">
        <v>86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84</v>
      </c>
      <c r="BK228" s="144">
        <f>ROUND(I228*H228,2)</f>
        <v>0</v>
      </c>
      <c r="BL228" s="18" t="s">
        <v>216</v>
      </c>
      <c r="BM228" s="143" t="s">
        <v>2395</v>
      </c>
    </row>
    <row r="229" spans="2:47" s="1" customFormat="1" ht="12">
      <c r="B229" s="33"/>
      <c r="D229" s="145" t="s">
        <v>218</v>
      </c>
      <c r="F229" s="146" t="s">
        <v>378</v>
      </c>
      <c r="I229" s="147"/>
      <c r="L229" s="33"/>
      <c r="M229" s="148"/>
      <c r="T229" s="52"/>
      <c r="AT229" s="18" t="s">
        <v>218</v>
      </c>
      <c r="AU229" s="18" t="s">
        <v>86</v>
      </c>
    </row>
    <row r="230" spans="2:51" s="12" customFormat="1" ht="22.5">
      <c r="B230" s="149"/>
      <c r="D230" s="150" t="s">
        <v>220</v>
      </c>
      <c r="E230" s="151" t="s">
        <v>19</v>
      </c>
      <c r="F230" s="152" t="s">
        <v>2358</v>
      </c>
      <c r="H230" s="153">
        <v>6.39</v>
      </c>
      <c r="I230" s="154"/>
      <c r="L230" s="149"/>
      <c r="M230" s="155"/>
      <c r="T230" s="156"/>
      <c r="AT230" s="151" t="s">
        <v>220</v>
      </c>
      <c r="AU230" s="151" t="s">
        <v>86</v>
      </c>
      <c r="AV230" s="12" t="s">
        <v>86</v>
      </c>
      <c r="AW230" s="12" t="s">
        <v>37</v>
      </c>
      <c r="AX230" s="12" t="s">
        <v>77</v>
      </c>
      <c r="AY230" s="151" t="s">
        <v>208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2359</v>
      </c>
      <c r="H231" s="153">
        <v>4.5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2359</v>
      </c>
      <c r="H232" s="153">
        <v>4.5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2357</v>
      </c>
      <c r="H233" s="153">
        <v>2.01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5" customFormat="1" ht="12">
      <c r="B234" s="180"/>
      <c r="D234" s="150" t="s">
        <v>220</v>
      </c>
      <c r="E234" s="181" t="s">
        <v>19</v>
      </c>
      <c r="F234" s="182" t="s">
        <v>294</v>
      </c>
      <c r="H234" s="183">
        <v>17.4</v>
      </c>
      <c r="I234" s="184"/>
      <c r="L234" s="180"/>
      <c r="M234" s="185"/>
      <c r="T234" s="186"/>
      <c r="AT234" s="181" t="s">
        <v>220</v>
      </c>
      <c r="AU234" s="181" t="s">
        <v>86</v>
      </c>
      <c r="AV234" s="15" t="s">
        <v>209</v>
      </c>
      <c r="AW234" s="15" t="s">
        <v>37</v>
      </c>
      <c r="AX234" s="15" t="s">
        <v>77</v>
      </c>
      <c r="AY234" s="181" t="s">
        <v>208</v>
      </c>
    </row>
    <row r="235" spans="2:51" s="14" customFormat="1" ht="12">
      <c r="B235" s="163"/>
      <c r="D235" s="150" t="s">
        <v>220</v>
      </c>
      <c r="E235" s="164" t="s">
        <v>19</v>
      </c>
      <c r="F235" s="165" t="s">
        <v>223</v>
      </c>
      <c r="H235" s="166">
        <v>17.4</v>
      </c>
      <c r="I235" s="167"/>
      <c r="L235" s="163"/>
      <c r="M235" s="168"/>
      <c r="T235" s="169"/>
      <c r="AT235" s="164" t="s">
        <v>220</v>
      </c>
      <c r="AU235" s="164" t="s">
        <v>86</v>
      </c>
      <c r="AV235" s="14" t="s">
        <v>216</v>
      </c>
      <c r="AW235" s="14" t="s">
        <v>37</v>
      </c>
      <c r="AX235" s="14" t="s">
        <v>84</v>
      </c>
      <c r="AY235" s="164" t="s">
        <v>208</v>
      </c>
    </row>
    <row r="236" spans="2:63" s="11" customFormat="1" ht="22.9" customHeight="1">
      <c r="B236" s="120"/>
      <c r="D236" s="121" t="s">
        <v>76</v>
      </c>
      <c r="E236" s="130" t="s">
        <v>381</v>
      </c>
      <c r="F236" s="130" t="s">
        <v>382</v>
      </c>
      <c r="I236" s="123"/>
      <c r="J236" s="131">
        <f>BK236</f>
        <v>0</v>
      </c>
      <c r="L236" s="120"/>
      <c r="M236" s="125"/>
      <c r="P236" s="126">
        <f>SUM(P237:P247)</f>
        <v>0</v>
      </c>
      <c r="R236" s="126">
        <f>SUM(R237:R247)</f>
        <v>0</v>
      </c>
      <c r="T236" s="127">
        <f>SUM(T237:T247)</f>
        <v>0</v>
      </c>
      <c r="AR236" s="121" t="s">
        <v>84</v>
      </c>
      <c r="AT236" s="128" t="s">
        <v>76</v>
      </c>
      <c r="AU236" s="128" t="s">
        <v>84</v>
      </c>
      <c r="AY236" s="121" t="s">
        <v>208</v>
      </c>
      <c r="BK236" s="129">
        <f>SUM(BK237:BK247)</f>
        <v>0</v>
      </c>
    </row>
    <row r="237" spans="2:65" s="1" customFormat="1" ht="44.25" customHeight="1">
      <c r="B237" s="33"/>
      <c r="C237" s="132" t="s">
        <v>374</v>
      </c>
      <c r="D237" s="132" t="s">
        <v>211</v>
      </c>
      <c r="E237" s="133" t="s">
        <v>680</v>
      </c>
      <c r="F237" s="134" t="s">
        <v>681</v>
      </c>
      <c r="G237" s="135" t="s">
        <v>386</v>
      </c>
      <c r="H237" s="136">
        <v>5.877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216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216</v>
      </c>
      <c r="BM237" s="143" t="s">
        <v>2396</v>
      </c>
    </row>
    <row r="238" spans="2:47" s="1" customFormat="1" ht="12">
      <c r="B238" s="33"/>
      <c r="D238" s="145" t="s">
        <v>218</v>
      </c>
      <c r="F238" s="146" t="s">
        <v>683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65" s="1" customFormat="1" ht="33" customHeight="1">
      <c r="B239" s="33"/>
      <c r="C239" s="132" t="s">
        <v>383</v>
      </c>
      <c r="D239" s="132" t="s">
        <v>211</v>
      </c>
      <c r="E239" s="133" t="s">
        <v>390</v>
      </c>
      <c r="F239" s="134" t="s">
        <v>391</v>
      </c>
      <c r="G239" s="135" t="s">
        <v>386</v>
      </c>
      <c r="H239" s="136">
        <v>5.877</v>
      </c>
      <c r="I239" s="137"/>
      <c r="J239" s="138">
        <f>ROUND(I239*H239,2)</f>
        <v>0</v>
      </c>
      <c r="K239" s="134" t="s">
        <v>215</v>
      </c>
      <c r="L239" s="33"/>
      <c r="M239" s="139" t="s">
        <v>19</v>
      </c>
      <c r="N239" s="140" t="s">
        <v>48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216</v>
      </c>
      <c r="AT239" s="143" t="s">
        <v>211</v>
      </c>
      <c r="AU239" s="143" t="s">
        <v>86</v>
      </c>
      <c r="AY239" s="18" t="s">
        <v>208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8" t="s">
        <v>84</v>
      </c>
      <c r="BK239" s="144">
        <f>ROUND(I239*H239,2)</f>
        <v>0</v>
      </c>
      <c r="BL239" s="18" t="s">
        <v>216</v>
      </c>
      <c r="BM239" s="143" t="s">
        <v>2397</v>
      </c>
    </row>
    <row r="240" spans="2:47" s="1" customFormat="1" ht="12">
      <c r="B240" s="33"/>
      <c r="D240" s="145" t="s">
        <v>218</v>
      </c>
      <c r="F240" s="146" t="s">
        <v>393</v>
      </c>
      <c r="I240" s="147"/>
      <c r="L240" s="33"/>
      <c r="M240" s="148"/>
      <c r="T240" s="52"/>
      <c r="AT240" s="18" t="s">
        <v>218</v>
      </c>
      <c r="AU240" s="18" t="s">
        <v>86</v>
      </c>
    </row>
    <row r="241" spans="2:65" s="1" customFormat="1" ht="44.25" customHeight="1">
      <c r="B241" s="33"/>
      <c r="C241" s="132" t="s">
        <v>389</v>
      </c>
      <c r="D241" s="132" t="s">
        <v>211</v>
      </c>
      <c r="E241" s="133" t="s">
        <v>395</v>
      </c>
      <c r="F241" s="134" t="s">
        <v>396</v>
      </c>
      <c r="G241" s="135" t="s">
        <v>386</v>
      </c>
      <c r="H241" s="136">
        <v>146.925</v>
      </c>
      <c r="I241" s="137"/>
      <c r="J241" s="138">
        <f>ROUND(I241*H241,2)</f>
        <v>0</v>
      </c>
      <c r="K241" s="134" t="s">
        <v>215</v>
      </c>
      <c r="L241" s="33"/>
      <c r="M241" s="139" t="s">
        <v>19</v>
      </c>
      <c r="N241" s="140" t="s">
        <v>48</v>
      </c>
      <c r="P241" s="141">
        <f>O241*H241</f>
        <v>0</v>
      </c>
      <c r="Q241" s="141">
        <v>0</v>
      </c>
      <c r="R241" s="141">
        <f>Q241*H241</f>
        <v>0</v>
      </c>
      <c r="S241" s="141">
        <v>0</v>
      </c>
      <c r="T241" s="142">
        <f>S241*H241</f>
        <v>0</v>
      </c>
      <c r="AR241" s="143" t="s">
        <v>216</v>
      </c>
      <c r="AT241" s="143" t="s">
        <v>211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216</v>
      </c>
      <c r="BM241" s="143" t="s">
        <v>2398</v>
      </c>
    </row>
    <row r="242" spans="2:47" s="1" customFormat="1" ht="12">
      <c r="B242" s="33"/>
      <c r="D242" s="145" t="s">
        <v>218</v>
      </c>
      <c r="F242" s="146" t="s">
        <v>398</v>
      </c>
      <c r="I242" s="147"/>
      <c r="L242" s="33"/>
      <c r="M242" s="148"/>
      <c r="T242" s="52"/>
      <c r="AT242" s="18" t="s">
        <v>218</v>
      </c>
      <c r="AU242" s="18" t="s">
        <v>86</v>
      </c>
    </row>
    <row r="243" spans="2:51" s="12" customFormat="1" ht="12">
      <c r="B243" s="149"/>
      <c r="D243" s="150" t="s">
        <v>220</v>
      </c>
      <c r="F243" s="152" t="s">
        <v>2399</v>
      </c>
      <c r="H243" s="153">
        <v>146.925</v>
      </c>
      <c r="I243" s="154"/>
      <c r="L243" s="149"/>
      <c r="M243" s="155"/>
      <c r="T243" s="156"/>
      <c r="AT243" s="151" t="s">
        <v>220</v>
      </c>
      <c r="AU243" s="151" t="s">
        <v>86</v>
      </c>
      <c r="AV243" s="12" t="s">
        <v>86</v>
      </c>
      <c r="AW243" s="12" t="s">
        <v>4</v>
      </c>
      <c r="AX243" s="12" t="s">
        <v>84</v>
      </c>
      <c r="AY243" s="151" t="s">
        <v>208</v>
      </c>
    </row>
    <row r="244" spans="2:65" s="1" customFormat="1" ht="44.25" customHeight="1">
      <c r="B244" s="33"/>
      <c r="C244" s="132" t="s">
        <v>394</v>
      </c>
      <c r="D244" s="132" t="s">
        <v>211</v>
      </c>
      <c r="E244" s="133" t="s">
        <v>401</v>
      </c>
      <c r="F244" s="134" t="s">
        <v>402</v>
      </c>
      <c r="G244" s="135" t="s">
        <v>386</v>
      </c>
      <c r="H244" s="136">
        <v>4.783</v>
      </c>
      <c r="I244" s="137"/>
      <c r="J244" s="138">
        <f>ROUND(I244*H244,2)</f>
        <v>0</v>
      </c>
      <c r="K244" s="134" t="s">
        <v>215</v>
      </c>
      <c r="L244" s="33"/>
      <c r="M244" s="139" t="s">
        <v>19</v>
      </c>
      <c r="N244" s="140" t="s">
        <v>48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216</v>
      </c>
      <c r="AT244" s="143" t="s">
        <v>211</v>
      </c>
      <c r="AU244" s="143" t="s">
        <v>86</v>
      </c>
      <c r="AY244" s="18" t="s">
        <v>208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8" t="s">
        <v>84</v>
      </c>
      <c r="BK244" s="144">
        <f>ROUND(I244*H244,2)</f>
        <v>0</v>
      </c>
      <c r="BL244" s="18" t="s">
        <v>216</v>
      </c>
      <c r="BM244" s="143" t="s">
        <v>2400</v>
      </c>
    </row>
    <row r="245" spans="2:47" s="1" customFormat="1" ht="12">
      <c r="B245" s="33"/>
      <c r="D245" s="145" t="s">
        <v>218</v>
      </c>
      <c r="F245" s="146" t="s">
        <v>404</v>
      </c>
      <c r="I245" s="147"/>
      <c r="L245" s="33"/>
      <c r="M245" s="148"/>
      <c r="T245" s="52"/>
      <c r="AT245" s="18" t="s">
        <v>218</v>
      </c>
      <c r="AU245" s="18" t="s">
        <v>86</v>
      </c>
    </row>
    <row r="246" spans="2:65" s="1" customFormat="1" ht="49.15" customHeight="1">
      <c r="B246" s="33"/>
      <c r="C246" s="132" t="s">
        <v>400</v>
      </c>
      <c r="D246" s="132" t="s">
        <v>211</v>
      </c>
      <c r="E246" s="133" t="s">
        <v>406</v>
      </c>
      <c r="F246" s="134" t="s">
        <v>407</v>
      </c>
      <c r="G246" s="135" t="s">
        <v>386</v>
      </c>
      <c r="H246" s="136">
        <v>1.094</v>
      </c>
      <c r="I246" s="137"/>
      <c r="J246" s="138">
        <f>ROUND(I246*H246,2)</f>
        <v>0</v>
      </c>
      <c r="K246" s="134" t="s">
        <v>215</v>
      </c>
      <c r="L246" s="33"/>
      <c r="M246" s="139" t="s">
        <v>19</v>
      </c>
      <c r="N246" s="140" t="s">
        <v>48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216</v>
      </c>
      <c r="AT246" s="143" t="s">
        <v>211</v>
      </c>
      <c r="AU246" s="143" t="s">
        <v>86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84</v>
      </c>
      <c r="BK246" s="144">
        <f>ROUND(I246*H246,2)</f>
        <v>0</v>
      </c>
      <c r="BL246" s="18" t="s">
        <v>216</v>
      </c>
      <c r="BM246" s="143" t="s">
        <v>2401</v>
      </c>
    </row>
    <row r="247" spans="2:47" s="1" customFormat="1" ht="12">
      <c r="B247" s="33"/>
      <c r="D247" s="145" t="s">
        <v>218</v>
      </c>
      <c r="F247" s="146" t="s">
        <v>409</v>
      </c>
      <c r="I247" s="147"/>
      <c r="L247" s="33"/>
      <c r="M247" s="148"/>
      <c r="T247" s="52"/>
      <c r="AT247" s="18" t="s">
        <v>218</v>
      </c>
      <c r="AU247" s="18" t="s">
        <v>86</v>
      </c>
    </row>
    <row r="248" spans="2:63" s="11" customFormat="1" ht="22.9" customHeight="1">
      <c r="B248" s="120"/>
      <c r="D248" s="121" t="s">
        <v>76</v>
      </c>
      <c r="E248" s="130" t="s">
        <v>410</v>
      </c>
      <c r="F248" s="130" t="s">
        <v>411</v>
      </c>
      <c r="I248" s="123"/>
      <c r="J248" s="131">
        <f>BK248</f>
        <v>0</v>
      </c>
      <c r="L248" s="120"/>
      <c r="M248" s="125"/>
      <c r="P248" s="126">
        <f>SUM(P249:P250)</f>
        <v>0</v>
      </c>
      <c r="R248" s="126">
        <f>SUM(R249:R250)</f>
        <v>0</v>
      </c>
      <c r="T248" s="127">
        <f>SUM(T249:T250)</f>
        <v>0</v>
      </c>
      <c r="AR248" s="121" t="s">
        <v>84</v>
      </c>
      <c r="AT248" s="128" t="s">
        <v>76</v>
      </c>
      <c r="AU248" s="128" t="s">
        <v>84</v>
      </c>
      <c r="AY248" s="121" t="s">
        <v>208</v>
      </c>
      <c r="BK248" s="129">
        <f>SUM(BK249:BK250)</f>
        <v>0</v>
      </c>
    </row>
    <row r="249" spans="2:65" s="1" customFormat="1" ht="55.5" customHeight="1">
      <c r="B249" s="33"/>
      <c r="C249" s="132" t="s">
        <v>405</v>
      </c>
      <c r="D249" s="132" t="s">
        <v>211</v>
      </c>
      <c r="E249" s="133" t="s">
        <v>634</v>
      </c>
      <c r="F249" s="134" t="s">
        <v>635</v>
      </c>
      <c r="G249" s="135" t="s">
        <v>386</v>
      </c>
      <c r="H249" s="136">
        <v>3.429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216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216</v>
      </c>
      <c r="BM249" s="143" t="s">
        <v>2402</v>
      </c>
    </row>
    <row r="250" spans="2:47" s="1" customFormat="1" ht="12">
      <c r="B250" s="33"/>
      <c r="D250" s="145" t="s">
        <v>218</v>
      </c>
      <c r="F250" s="146" t="s">
        <v>637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63" s="11" customFormat="1" ht="25.9" customHeight="1">
      <c r="B251" s="120"/>
      <c r="D251" s="121" t="s">
        <v>76</v>
      </c>
      <c r="E251" s="122" t="s">
        <v>417</v>
      </c>
      <c r="F251" s="122" t="s">
        <v>418</v>
      </c>
      <c r="I251" s="123"/>
      <c r="J251" s="124">
        <f>BK251</f>
        <v>0</v>
      </c>
      <c r="L251" s="120"/>
      <c r="M251" s="125"/>
      <c r="P251" s="126">
        <f>P252+P290+P358</f>
        <v>0</v>
      </c>
      <c r="R251" s="126">
        <f>R252+R290+R358</f>
        <v>1.2736706404000002</v>
      </c>
      <c r="T251" s="127">
        <f>T252+T290+T358</f>
        <v>0.032648500000000004</v>
      </c>
      <c r="AR251" s="121" t="s">
        <v>86</v>
      </c>
      <c r="AT251" s="128" t="s">
        <v>76</v>
      </c>
      <c r="AU251" s="128" t="s">
        <v>77</v>
      </c>
      <c r="AY251" s="121" t="s">
        <v>208</v>
      </c>
      <c r="BK251" s="129">
        <f>BK252+BK290+BK358</f>
        <v>0</v>
      </c>
    </row>
    <row r="252" spans="2:63" s="11" customFormat="1" ht="22.9" customHeight="1">
      <c r="B252" s="120"/>
      <c r="D252" s="121" t="s">
        <v>76</v>
      </c>
      <c r="E252" s="130" t="s">
        <v>419</v>
      </c>
      <c r="F252" s="130" t="s">
        <v>420</v>
      </c>
      <c r="I252" s="123"/>
      <c r="J252" s="131">
        <f>BK252</f>
        <v>0</v>
      </c>
      <c r="L252" s="120"/>
      <c r="M252" s="125"/>
      <c r="P252" s="126">
        <f>SUM(P253:P289)</f>
        <v>0</v>
      </c>
      <c r="R252" s="126">
        <f>SUM(R253:R289)</f>
        <v>0.07509797439999999</v>
      </c>
      <c r="T252" s="127">
        <f>SUM(T253:T289)</f>
        <v>0.032648500000000004</v>
      </c>
      <c r="AR252" s="121" t="s">
        <v>86</v>
      </c>
      <c r="AT252" s="128" t="s">
        <v>76</v>
      </c>
      <c r="AU252" s="128" t="s">
        <v>84</v>
      </c>
      <c r="AY252" s="121" t="s">
        <v>208</v>
      </c>
      <c r="BK252" s="129">
        <f>SUM(BK253:BK289)</f>
        <v>0</v>
      </c>
    </row>
    <row r="253" spans="2:65" s="1" customFormat="1" ht="24.2" customHeight="1">
      <c r="B253" s="33"/>
      <c r="C253" s="132" t="s">
        <v>412</v>
      </c>
      <c r="D253" s="132" t="s">
        <v>211</v>
      </c>
      <c r="E253" s="133" t="s">
        <v>564</v>
      </c>
      <c r="F253" s="134" t="s">
        <v>565</v>
      </c>
      <c r="G253" s="135" t="s">
        <v>274</v>
      </c>
      <c r="H253" s="136">
        <v>8</v>
      </c>
      <c r="I253" s="137"/>
      <c r="J253" s="138">
        <f>ROUND(I253*H253,2)</f>
        <v>0</v>
      </c>
      <c r="K253" s="134" t="s">
        <v>215</v>
      </c>
      <c r="L253" s="33"/>
      <c r="M253" s="139" t="s">
        <v>19</v>
      </c>
      <c r="N253" s="140" t="s">
        <v>48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331</v>
      </c>
      <c r="AT253" s="143" t="s">
        <v>211</v>
      </c>
      <c r="AU253" s="143" t="s">
        <v>86</v>
      </c>
      <c r="AY253" s="18" t="s">
        <v>208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8" t="s">
        <v>84</v>
      </c>
      <c r="BK253" s="144">
        <f>ROUND(I253*H253,2)</f>
        <v>0</v>
      </c>
      <c r="BL253" s="18" t="s">
        <v>331</v>
      </c>
      <c r="BM253" s="143" t="s">
        <v>2403</v>
      </c>
    </row>
    <row r="254" spans="2:47" s="1" customFormat="1" ht="12">
      <c r="B254" s="33"/>
      <c r="D254" s="145" t="s">
        <v>218</v>
      </c>
      <c r="F254" s="146" t="s">
        <v>567</v>
      </c>
      <c r="I254" s="147"/>
      <c r="L254" s="33"/>
      <c r="M254" s="148"/>
      <c r="T254" s="52"/>
      <c r="AT254" s="18" t="s">
        <v>218</v>
      </c>
      <c r="AU254" s="18" t="s">
        <v>86</v>
      </c>
    </row>
    <row r="255" spans="2:51" s="12" customFormat="1" ht="12">
      <c r="B255" s="149"/>
      <c r="D255" s="150" t="s">
        <v>220</v>
      </c>
      <c r="E255" s="151" t="s">
        <v>19</v>
      </c>
      <c r="F255" s="152" t="s">
        <v>2404</v>
      </c>
      <c r="H255" s="153">
        <v>4</v>
      </c>
      <c r="I255" s="154"/>
      <c r="L255" s="149"/>
      <c r="M255" s="155"/>
      <c r="T255" s="156"/>
      <c r="AT255" s="151" t="s">
        <v>220</v>
      </c>
      <c r="AU255" s="151" t="s">
        <v>86</v>
      </c>
      <c r="AV255" s="12" t="s">
        <v>86</v>
      </c>
      <c r="AW255" s="12" t="s">
        <v>37</v>
      </c>
      <c r="AX255" s="12" t="s">
        <v>77</v>
      </c>
      <c r="AY255" s="151" t="s">
        <v>208</v>
      </c>
    </row>
    <row r="256" spans="2:51" s="12" customFormat="1" ht="12">
      <c r="B256" s="149"/>
      <c r="D256" s="150" t="s">
        <v>220</v>
      </c>
      <c r="E256" s="151" t="s">
        <v>19</v>
      </c>
      <c r="F256" s="152" t="s">
        <v>2404</v>
      </c>
      <c r="H256" s="153">
        <v>4</v>
      </c>
      <c r="I256" s="154"/>
      <c r="L256" s="149"/>
      <c r="M256" s="155"/>
      <c r="T256" s="156"/>
      <c r="AT256" s="151" t="s">
        <v>220</v>
      </c>
      <c r="AU256" s="151" t="s">
        <v>86</v>
      </c>
      <c r="AV256" s="12" t="s">
        <v>86</v>
      </c>
      <c r="AW256" s="12" t="s">
        <v>37</v>
      </c>
      <c r="AX256" s="12" t="s">
        <v>77</v>
      </c>
      <c r="AY256" s="151" t="s">
        <v>208</v>
      </c>
    </row>
    <row r="257" spans="2:51" s="13" customFormat="1" ht="12">
      <c r="B257" s="157"/>
      <c r="D257" s="150" t="s">
        <v>220</v>
      </c>
      <c r="E257" s="158" t="s">
        <v>19</v>
      </c>
      <c r="F257" s="159" t="s">
        <v>569</v>
      </c>
      <c r="H257" s="158" t="s">
        <v>19</v>
      </c>
      <c r="I257" s="160"/>
      <c r="L257" s="157"/>
      <c r="M257" s="161"/>
      <c r="T257" s="162"/>
      <c r="AT257" s="158" t="s">
        <v>220</v>
      </c>
      <c r="AU257" s="158" t="s">
        <v>86</v>
      </c>
      <c r="AV257" s="13" t="s">
        <v>84</v>
      </c>
      <c r="AW257" s="13" t="s">
        <v>37</v>
      </c>
      <c r="AX257" s="13" t="s">
        <v>77</v>
      </c>
      <c r="AY257" s="158" t="s">
        <v>208</v>
      </c>
    </row>
    <row r="258" spans="2:51" s="14" customFormat="1" ht="12">
      <c r="B258" s="163"/>
      <c r="D258" s="150" t="s">
        <v>220</v>
      </c>
      <c r="E258" s="164" t="s">
        <v>19</v>
      </c>
      <c r="F258" s="165" t="s">
        <v>223</v>
      </c>
      <c r="H258" s="166">
        <v>8</v>
      </c>
      <c r="I258" s="167"/>
      <c r="L258" s="163"/>
      <c r="M258" s="168"/>
      <c r="T258" s="169"/>
      <c r="AT258" s="164" t="s">
        <v>220</v>
      </c>
      <c r="AU258" s="164" t="s">
        <v>86</v>
      </c>
      <c r="AV258" s="14" t="s">
        <v>216</v>
      </c>
      <c r="AW258" s="14" t="s">
        <v>37</v>
      </c>
      <c r="AX258" s="14" t="s">
        <v>84</v>
      </c>
      <c r="AY258" s="164" t="s">
        <v>208</v>
      </c>
    </row>
    <row r="259" spans="2:65" s="1" customFormat="1" ht="21.75" customHeight="1">
      <c r="B259" s="33"/>
      <c r="C259" s="170" t="s">
        <v>421</v>
      </c>
      <c r="D259" s="170" t="s">
        <v>239</v>
      </c>
      <c r="E259" s="171" t="s">
        <v>570</v>
      </c>
      <c r="F259" s="172" t="s">
        <v>571</v>
      </c>
      <c r="G259" s="173" t="s">
        <v>386</v>
      </c>
      <c r="H259" s="174">
        <v>0.009</v>
      </c>
      <c r="I259" s="175"/>
      <c r="J259" s="176">
        <f>ROUND(I259*H259,2)</f>
        <v>0</v>
      </c>
      <c r="K259" s="172" t="s">
        <v>215</v>
      </c>
      <c r="L259" s="177"/>
      <c r="M259" s="178" t="s">
        <v>19</v>
      </c>
      <c r="N259" s="179" t="s">
        <v>48</v>
      </c>
      <c r="P259" s="141">
        <f>O259*H259</f>
        <v>0</v>
      </c>
      <c r="Q259" s="141">
        <v>1</v>
      </c>
      <c r="R259" s="141">
        <f>Q259*H259</f>
        <v>0.009</v>
      </c>
      <c r="S259" s="141">
        <v>0</v>
      </c>
      <c r="T259" s="142">
        <f>S259*H259</f>
        <v>0</v>
      </c>
      <c r="AR259" s="143" t="s">
        <v>432</v>
      </c>
      <c r="AT259" s="143" t="s">
        <v>239</v>
      </c>
      <c r="AU259" s="143" t="s">
        <v>86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84</v>
      </c>
      <c r="BK259" s="144">
        <f>ROUND(I259*H259,2)</f>
        <v>0</v>
      </c>
      <c r="BL259" s="18" t="s">
        <v>331</v>
      </c>
      <c r="BM259" s="143" t="s">
        <v>2405</v>
      </c>
    </row>
    <row r="260" spans="2:51" s="12" customFormat="1" ht="12">
      <c r="B260" s="149"/>
      <c r="D260" s="150" t="s">
        <v>220</v>
      </c>
      <c r="E260" s="151" t="s">
        <v>19</v>
      </c>
      <c r="F260" s="152" t="s">
        <v>1895</v>
      </c>
      <c r="H260" s="153">
        <v>0.009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37</v>
      </c>
      <c r="AX260" s="12" t="s">
        <v>77</v>
      </c>
      <c r="AY260" s="151" t="s">
        <v>208</v>
      </c>
    </row>
    <row r="261" spans="2:51" s="14" customFormat="1" ht="12">
      <c r="B261" s="163"/>
      <c r="D261" s="150" t="s">
        <v>220</v>
      </c>
      <c r="E261" s="164" t="s">
        <v>19</v>
      </c>
      <c r="F261" s="165" t="s">
        <v>223</v>
      </c>
      <c r="H261" s="166">
        <v>0.009</v>
      </c>
      <c r="I261" s="167"/>
      <c r="L261" s="163"/>
      <c r="M261" s="168"/>
      <c r="T261" s="169"/>
      <c r="AT261" s="164" t="s">
        <v>220</v>
      </c>
      <c r="AU261" s="164" t="s">
        <v>86</v>
      </c>
      <c r="AV261" s="14" t="s">
        <v>216</v>
      </c>
      <c r="AW261" s="14" t="s">
        <v>37</v>
      </c>
      <c r="AX261" s="14" t="s">
        <v>84</v>
      </c>
      <c r="AY261" s="164" t="s">
        <v>208</v>
      </c>
    </row>
    <row r="262" spans="2:65" s="1" customFormat="1" ht="24.2" customHeight="1">
      <c r="B262" s="33"/>
      <c r="C262" s="132" t="s">
        <v>426</v>
      </c>
      <c r="D262" s="132" t="s">
        <v>211</v>
      </c>
      <c r="E262" s="133" t="s">
        <v>422</v>
      </c>
      <c r="F262" s="134" t="s">
        <v>423</v>
      </c>
      <c r="G262" s="135" t="s">
        <v>274</v>
      </c>
      <c r="H262" s="136">
        <v>19.55</v>
      </c>
      <c r="I262" s="137"/>
      <c r="J262" s="138">
        <f>ROUND(I262*H262,2)</f>
        <v>0</v>
      </c>
      <c r="K262" s="134" t="s">
        <v>215</v>
      </c>
      <c r="L262" s="33"/>
      <c r="M262" s="139" t="s">
        <v>19</v>
      </c>
      <c r="N262" s="140" t="s">
        <v>48</v>
      </c>
      <c r="P262" s="141">
        <f>O262*H262</f>
        <v>0</v>
      </c>
      <c r="Q262" s="141">
        <v>0</v>
      </c>
      <c r="R262" s="141">
        <f>Q262*H262</f>
        <v>0</v>
      </c>
      <c r="S262" s="141">
        <v>0.00167</v>
      </c>
      <c r="T262" s="142">
        <f>S262*H262</f>
        <v>0.032648500000000004</v>
      </c>
      <c r="AR262" s="143" t="s">
        <v>331</v>
      </c>
      <c r="AT262" s="143" t="s">
        <v>211</v>
      </c>
      <c r="AU262" s="143" t="s">
        <v>86</v>
      </c>
      <c r="AY262" s="18" t="s">
        <v>208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8" t="s">
        <v>84</v>
      </c>
      <c r="BK262" s="144">
        <f>ROUND(I262*H262,2)</f>
        <v>0</v>
      </c>
      <c r="BL262" s="18" t="s">
        <v>331</v>
      </c>
      <c r="BM262" s="143" t="s">
        <v>2406</v>
      </c>
    </row>
    <row r="263" spans="2:47" s="1" customFormat="1" ht="12">
      <c r="B263" s="33"/>
      <c r="D263" s="145" t="s">
        <v>218</v>
      </c>
      <c r="F263" s="146" t="s">
        <v>425</v>
      </c>
      <c r="I263" s="147"/>
      <c r="L263" s="33"/>
      <c r="M263" s="148"/>
      <c r="T263" s="52"/>
      <c r="AT263" s="18" t="s">
        <v>218</v>
      </c>
      <c r="AU263" s="18" t="s">
        <v>86</v>
      </c>
    </row>
    <row r="264" spans="2:51" s="12" customFormat="1" ht="12">
      <c r="B264" s="149"/>
      <c r="D264" s="150" t="s">
        <v>220</v>
      </c>
      <c r="E264" s="151" t="s">
        <v>19</v>
      </c>
      <c r="F264" s="152" t="s">
        <v>2404</v>
      </c>
      <c r="H264" s="153">
        <v>4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37</v>
      </c>
      <c r="AX264" s="12" t="s">
        <v>77</v>
      </c>
      <c r="AY264" s="151" t="s">
        <v>208</v>
      </c>
    </row>
    <row r="265" spans="2:51" s="12" customFormat="1" ht="12">
      <c r="B265" s="149"/>
      <c r="D265" s="150" t="s">
        <v>220</v>
      </c>
      <c r="E265" s="151" t="s">
        <v>19</v>
      </c>
      <c r="F265" s="152" t="s">
        <v>2404</v>
      </c>
      <c r="H265" s="153">
        <v>4</v>
      </c>
      <c r="I265" s="154"/>
      <c r="L265" s="149"/>
      <c r="M265" s="155"/>
      <c r="T265" s="156"/>
      <c r="AT265" s="151" t="s">
        <v>220</v>
      </c>
      <c r="AU265" s="151" t="s">
        <v>86</v>
      </c>
      <c r="AV265" s="12" t="s">
        <v>86</v>
      </c>
      <c r="AW265" s="12" t="s">
        <v>37</v>
      </c>
      <c r="AX265" s="12" t="s">
        <v>77</v>
      </c>
      <c r="AY265" s="151" t="s">
        <v>208</v>
      </c>
    </row>
    <row r="266" spans="2:51" s="13" customFormat="1" ht="12">
      <c r="B266" s="157"/>
      <c r="D266" s="150" t="s">
        <v>220</v>
      </c>
      <c r="E266" s="158" t="s">
        <v>19</v>
      </c>
      <c r="F266" s="159" t="s">
        <v>2407</v>
      </c>
      <c r="H266" s="158" t="s">
        <v>19</v>
      </c>
      <c r="I266" s="160"/>
      <c r="L266" s="157"/>
      <c r="M266" s="161"/>
      <c r="T266" s="162"/>
      <c r="AT266" s="158" t="s">
        <v>220</v>
      </c>
      <c r="AU266" s="158" t="s">
        <v>86</v>
      </c>
      <c r="AV266" s="13" t="s">
        <v>84</v>
      </c>
      <c r="AW266" s="13" t="s">
        <v>37</v>
      </c>
      <c r="AX266" s="13" t="s">
        <v>77</v>
      </c>
      <c r="AY266" s="158" t="s">
        <v>208</v>
      </c>
    </row>
    <row r="267" spans="2:51" s="12" customFormat="1" ht="12">
      <c r="B267" s="149"/>
      <c r="D267" s="150" t="s">
        <v>220</v>
      </c>
      <c r="E267" s="151" t="s">
        <v>19</v>
      </c>
      <c r="F267" s="152" t="s">
        <v>2408</v>
      </c>
      <c r="H267" s="153">
        <v>2.75</v>
      </c>
      <c r="I267" s="154"/>
      <c r="L267" s="149"/>
      <c r="M267" s="155"/>
      <c r="T267" s="156"/>
      <c r="AT267" s="151" t="s">
        <v>220</v>
      </c>
      <c r="AU267" s="151" t="s">
        <v>86</v>
      </c>
      <c r="AV267" s="12" t="s">
        <v>86</v>
      </c>
      <c r="AW267" s="12" t="s">
        <v>37</v>
      </c>
      <c r="AX267" s="12" t="s">
        <v>77</v>
      </c>
      <c r="AY267" s="151" t="s">
        <v>208</v>
      </c>
    </row>
    <row r="268" spans="2:51" s="12" customFormat="1" ht="12">
      <c r="B268" s="149"/>
      <c r="D268" s="150" t="s">
        <v>220</v>
      </c>
      <c r="E268" s="151" t="s">
        <v>19</v>
      </c>
      <c r="F268" s="152" t="s">
        <v>2249</v>
      </c>
      <c r="H268" s="153">
        <v>1.8</v>
      </c>
      <c r="I268" s="154"/>
      <c r="L268" s="149"/>
      <c r="M268" s="155"/>
      <c r="T268" s="156"/>
      <c r="AT268" s="151" t="s">
        <v>220</v>
      </c>
      <c r="AU268" s="151" t="s">
        <v>86</v>
      </c>
      <c r="AV268" s="12" t="s">
        <v>86</v>
      </c>
      <c r="AW268" s="12" t="s">
        <v>37</v>
      </c>
      <c r="AX268" s="12" t="s">
        <v>77</v>
      </c>
      <c r="AY268" s="151" t="s">
        <v>208</v>
      </c>
    </row>
    <row r="269" spans="2:51" s="12" customFormat="1" ht="12">
      <c r="B269" s="149"/>
      <c r="D269" s="150" t="s">
        <v>220</v>
      </c>
      <c r="E269" s="151" t="s">
        <v>19</v>
      </c>
      <c r="F269" s="152" t="s">
        <v>2409</v>
      </c>
      <c r="H269" s="153">
        <v>7</v>
      </c>
      <c r="I269" s="154"/>
      <c r="L269" s="149"/>
      <c r="M269" s="155"/>
      <c r="T269" s="156"/>
      <c r="AT269" s="151" t="s">
        <v>220</v>
      </c>
      <c r="AU269" s="151" t="s">
        <v>86</v>
      </c>
      <c r="AV269" s="12" t="s">
        <v>86</v>
      </c>
      <c r="AW269" s="12" t="s">
        <v>37</v>
      </c>
      <c r="AX269" s="12" t="s">
        <v>77</v>
      </c>
      <c r="AY269" s="151" t="s">
        <v>208</v>
      </c>
    </row>
    <row r="270" spans="2:51" s="13" customFormat="1" ht="12">
      <c r="B270" s="157"/>
      <c r="D270" s="150" t="s">
        <v>220</v>
      </c>
      <c r="E270" s="158" t="s">
        <v>19</v>
      </c>
      <c r="F270" s="159" t="s">
        <v>1091</v>
      </c>
      <c r="H270" s="158" t="s">
        <v>19</v>
      </c>
      <c r="I270" s="160"/>
      <c r="L270" s="157"/>
      <c r="M270" s="161"/>
      <c r="T270" s="162"/>
      <c r="AT270" s="158" t="s">
        <v>220</v>
      </c>
      <c r="AU270" s="158" t="s">
        <v>86</v>
      </c>
      <c r="AV270" s="13" t="s">
        <v>84</v>
      </c>
      <c r="AW270" s="13" t="s">
        <v>37</v>
      </c>
      <c r="AX270" s="13" t="s">
        <v>77</v>
      </c>
      <c r="AY270" s="158" t="s">
        <v>208</v>
      </c>
    </row>
    <row r="271" spans="2:51" s="14" customFormat="1" ht="12">
      <c r="B271" s="163"/>
      <c r="D271" s="150" t="s">
        <v>220</v>
      </c>
      <c r="E271" s="164" t="s">
        <v>19</v>
      </c>
      <c r="F271" s="165" t="s">
        <v>223</v>
      </c>
      <c r="H271" s="166">
        <v>19.55</v>
      </c>
      <c r="I271" s="167"/>
      <c r="L271" s="163"/>
      <c r="M271" s="168"/>
      <c r="T271" s="169"/>
      <c r="AT271" s="164" t="s">
        <v>220</v>
      </c>
      <c r="AU271" s="164" t="s">
        <v>86</v>
      </c>
      <c r="AV271" s="14" t="s">
        <v>216</v>
      </c>
      <c r="AW271" s="14" t="s">
        <v>37</v>
      </c>
      <c r="AX271" s="14" t="s">
        <v>84</v>
      </c>
      <c r="AY271" s="164" t="s">
        <v>208</v>
      </c>
    </row>
    <row r="272" spans="2:65" s="1" customFormat="1" ht="37.9" customHeight="1">
      <c r="B272" s="33"/>
      <c r="C272" s="132" t="s">
        <v>432</v>
      </c>
      <c r="D272" s="132" t="s">
        <v>211</v>
      </c>
      <c r="E272" s="133" t="s">
        <v>427</v>
      </c>
      <c r="F272" s="134" t="s">
        <v>428</v>
      </c>
      <c r="G272" s="135" t="s">
        <v>274</v>
      </c>
      <c r="H272" s="136">
        <v>8</v>
      </c>
      <c r="I272" s="137"/>
      <c r="J272" s="138">
        <f>ROUND(I272*H272,2)</f>
        <v>0</v>
      </c>
      <c r="K272" s="134" t="s">
        <v>215</v>
      </c>
      <c r="L272" s="33"/>
      <c r="M272" s="139" t="s">
        <v>19</v>
      </c>
      <c r="N272" s="140" t="s">
        <v>48</v>
      </c>
      <c r="P272" s="141">
        <f>O272*H272</f>
        <v>0</v>
      </c>
      <c r="Q272" s="141">
        <v>0.002691466</v>
      </c>
      <c r="R272" s="141">
        <f>Q272*H272</f>
        <v>0.021531728</v>
      </c>
      <c r="S272" s="141">
        <v>0</v>
      </c>
      <c r="T272" s="142">
        <f>S272*H272</f>
        <v>0</v>
      </c>
      <c r="AR272" s="143" t="s">
        <v>331</v>
      </c>
      <c r="AT272" s="143" t="s">
        <v>211</v>
      </c>
      <c r="AU272" s="143" t="s">
        <v>86</v>
      </c>
      <c r="AY272" s="18" t="s">
        <v>208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8" t="s">
        <v>84</v>
      </c>
      <c r="BK272" s="144">
        <f>ROUND(I272*H272,2)</f>
        <v>0</v>
      </c>
      <c r="BL272" s="18" t="s">
        <v>331</v>
      </c>
      <c r="BM272" s="143" t="s">
        <v>2410</v>
      </c>
    </row>
    <row r="273" spans="2:47" s="1" customFormat="1" ht="12">
      <c r="B273" s="33"/>
      <c r="D273" s="145" t="s">
        <v>218</v>
      </c>
      <c r="F273" s="146" t="s">
        <v>430</v>
      </c>
      <c r="I273" s="147"/>
      <c r="L273" s="33"/>
      <c r="M273" s="148"/>
      <c r="T273" s="52"/>
      <c r="AT273" s="18" t="s">
        <v>218</v>
      </c>
      <c r="AU273" s="18" t="s">
        <v>86</v>
      </c>
    </row>
    <row r="274" spans="2:51" s="12" customFormat="1" ht="12">
      <c r="B274" s="149"/>
      <c r="D274" s="150" t="s">
        <v>220</v>
      </c>
      <c r="E274" s="151" t="s">
        <v>19</v>
      </c>
      <c r="F274" s="152" t="s">
        <v>2404</v>
      </c>
      <c r="H274" s="153">
        <v>4</v>
      </c>
      <c r="I274" s="154"/>
      <c r="L274" s="149"/>
      <c r="M274" s="155"/>
      <c r="T274" s="156"/>
      <c r="AT274" s="151" t="s">
        <v>220</v>
      </c>
      <c r="AU274" s="151" t="s">
        <v>86</v>
      </c>
      <c r="AV274" s="12" t="s">
        <v>86</v>
      </c>
      <c r="AW274" s="12" t="s">
        <v>37</v>
      </c>
      <c r="AX274" s="12" t="s">
        <v>77</v>
      </c>
      <c r="AY274" s="151" t="s">
        <v>208</v>
      </c>
    </row>
    <row r="275" spans="2:51" s="12" customFormat="1" ht="12">
      <c r="B275" s="149"/>
      <c r="D275" s="150" t="s">
        <v>220</v>
      </c>
      <c r="E275" s="151" t="s">
        <v>19</v>
      </c>
      <c r="F275" s="152" t="s">
        <v>2404</v>
      </c>
      <c r="H275" s="153">
        <v>4</v>
      </c>
      <c r="I275" s="154"/>
      <c r="L275" s="149"/>
      <c r="M275" s="155"/>
      <c r="T275" s="156"/>
      <c r="AT275" s="151" t="s">
        <v>220</v>
      </c>
      <c r="AU275" s="151" t="s">
        <v>86</v>
      </c>
      <c r="AV275" s="12" t="s">
        <v>86</v>
      </c>
      <c r="AW275" s="12" t="s">
        <v>37</v>
      </c>
      <c r="AX275" s="12" t="s">
        <v>77</v>
      </c>
      <c r="AY275" s="151" t="s">
        <v>208</v>
      </c>
    </row>
    <row r="276" spans="2:51" s="14" customFormat="1" ht="12">
      <c r="B276" s="163"/>
      <c r="D276" s="150" t="s">
        <v>220</v>
      </c>
      <c r="E276" s="164" t="s">
        <v>19</v>
      </c>
      <c r="F276" s="165" t="s">
        <v>223</v>
      </c>
      <c r="H276" s="166">
        <v>8</v>
      </c>
      <c r="I276" s="167"/>
      <c r="L276" s="163"/>
      <c r="M276" s="168"/>
      <c r="T276" s="169"/>
      <c r="AT276" s="164" t="s">
        <v>220</v>
      </c>
      <c r="AU276" s="164" t="s">
        <v>86</v>
      </c>
      <c r="AV276" s="14" t="s">
        <v>216</v>
      </c>
      <c r="AW276" s="14" t="s">
        <v>37</v>
      </c>
      <c r="AX276" s="14" t="s">
        <v>84</v>
      </c>
      <c r="AY276" s="164" t="s">
        <v>208</v>
      </c>
    </row>
    <row r="277" spans="2:65" s="1" customFormat="1" ht="37.9" customHeight="1">
      <c r="B277" s="33"/>
      <c r="C277" s="132" t="s">
        <v>438</v>
      </c>
      <c r="D277" s="132" t="s">
        <v>211</v>
      </c>
      <c r="E277" s="133" t="s">
        <v>433</v>
      </c>
      <c r="F277" s="134" t="s">
        <v>434</v>
      </c>
      <c r="G277" s="135" t="s">
        <v>274</v>
      </c>
      <c r="H277" s="136">
        <v>10.4</v>
      </c>
      <c r="I277" s="137"/>
      <c r="J277" s="138">
        <f>ROUND(I277*H277,2)</f>
        <v>0</v>
      </c>
      <c r="K277" s="134" t="s">
        <v>215</v>
      </c>
      <c r="L277" s="33"/>
      <c r="M277" s="139" t="s">
        <v>19</v>
      </c>
      <c r="N277" s="140" t="s">
        <v>48</v>
      </c>
      <c r="P277" s="141">
        <f>O277*H277</f>
        <v>0</v>
      </c>
      <c r="Q277" s="141">
        <v>0.004285216</v>
      </c>
      <c r="R277" s="141">
        <f>Q277*H277</f>
        <v>0.044566246399999995</v>
      </c>
      <c r="S277" s="141">
        <v>0</v>
      </c>
      <c r="T277" s="142">
        <f>S277*H277</f>
        <v>0</v>
      </c>
      <c r="AR277" s="143" t="s">
        <v>331</v>
      </c>
      <c r="AT277" s="143" t="s">
        <v>211</v>
      </c>
      <c r="AU277" s="143" t="s">
        <v>86</v>
      </c>
      <c r="AY277" s="18" t="s">
        <v>208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8" t="s">
        <v>84</v>
      </c>
      <c r="BK277" s="144">
        <f>ROUND(I277*H277,2)</f>
        <v>0</v>
      </c>
      <c r="BL277" s="18" t="s">
        <v>331</v>
      </c>
      <c r="BM277" s="143" t="s">
        <v>2411</v>
      </c>
    </row>
    <row r="278" spans="2:47" s="1" customFormat="1" ht="12">
      <c r="B278" s="33"/>
      <c r="D278" s="145" t="s">
        <v>218</v>
      </c>
      <c r="F278" s="146" t="s">
        <v>436</v>
      </c>
      <c r="I278" s="147"/>
      <c r="L278" s="33"/>
      <c r="M278" s="148"/>
      <c r="T278" s="52"/>
      <c r="AT278" s="18" t="s">
        <v>218</v>
      </c>
      <c r="AU278" s="18" t="s">
        <v>86</v>
      </c>
    </row>
    <row r="279" spans="2:51" s="12" customFormat="1" ht="12">
      <c r="B279" s="149"/>
      <c r="D279" s="150" t="s">
        <v>220</v>
      </c>
      <c r="E279" s="151" t="s">
        <v>19</v>
      </c>
      <c r="F279" s="152" t="s">
        <v>2366</v>
      </c>
      <c r="H279" s="153">
        <v>1.6</v>
      </c>
      <c r="I279" s="154"/>
      <c r="L279" s="149"/>
      <c r="M279" s="155"/>
      <c r="T279" s="156"/>
      <c r="AT279" s="151" t="s">
        <v>220</v>
      </c>
      <c r="AU279" s="151" t="s">
        <v>86</v>
      </c>
      <c r="AV279" s="12" t="s">
        <v>86</v>
      </c>
      <c r="AW279" s="12" t="s">
        <v>37</v>
      </c>
      <c r="AX279" s="12" t="s">
        <v>77</v>
      </c>
      <c r="AY279" s="151" t="s">
        <v>208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2249</v>
      </c>
      <c r="H280" s="153">
        <v>1.8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2" customFormat="1" ht="12">
      <c r="B281" s="149"/>
      <c r="D281" s="150" t="s">
        <v>220</v>
      </c>
      <c r="E281" s="151" t="s">
        <v>19</v>
      </c>
      <c r="F281" s="152" t="s">
        <v>2409</v>
      </c>
      <c r="H281" s="153">
        <v>7</v>
      </c>
      <c r="I281" s="154"/>
      <c r="L281" s="149"/>
      <c r="M281" s="155"/>
      <c r="T281" s="156"/>
      <c r="AT281" s="151" t="s">
        <v>220</v>
      </c>
      <c r="AU281" s="151" t="s">
        <v>86</v>
      </c>
      <c r="AV281" s="12" t="s">
        <v>86</v>
      </c>
      <c r="AW281" s="12" t="s">
        <v>37</v>
      </c>
      <c r="AX281" s="12" t="s">
        <v>77</v>
      </c>
      <c r="AY281" s="151" t="s">
        <v>208</v>
      </c>
    </row>
    <row r="282" spans="2:51" s="13" customFormat="1" ht="12">
      <c r="B282" s="157"/>
      <c r="D282" s="150" t="s">
        <v>220</v>
      </c>
      <c r="E282" s="158" t="s">
        <v>19</v>
      </c>
      <c r="F282" s="159" t="s">
        <v>1091</v>
      </c>
      <c r="H282" s="158" t="s">
        <v>19</v>
      </c>
      <c r="I282" s="160"/>
      <c r="L282" s="157"/>
      <c r="M282" s="161"/>
      <c r="T282" s="162"/>
      <c r="AT282" s="158" t="s">
        <v>220</v>
      </c>
      <c r="AU282" s="158" t="s">
        <v>86</v>
      </c>
      <c r="AV282" s="13" t="s">
        <v>84</v>
      </c>
      <c r="AW282" s="13" t="s">
        <v>37</v>
      </c>
      <c r="AX282" s="13" t="s">
        <v>77</v>
      </c>
      <c r="AY282" s="158" t="s">
        <v>208</v>
      </c>
    </row>
    <row r="283" spans="2:51" s="14" customFormat="1" ht="12">
      <c r="B283" s="163"/>
      <c r="D283" s="150" t="s">
        <v>220</v>
      </c>
      <c r="E283" s="164" t="s">
        <v>19</v>
      </c>
      <c r="F283" s="165" t="s">
        <v>223</v>
      </c>
      <c r="H283" s="166">
        <v>10.4</v>
      </c>
      <c r="I283" s="167"/>
      <c r="L283" s="163"/>
      <c r="M283" s="168"/>
      <c r="T283" s="169"/>
      <c r="AT283" s="164" t="s">
        <v>220</v>
      </c>
      <c r="AU283" s="164" t="s">
        <v>86</v>
      </c>
      <c r="AV283" s="14" t="s">
        <v>216</v>
      </c>
      <c r="AW283" s="14" t="s">
        <v>37</v>
      </c>
      <c r="AX283" s="14" t="s">
        <v>84</v>
      </c>
      <c r="AY283" s="164" t="s">
        <v>208</v>
      </c>
    </row>
    <row r="284" spans="2:65" s="1" customFormat="1" ht="55.5" customHeight="1">
      <c r="B284" s="33"/>
      <c r="C284" s="132" t="s">
        <v>444</v>
      </c>
      <c r="D284" s="132" t="s">
        <v>211</v>
      </c>
      <c r="E284" s="133" t="s">
        <v>439</v>
      </c>
      <c r="F284" s="134" t="s">
        <v>440</v>
      </c>
      <c r="G284" s="135" t="s">
        <v>235</v>
      </c>
      <c r="H284" s="136">
        <v>8</v>
      </c>
      <c r="I284" s="137"/>
      <c r="J284" s="138">
        <f>ROUND(I284*H284,2)</f>
        <v>0</v>
      </c>
      <c r="K284" s="134" t="s">
        <v>215</v>
      </c>
      <c r="L284" s="33"/>
      <c r="M284" s="139" t="s">
        <v>19</v>
      </c>
      <c r="N284" s="140" t="s">
        <v>48</v>
      </c>
      <c r="P284" s="141">
        <f>O284*H284</f>
        <v>0</v>
      </c>
      <c r="Q284" s="141">
        <v>0</v>
      </c>
      <c r="R284" s="141">
        <f>Q284*H284</f>
        <v>0</v>
      </c>
      <c r="S284" s="141">
        <v>0</v>
      </c>
      <c r="T284" s="142">
        <f>S284*H284</f>
        <v>0</v>
      </c>
      <c r="AR284" s="143" t="s">
        <v>331</v>
      </c>
      <c r="AT284" s="143" t="s">
        <v>211</v>
      </c>
      <c r="AU284" s="143" t="s">
        <v>86</v>
      </c>
      <c r="AY284" s="18" t="s">
        <v>208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8" t="s">
        <v>84</v>
      </c>
      <c r="BK284" s="144">
        <f>ROUND(I284*H284,2)</f>
        <v>0</v>
      </c>
      <c r="BL284" s="18" t="s">
        <v>331</v>
      </c>
      <c r="BM284" s="143" t="s">
        <v>2412</v>
      </c>
    </row>
    <row r="285" spans="2:47" s="1" customFormat="1" ht="12">
      <c r="B285" s="33"/>
      <c r="D285" s="145" t="s">
        <v>218</v>
      </c>
      <c r="F285" s="146" t="s">
        <v>442</v>
      </c>
      <c r="I285" s="147"/>
      <c r="L285" s="33"/>
      <c r="M285" s="148"/>
      <c r="T285" s="52"/>
      <c r="AT285" s="18" t="s">
        <v>218</v>
      </c>
      <c r="AU285" s="18" t="s">
        <v>86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2413</v>
      </c>
      <c r="H286" s="153">
        <v>8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4" customFormat="1" ht="12">
      <c r="B287" s="163"/>
      <c r="D287" s="150" t="s">
        <v>220</v>
      </c>
      <c r="E287" s="164" t="s">
        <v>19</v>
      </c>
      <c r="F287" s="165" t="s">
        <v>223</v>
      </c>
      <c r="H287" s="166">
        <v>8</v>
      </c>
      <c r="I287" s="167"/>
      <c r="L287" s="163"/>
      <c r="M287" s="168"/>
      <c r="T287" s="169"/>
      <c r="AT287" s="164" t="s">
        <v>220</v>
      </c>
      <c r="AU287" s="164" t="s">
        <v>86</v>
      </c>
      <c r="AV287" s="14" t="s">
        <v>216</v>
      </c>
      <c r="AW287" s="14" t="s">
        <v>37</v>
      </c>
      <c r="AX287" s="14" t="s">
        <v>84</v>
      </c>
      <c r="AY287" s="164" t="s">
        <v>208</v>
      </c>
    </row>
    <row r="288" spans="2:65" s="1" customFormat="1" ht="44.25" customHeight="1">
      <c r="B288" s="33"/>
      <c r="C288" s="132" t="s">
        <v>452</v>
      </c>
      <c r="D288" s="132" t="s">
        <v>211</v>
      </c>
      <c r="E288" s="133" t="s">
        <v>577</v>
      </c>
      <c r="F288" s="134" t="s">
        <v>578</v>
      </c>
      <c r="G288" s="135" t="s">
        <v>447</v>
      </c>
      <c r="H288" s="187"/>
      <c r="I288" s="137"/>
      <c r="J288" s="138">
        <f>ROUND(I288*H288,2)</f>
        <v>0</v>
      </c>
      <c r="K288" s="134" t="s">
        <v>215</v>
      </c>
      <c r="L288" s="33"/>
      <c r="M288" s="139" t="s">
        <v>19</v>
      </c>
      <c r="N288" s="140" t="s">
        <v>48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331</v>
      </c>
      <c r="AT288" s="143" t="s">
        <v>211</v>
      </c>
      <c r="AU288" s="143" t="s">
        <v>86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84</v>
      </c>
      <c r="BK288" s="144">
        <f>ROUND(I288*H288,2)</f>
        <v>0</v>
      </c>
      <c r="BL288" s="18" t="s">
        <v>331</v>
      </c>
      <c r="BM288" s="143" t="s">
        <v>2414</v>
      </c>
    </row>
    <row r="289" spans="2:47" s="1" customFormat="1" ht="12">
      <c r="B289" s="33"/>
      <c r="D289" s="145" t="s">
        <v>218</v>
      </c>
      <c r="F289" s="146" t="s">
        <v>580</v>
      </c>
      <c r="I289" s="147"/>
      <c r="L289" s="33"/>
      <c r="M289" s="148"/>
      <c r="T289" s="52"/>
      <c r="AT289" s="18" t="s">
        <v>218</v>
      </c>
      <c r="AU289" s="18" t="s">
        <v>86</v>
      </c>
    </row>
    <row r="290" spans="2:63" s="11" customFormat="1" ht="22.9" customHeight="1">
      <c r="B290" s="120"/>
      <c r="D290" s="121" t="s">
        <v>76</v>
      </c>
      <c r="E290" s="130" t="s">
        <v>450</v>
      </c>
      <c r="F290" s="130" t="s">
        <v>451</v>
      </c>
      <c r="I290" s="123"/>
      <c r="J290" s="131">
        <f>BK290</f>
        <v>0</v>
      </c>
      <c r="L290" s="120"/>
      <c r="M290" s="125"/>
      <c r="P290" s="126">
        <f>SUM(P291:P357)</f>
        <v>0</v>
      </c>
      <c r="R290" s="126">
        <f>SUM(R291:R357)</f>
        <v>0.3366686660000001</v>
      </c>
      <c r="T290" s="127">
        <f>SUM(T291:T357)</f>
        <v>0</v>
      </c>
      <c r="AR290" s="121" t="s">
        <v>86</v>
      </c>
      <c r="AT290" s="128" t="s">
        <v>76</v>
      </c>
      <c r="AU290" s="128" t="s">
        <v>84</v>
      </c>
      <c r="AY290" s="121" t="s">
        <v>208</v>
      </c>
      <c r="BK290" s="129">
        <f>SUM(BK291:BK357)</f>
        <v>0</v>
      </c>
    </row>
    <row r="291" spans="2:65" s="1" customFormat="1" ht="33" customHeight="1">
      <c r="B291" s="33"/>
      <c r="C291" s="132" t="s">
        <v>459</v>
      </c>
      <c r="D291" s="132" t="s">
        <v>211</v>
      </c>
      <c r="E291" s="133" t="s">
        <v>1207</v>
      </c>
      <c r="F291" s="134" t="s">
        <v>1208</v>
      </c>
      <c r="G291" s="135" t="s">
        <v>226</v>
      </c>
      <c r="H291" s="136">
        <v>4.32</v>
      </c>
      <c r="I291" s="137"/>
      <c r="J291" s="138">
        <f>ROUND(I291*H291,2)</f>
        <v>0</v>
      </c>
      <c r="K291" s="134" t="s">
        <v>215</v>
      </c>
      <c r="L291" s="33"/>
      <c r="M291" s="139" t="s">
        <v>19</v>
      </c>
      <c r="N291" s="140" t="s">
        <v>48</v>
      </c>
      <c r="P291" s="141">
        <f>O291*H291</f>
        <v>0</v>
      </c>
      <c r="Q291" s="141">
        <v>0.0002684875</v>
      </c>
      <c r="R291" s="141">
        <f>Q291*H291</f>
        <v>0.001159866</v>
      </c>
      <c r="S291" s="141">
        <v>0</v>
      </c>
      <c r="T291" s="142">
        <f>S291*H291</f>
        <v>0</v>
      </c>
      <c r="AR291" s="143" t="s">
        <v>331</v>
      </c>
      <c r="AT291" s="143" t="s">
        <v>211</v>
      </c>
      <c r="AU291" s="143" t="s">
        <v>86</v>
      </c>
      <c r="AY291" s="18" t="s">
        <v>208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8" t="s">
        <v>84</v>
      </c>
      <c r="BK291" s="144">
        <f>ROUND(I291*H291,2)</f>
        <v>0</v>
      </c>
      <c r="BL291" s="18" t="s">
        <v>331</v>
      </c>
      <c r="BM291" s="143" t="s">
        <v>2415</v>
      </c>
    </row>
    <row r="292" spans="2:47" s="1" customFormat="1" ht="12">
      <c r="B292" s="33"/>
      <c r="D292" s="145" t="s">
        <v>218</v>
      </c>
      <c r="F292" s="146" t="s">
        <v>1210</v>
      </c>
      <c r="I292" s="147"/>
      <c r="L292" s="33"/>
      <c r="M292" s="148"/>
      <c r="T292" s="52"/>
      <c r="AT292" s="18" t="s">
        <v>218</v>
      </c>
      <c r="AU292" s="18" t="s">
        <v>86</v>
      </c>
    </row>
    <row r="293" spans="2:51" s="12" customFormat="1" ht="12">
      <c r="B293" s="149"/>
      <c r="D293" s="150" t="s">
        <v>220</v>
      </c>
      <c r="E293" s="151" t="s">
        <v>19</v>
      </c>
      <c r="F293" s="152" t="s">
        <v>2416</v>
      </c>
      <c r="H293" s="153">
        <v>1.08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37</v>
      </c>
      <c r="AX293" s="12" t="s">
        <v>77</v>
      </c>
      <c r="AY293" s="151" t="s">
        <v>208</v>
      </c>
    </row>
    <row r="294" spans="2:51" s="13" customFormat="1" ht="12">
      <c r="B294" s="157"/>
      <c r="D294" s="150" t="s">
        <v>220</v>
      </c>
      <c r="E294" s="158" t="s">
        <v>19</v>
      </c>
      <c r="F294" s="159" t="s">
        <v>2417</v>
      </c>
      <c r="H294" s="158" t="s">
        <v>19</v>
      </c>
      <c r="I294" s="160"/>
      <c r="L294" s="157"/>
      <c r="M294" s="161"/>
      <c r="T294" s="162"/>
      <c r="AT294" s="158" t="s">
        <v>220</v>
      </c>
      <c r="AU294" s="158" t="s">
        <v>86</v>
      </c>
      <c r="AV294" s="13" t="s">
        <v>84</v>
      </c>
      <c r="AW294" s="13" t="s">
        <v>37</v>
      </c>
      <c r="AX294" s="13" t="s">
        <v>77</v>
      </c>
      <c r="AY294" s="158" t="s">
        <v>208</v>
      </c>
    </row>
    <row r="295" spans="2:51" s="12" customFormat="1" ht="12">
      <c r="B295" s="149"/>
      <c r="D295" s="150" t="s">
        <v>220</v>
      </c>
      <c r="E295" s="151" t="s">
        <v>19</v>
      </c>
      <c r="F295" s="152" t="s">
        <v>2416</v>
      </c>
      <c r="H295" s="153">
        <v>1.08</v>
      </c>
      <c r="I295" s="154"/>
      <c r="L295" s="149"/>
      <c r="M295" s="155"/>
      <c r="T295" s="156"/>
      <c r="AT295" s="151" t="s">
        <v>220</v>
      </c>
      <c r="AU295" s="151" t="s">
        <v>86</v>
      </c>
      <c r="AV295" s="12" t="s">
        <v>86</v>
      </c>
      <c r="AW295" s="12" t="s">
        <v>37</v>
      </c>
      <c r="AX295" s="12" t="s">
        <v>77</v>
      </c>
      <c r="AY295" s="151" t="s">
        <v>208</v>
      </c>
    </row>
    <row r="296" spans="2:51" s="13" customFormat="1" ht="12">
      <c r="B296" s="157"/>
      <c r="D296" s="150" t="s">
        <v>220</v>
      </c>
      <c r="E296" s="158" t="s">
        <v>19</v>
      </c>
      <c r="F296" s="159" t="s">
        <v>2418</v>
      </c>
      <c r="H296" s="158" t="s">
        <v>19</v>
      </c>
      <c r="I296" s="160"/>
      <c r="L296" s="157"/>
      <c r="M296" s="161"/>
      <c r="T296" s="162"/>
      <c r="AT296" s="158" t="s">
        <v>220</v>
      </c>
      <c r="AU296" s="158" t="s">
        <v>86</v>
      </c>
      <c r="AV296" s="13" t="s">
        <v>84</v>
      </c>
      <c r="AW296" s="13" t="s">
        <v>37</v>
      </c>
      <c r="AX296" s="13" t="s">
        <v>77</v>
      </c>
      <c r="AY296" s="158" t="s">
        <v>208</v>
      </c>
    </row>
    <row r="297" spans="2:51" s="12" customFormat="1" ht="12">
      <c r="B297" s="149"/>
      <c r="D297" s="150" t="s">
        <v>220</v>
      </c>
      <c r="E297" s="151" t="s">
        <v>19</v>
      </c>
      <c r="F297" s="152" t="s">
        <v>2416</v>
      </c>
      <c r="H297" s="153">
        <v>1.08</v>
      </c>
      <c r="I297" s="154"/>
      <c r="L297" s="149"/>
      <c r="M297" s="155"/>
      <c r="T297" s="156"/>
      <c r="AT297" s="151" t="s">
        <v>220</v>
      </c>
      <c r="AU297" s="151" t="s">
        <v>86</v>
      </c>
      <c r="AV297" s="12" t="s">
        <v>86</v>
      </c>
      <c r="AW297" s="12" t="s">
        <v>37</v>
      </c>
      <c r="AX297" s="12" t="s">
        <v>77</v>
      </c>
      <c r="AY297" s="151" t="s">
        <v>208</v>
      </c>
    </row>
    <row r="298" spans="2:51" s="13" customFormat="1" ht="12">
      <c r="B298" s="157"/>
      <c r="D298" s="150" t="s">
        <v>220</v>
      </c>
      <c r="E298" s="158" t="s">
        <v>19</v>
      </c>
      <c r="F298" s="159" t="s">
        <v>2419</v>
      </c>
      <c r="H298" s="158" t="s">
        <v>19</v>
      </c>
      <c r="I298" s="160"/>
      <c r="L298" s="157"/>
      <c r="M298" s="161"/>
      <c r="T298" s="162"/>
      <c r="AT298" s="158" t="s">
        <v>220</v>
      </c>
      <c r="AU298" s="158" t="s">
        <v>86</v>
      </c>
      <c r="AV298" s="13" t="s">
        <v>84</v>
      </c>
      <c r="AW298" s="13" t="s">
        <v>37</v>
      </c>
      <c r="AX298" s="13" t="s">
        <v>77</v>
      </c>
      <c r="AY298" s="158" t="s">
        <v>208</v>
      </c>
    </row>
    <row r="299" spans="2:51" s="12" customFormat="1" ht="12">
      <c r="B299" s="149"/>
      <c r="D299" s="150" t="s">
        <v>220</v>
      </c>
      <c r="E299" s="151" t="s">
        <v>19</v>
      </c>
      <c r="F299" s="152" t="s">
        <v>2416</v>
      </c>
      <c r="H299" s="153">
        <v>1.08</v>
      </c>
      <c r="I299" s="154"/>
      <c r="L299" s="149"/>
      <c r="M299" s="155"/>
      <c r="T299" s="156"/>
      <c r="AT299" s="151" t="s">
        <v>220</v>
      </c>
      <c r="AU299" s="151" t="s">
        <v>86</v>
      </c>
      <c r="AV299" s="12" t="s">
        <v>86</v>
      </c>
      <c r="AW299" s="12" t="s">
        <v>37</v>
      </c>
      <c r="AX299" s="12" t="s">
        <v>77</v>
      </c>
      <c r="AY299" s="151" t="s">
        <v>208</v>
      </c>
    </row>
    <row r="300" spans="2:51" s="13" customFormat="1" ht="12">
      <c r="B300" s="157"/>
      <c r="D300" s="150" t="s">
        <v>220</v>
      </c>
      <c r="E300" s="158" t="s">
        <v>19</v>
      </c>
      <c r="F300" s="159" t="s">
        <v>2420</v>
      </c>
      <c r="H300" s="158" t="s">
        <v>19</v>
      </c>
      <c r="I300" s="160"/>
      <c r="L300" s="157"/>
      <c r="M300" s="161"/>
      <c r="T300" s="162"/>
      <c r="AT300" s="158" t="s">
        <v>220</v>
      </c>
      <c r="AU300" s="158" t="s">
        <v>86</v>
      </c>
      <c r="AV300" s="13" t="s">
        <v>84</v>
      </c>
      <c r="AW300" s="13" t="s">
        <v>37</v>
      </c>
      <c r="AX300" s="13" t="s">
        <v>77</v>
      </c>
      <c r="AY300" s="158" t="s">
        <v>208</v>
      </c>
    </row>
    <row r="301" spans="2:51" s="14" customFormat="1" ht="12">
      <c r="B301" s="163"/>
      <c r="D301" s="150" t="s">
        <v>220</v>
      </c>
      <c r="E301" s="164" t="s">
        <v>19</v>
      </c>
      <c r="F301" s="165" t="s">
        <v>223</v>
      </c>
      <c r="H301" s="166">
        <v>4.32</v>
      </c>
      <c r="I301" s="167"/>
      <c r="L301" s="163"/>
      <c r="M301" s="168"/>
      <c r="T301" s="169"/>
      <c r="AT301" s="164" t="s">
        <v>220</v>
      </c>
      <c r="AU301" s="164" t="s">
        <v>86</v>
      </c>
      <c r="AV301" s="14" t="s">
        <v>216</v>
      </c>
      <c r="AW301" s="14" t="s">
        <v>37</v>
      </c>
      <c r="AX301" s="14" t="s">
        <v>84</v>
      </c>
      <c r="AY301" s="164" t="s">
        <v>208</v>
      </c>
    </row>
    <row r="302" spans="2:65" s="1" customFormat="1" ht="33" customHeight="1">
      <c r="B302" s="33"/>
      <c r="C302" s="170" t="s">
        <v>463</v>
      </c>
      <c r="D302" s="170" t="s">
        <v>239</v>
      </c>
      <c r="E302" s="171" t="s">
        <v>1215</v>
      </c>
      <c r="F302" s="172" t="s">
        <v>2421</v>
      </c>
      <c r="G302" s="173" t="s">
        <v>226</v>
      </c>
      <c r="H302" s="174">
        <v>4.32</v>
      </c>
      <c r="I302" s="175"/>
      <c r="J302" s="176">
        <f>ROUND(I302*H302,2)</f>
        <v>0</v>
      </c>
      <c r="K302" s="172" t="s">
        <v>215</v>
      </c>
      <c r="L302" s="177"/>
      <c r="M302" s="178" t="s">
        <v>19</v>
      </c>
      <c r="N302" s="179" t="s">
        <v>48</v>
      </c>
      <c r="P302" s="141">
        <f>O302*H302</f>
        <v>0</v>
      </c>
      <c r="Q302" s="141">
        <v>0.03681</v>
      </c>
      <c r="R302" s="141">
        <f>Q302*H302</f>
        <v>0.15901920000000003</v>
      </c>
      <c r="S302" s="141">
        <v>0</v>
      </c>
      <c r="T302" s="142">
        <f>S302*H302</f>
        <v>0</v>
      </c>
      <c r="AR302" s="143" t="s">
        <v>432</v>
      </c>
      <c r="AT302" s="143" t="s">
        <v>239</v>
      </c>
      <c r="AU302" s="143" t="s">
        <v>86</v>
      </c>
      <c r="AY302" s="18" t="s">
        <v>208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8" t="s">
        <v>84</v>
      </c>
      <c r="BK302" s="144">
        <f>ROUND(I302*H302,2)</f>
        <v>0</v>
      </c>
      <c r="BL302" s="18" t="s">
        <v>331</v>
      </c>
      <c r="BM302" s="143" t="s">
        <v>2422</v>
      </c>
    </row>
    <row r="303" spans="2:65" s="1" customFormat="1" ht="24.2" customHeight="1">
      <c r="B303" s="33"/>
      <c r="C303" s="132" t="s">
        <v>469</v>
      </c>
      <c r="D303" s="132" t="s">
        <v>211</v>
      </c>
      <c r="E303" s="133" t="s">
        <v>1584</v>
      </c>
      <c r="F303" s="134" t="s">
        <v>1442</v>
      </c>
      <c r="G303" s="135" t="s">
        <v>235</v>
      </c>
      <c r="H303" s="136">
        <v>2</v>
      </c>
      <c r="I303" s="137"/>
      <c r="J303" s="138">
        <f>ROUND(I303*H303,2)</f>
        <v>0</v>
      </c>
      <c r="K303" s="134" t="s">
        <v>19</v>
      </c>
      <c r="L303" s="33"/>
      <c r="M303" s="139" t="s">
        <v>19</v>
      </c>
      <c r="N303" s="140" t="s">
        <v>48</v>
      </c>
      <c r="P303" s="141">
        <f>O303*H303</f>
        <v>0</v>
      </c>
      <c r="Q303" s="141">
        <v>0.00026</v>
      </c>
      <c r="R303" s="141">
        <f>Q303*H303</f>
        <v>0.00052</v>
      </c>
      <c r="S303" s="141">
        <v>0</v>
      </c>
      <c r="T303" s="142">
        <f>S303*H303</f>
        <v>0</v>
      </c>
      <c r="AR303" s="143" t="s">
        <v>331</v>
      </c>
      <c r="AT303" s="143" t="s">
        <v>211</v>
      </c>
      <c r="AU303" s="143" t="s">
        <v>86</v>
      </c>
      <c r="AY303" s="18" t="s">
        <v>208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8" t="s">
        <v>84</v>
      </c>
      <c r="BK303" s="144">
        <f>ROUND(I303*H303,2)</f>
        <v>0</v>
      </c>
      <c r="BL303" s="18" t="s">
        <v>331</v>
      </c>
      <c r="BM303" s="143" t="s">
        <v>2423</v>
      </c>
    </row>
    <row r="304" spans="2:51" s="12" customFormat="1" ht="12">
      <c r="B304" s="149"/>
      <c r="D304" s="150" t="s">
        <v>220</v>
      </c>
      <c r="E304" s="151" t="s">
        <v>19</v>
      </c>
      <c r="F304" s="152" t="s">
        <v>84</v>
      </c>
      <c r="H304" s="153">
        <v>1</v>
      </c>
      <c r="I304" s="154"/>
      <c r="L304" s="149"/>
      <c r="M304" s="155"/>
      <c r="T304" s="156"/>
      <c r="AT304" s="151" t="s">
        <v>220</v>
      </c>
      <c r="AU304" s="151" t="s">
        <v>86</v>
      </c>
      <c r="AV304" s="12" t="s">
        <v>86</v>
      </c>
      <c r="AW304" s="12" t="s">
        <v>37</v>
      </c>
      <c r="AX304" s="12" t="s">
        <v>77</v>
      </c>
      <c r="AY304" s="151" t="s">
        <v>208</v>
      </c>
    </row>
    <row r="305" spans="2:51" s="13" customFormat="1" ht="12">
      <c r="B305" s="157"/>
      <c r="D305" s="150" t="s">
        <v>220</v>
      </c>
      <c r="E305" s="158" t="s">
        <v>19</v>
      </c>
      <c r="F305" s="159" t="s">
        <v>2424</v>
      </c>
      <c r="H305" s="158" t="s">
        <v>19</v>
      </c>
      <c r="I305" s="160"/>
      <c r="L305" s="157"/>
      <c r="M305" s="161"/>
      <c r="T305" s="162"/>
      <c r="AT305" s="158" t="s">
        <v>220</v>
      </c>
      <c r="AU305" s="158" t="s">
        <v>86</v>
      </c>
      <c r="AV305" s="13" t="s">
        <v>84</v>
      </c>
      <c r="AW305" s="13" t="s">
        <v>37</v>
      </c>
      <c r="AX305" s="13" t="s">
        <v>77</v>
      </c>
      <c r="AY305" s="158" t="s">
        <v>208</v>
      </c>
    </row>
    <row r="306" spans="2:51" s="12" customFormat="1" ht="12">
      <c r="B306" s="149"/>
      <c r="D306" s="150" t="s">
        <v>220</v>
      </c>
      <c r="E306" s="151" t="s">
        <v>19</v>
      </c>
      <c r="F306" s="152" t="s">
        <v>84</v>
      </c>
      <c r="H306" s="153">
        <v>1</v>
      </c>
      <c r="I306" s="154"/>
      <c r="L306" s="149"/>
      <c r="M306" s="155"/>
      <c r="T306" s="156"/>
      <c r="AT306" s="151" t="s">
        <v>220</v>
      </c>
      <c r="AU306" s="151" t="s">
        <v>86</v>
      </c>
      <c r="AV306" s="12" t="s">
        <v>86</v>
      </c>
      <c r="AW306" s="12" t="s">
        <v>37</v>
      </c>
      <c r="AX306" s="12" t="s">
        <v>77</v>
      </c>
      <c r="AY306" s="151" t="s">
        <v>208</v>
      </c>
    </row>
    <row r="307" spans="2:51" s="13" customFormat="1" ht="12">
      <c r="B307" s="157"/>
      <c r="D307" s="150" t="s">
        <v>220</v>
      </c>
      <c r="E307" s="158" t="s">
        <v>19</v>
      </c>
      <c r="F307" s="159" t="s">
        <v>2425</v>
      </c>
      <c r="H307" s="158" t="s">
        <v>19</v>
      </c>
      <c r="I307" s="160"/>
      <c r="L307" s="157"/>
      <c r="M307" s="161"/>
      <c r="T307" s="162"/>
      <c r="AT307" s="158" t="s">
        <v>220</v>
      </c>
      <c r="AU307" s="158" t="s">
        <v>86</v>
      </c>
      <c r="AV307" s="13" t="s">
        <v>84</v>
      </c>
      <c r="AW307" s="13" t="s">
        <v>37</v>
      </c>
      <c r="AX307" s="13" t="s">
        <v>77</v>
      </c>
      <c r="AY307" s="158" t="s">
        <v>208</v>
      </c>
    </row>
    <row r="308" spans="2:51" s="14" customFormat="1" ht="12">
      <c r="B308" s="163"/>
      <c r="D308" s="150" t="s">
        <v>220</v>
      </c>
      <c r="E308" s="164" t="s">
        <v>19</v>
      </c>
      <c r="F308" s="165" t="s">
        <v>223</v>
      </c>
      <c r="H308" s="166">
        <v>2</v>
      </c>
      <c r="I308" s="167"/>
      <c r="L308" s="163"/>
      <c r="M308" s="168"/>
      <c r="T308" s="169"/>
      <c r="AT308" s="164" t="s">
        <v>220</v>
      </c>
      <c r="AU308" s="164" t="s">
        <v>86</v>
      </c>
      <c r="AV308" s="14" t="s">
        <v>216</v>
      </c>
      <c r="AW308" s="14" t="s">
        <v>37</v>
      </c>
      <c r="AX308" s="14" t="s">
        <v>84</v>
      </c>
      <c r="AY308" s="164" t="s">
        <v>208</v>
      </c>
    </row>
    <row r="309" spans="2:65" s="1" customFormat="1" ht="24.2" customHeight="1">
      <c r="B309" s="33"/>
      <c r="C309" s="170" t="s">
        <v>475</v>
      </c>
      <c r="D309" s="170" t="s">
        <v>239</v>
      </c>
      <c r="E309" s="171" t="s">
        <v>1445</v>
      </c>
      <c r="F309" s="172" t="s">
        <v>2426</v>
      </c>
      <c r="G309" s="173" t="s">
        <v>226</v>
      </c>
      <c r="H309" s="174">
        <v>1.92</v>
      </c>
      <c r="I309" s="175"/>
      <c r="J309" s="176">
        <f>ROUND(I309*H309,2)</f>
        <v>0</v>
      </c>
      <c r="K309" s="172" t="s">
        <v>215</v>
      </c>
      <c r="L309" s="177"/>
      <c r="M309" s="178" t="s">
        <v>19</v>
      </c>
      <c r="N309" s="179" t="s">
        <v>48</v>
      </c>
      <c r="P309" s="141">
        <f>O309*H309</f>
        <v>0</v>
      </c>
      <c r="Q309" s="141">
        <v>0.04028</v>
      </c>
      <c r="R309" s="141">
        <f>Q309*H309</f>
        <v>0.0773376</v>
      </c>
      <c r="S309" s="141">
        <v>0</v>
      </c>
      <c r="T309" s="142">
        <f>S309*H309</f>
        <v>0</v>
      </c>
      <c r="AR309" s="143" t="s">
        <v>432</v>
      </c>
      <c r="AT309" s="143" t="s">
        <v>239</v>
      </c>
      <c r="AU309" s="143" t="s">
        <v>86</v>
      </c>
      <c r="AY309" s="18" t="s">
        <v>208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8" t="s">
        <v>84</v>
      </c>
      <c r="BK309" s="144">
        <f>ROUND(I309*H309,2)</f>
        <v>0</v>
      </c>
      <c r="BL309" s="18" t="s">
        <v>331</v>
      </c>
      <c r="BM309" s="143" t="s">
        <v>2427</v>
      </c>
    </row>
    <row r="310" spans="2:51" s="12" customFormat="1" ht="12">
      <c r="B310" s="149"/>
      <c r="D310" s="150" t="s">
        <v>220</v>
      </c>
      <c r="E310" s="151" t="s">
        <v>19</v>
      </c>
      <c r="F310" s="152" t="s">
        <v>2428</v>
      </c>
      <c r="H310" s="153">
        <v>0.96</v>
      </c>
      <c r="I310" s="154"/>
      <c r="L310" s="149"/>
      <c r="M310" s="155"/>
      <c r="T310" s="156"/>
      <c r="AT310" s="151" t="s">
        <v>220</v>
      </c>
      <c r="AU310" s="151" t="s">
        <v>86</v>
      </c>
      <c r="AV310" s="12" t="s">
        <v>86</v>
      </c>
      <c r="AW310" s="12" t="s">
        <v>37</v>
      </c>
      <c r="AX310" s="12" t="s">
        <v>77</v>
      </c>
      <c r="AY310" s="151" t="s">
        <v>208</v>
      </c>
    </row>
    <row r="311" spans="2:51" s="13" customFormat="1" ht="12">
      <c r="B311" s="157"/>
      <c r="D311" s="150" t="s">
        <v>220</v>
      </c>
      <c r="E311" s="158" t="s">
        <v>19</v>
      </c>
      <c r="F311" s="159" t="s">
        <v>2417</v>
      </c>
      <c r="H311" s="158" t="s">
        <v>19</v>
      </c>
      <c r="I311" s="160"/>
      <c r="L311" s="157"/>
      <c r="M311" s="161"/>
      <c r="T311" s="162"/>
      <c r="AT311" s="158" t="s">
        <v>220</v>
      </c>
      <c r="AU311" s="158" t="s">
        <v>86</v>
      </c>
      <c r="AV311" s="13" t="s">
        <v>84</v>
      </c>
      <c r="AW311" s="13" t="s">
        <v>37</v>
      </c>
      <c r="AX311" s="13" t="s">
        <v>77</v>
      </c>
      <c r="AY311" s="158" t="s">
        <v>208</v>
      </c>
    </row>
    <row r="312" spans="2:51" s="12" customFormat="1" ht="12">
      <c r="B312" s="149"/>
      <c r="D312" s="150" t="s">
        <v>220</v>
      </c>
      <c r="E312" s="151" t="s">
        <v>19</v>
      </c>
      <c r="F312" s="152" t="s">
        <v>2428</v>
      </c>
      <c r="H312" s="153">
        <v>0.96</v>
      </c>
      <c r="I312" s="154"/>
      <c r="L312" s="149"/>
      <c r="M312" s="155"/>
      <c r="T312" s="156"/>
      <c r="AT312" s="151" t="s">
        <v>220</v>
      </c>
      <c r="AU312" s="151" t="s">
        <v>86</v>
      </c>
      <c r="AV312" s="12" t="s">
        <v>86</v>
      </c>
      <c r="AW312" s="12" t="s">
        <v>37</v>
      </c>
      <c r="AX312" s="12" t="s">
        <v>77</v>
      </c>
      <c r="AY312" s="151" t="s">
        <v>208</v>
      </c>
    </row>
    <row r="313" spans="2:51" s="13" customFormat="1" ht="12">
      <c r="B313" s="157"/>
      <c r="D313" s="150" t="s">
        <v>220</v>
      </c>
      <c r="E313" s="158" t="s">
        <v>19</v>
      </c>
      <c r="F313" s="159" t="s">
        <v>2418</v>
      </c>
      <c r="H313" s="158" t="s">
        <v>19</v>
      </c>
      <c r="I313" s="160"/>
      <c r="L313" s="157"/>
      <c r="M313" s="161"/>
      <c r="T313" s="162"/>
      <c r="AT313" s="158" t="s">
        <v>220</v>
      </c>
      <c r="AU313" s="158" t="s">
        <v>86</v>
      </c>
      <c r="AV313" s="13" t="s">
        <v>84</v>
      </c>
      <c r="AW313" s="13" t="s">
        <v>37</v>
      </c>
      <c r="AX313" s="13" t="s">
        <v>77</v>
      </c>
      <c r="AY313" s="158" t="s">
        <v>208</v>
      </c>
    </row>
    <row r="314" spans="2:51" s="14" customFormat="1" ht="12">
      <c r="B314" s="163"/>
      <c r="D314" s="150" t="s">
        <v>220</v>
      </c>
      <c r="E314" s="164" t="s">
        <v>19</v>
      </c>
      <c r="F314" s="165" t="s">
        <v>223</v>
      </c>
      <c r="H314" s="166">
        <v>1.92</v>
      </c>
      <c r="I314" s="167"/>
      <c r="L314" s="163"/>
      <c r="M314" s="168"/>
      <c r="T314" s="169"/>
      <c r="AT314" s="164" t="s">
        <v>220</v>
      </c>
      <c r="AU314" s="164" t="s">
        <v>86</v>
      </c>
      <c r="AV314" s="14" t="s">
        <v>216</v>
      </c>
      <c r="AW314" s="14" t="s">
        <v>37</v>
      </c>
      <c r="AX314" s="14" t="s">
        <v>84</v>
      </c>
      <c r="AY314" s="164" t="s">
        <v>208</v>
      </c>
    </row>
    <row r="315" spans="2:65" s="1" customFormat="1" ht="44.25" customHeight="1">
      <c r="B315" s="33"/>
      <c r="C315" s="132" t="s">
        <v>480</v>
      </c>
      <c r="D315" s="132" t="s">
        <v>211</v>
      </c>
      <c r="E315" s="133" t="s">
        <v>464</v>
      </c>
      <c r="F315" s="134" t="s">
        <v>465</v>
      </c>
      <c r="G315" s="135" t="s">
        <v>274</v>
      </c>
      <c r="H315" s="136">
        <v>24.8</v>
      </c>
      <c r="I315" s="137"/>
      <c r="J315" s="138">
        <f>ROUND(I315*H315,2)</f>
        <v>0</v>
      </c>
      <c r="K315" s="134" t="s">
        <v>215</v>
      </c>
      <c r="L315" s="33"/>
      <c r="M315" s="139" t="s">
        <v>19</v>
      </c>
      <c r="N315" s="140" t="s">
        <v>48</v>
      </c>
      <c r="P315" s="141">
        <f>O315*H315</f>
        <v>0</v>
      </c>
      <c r="Q315" s="141">
        <v>0.00029</v>
      </c>
      <c r="R315" s="141">
        <f>Q315*H315</f>
        <v>0.0071920000000000005</v>
      </c>
      <c r="S315" s="141">
        <v>0</v>
      </c>
      <c r="T315" s="142">
        <f>S315*H315</f>
        <v>0</v>
      </c>
      <c r="AR315" s="143" t="s">
        <v>331</v>
      </c>
      <c r="AT315" s="143" t="s">
        <v>211</v>
      </c>
      <c r="AU315" s="143" t="s">
        <v>86</v>
      </c>
      <c r="AY315" s="18" t="s">
        <v>208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8" t="s">
        <v>84</v>
      </c>
      <c r="BK315" s="144">
        <f>ROUND(I315*H315,2)</f>
        <v>0</v>
      </c>
      <c r="BL315" s="18" t="s">
        <v>331</v>
      </c>
      <c r="BM315" s="143" t="s">
        <v>2429</v>
      </c>
    </row>
    <row r="316" spans="2:47" s="1" customFormat="1" ht="12">
      <c r="B316" s="33"/>
      <c r="D316" s="145" t="s">
        <v>218</v>
      </c>
      <c r="F316" s="146" t="s">
        <v>467</v>
      </c>
      <c r="I316" s="147"/>
      <c r="L316" s="33"/>
      <c r="M316" s="148"/>
      <c r="T316" s="52"/>
      <c r="AT316" s="18" t="s">
        <v>218</v>
      </c>
      <c r="AU316" s="18" t="s">
        <v>86</v>
      </c>
    </row>
    <row r="317" spans="2:51" s="12" customFormat="1" ht="12">
      <c r="B317" s="149"/>
      <c r="D317" s="150" t="s">
        <v>220</v>
      </c>
      <c r="E317" s="151" t="s">
        <v>19</v>
      </c>
      <c r="F317" s="152" t="s">
        <v>2430</v>
      </c>
      <c r="H317" s="153">
        <v>4.2</v>
      </c>
      <c r="I317" s="154"/>
      <c r="L317" s="149"/>
      <c r="M317" s="155"/>
      <c r="T317" s="156"/>
      <c r="AT317" s="151" t="s">
        <v>220</v>
      </c>
      <c r="AU317" s="151" t="s">
        <v>86</v>
      </c>
      <c r="AV317" s="12" t="s">
        <v>86</v>
      </c>
      <c r="AW317" s="12" t="s">
        <v>37</v>
      </c>
      <c r="AX317" s="12" t="s">
        <v>77</v>
      </c>
      <c r="AY317" s="151" t="s">
        <v>208</v>
      </c>
    </row>
    <row r="318" spans="2:51" s="13" customFormat="1" ht="12">
      <c r="B318" s="157"/>
      <c r="D318" s="150" t="s">
        <v>220</v>
      </c>
      <c r="E318" s="158" t="s">
        <v>19</v>
      </c>
      <c r="F318" s="159" t="s">
        <v>2417</v>
      </c>
      <c r="H318" s="158" t="s">
        <v>19</v>
      </c>
      <c r="I318" s="160"/>
      <c r="L318" s="157"/>
      <c r="M318" s="161"/>
      <c r="T318" s="162"/>
      <c r="AT318" s="158" t="s">
        <v>220</v>
      </c>
      <c r="AU318" s="158" t="s">
        <v>86</v>
      </c>
      <c r="AV318" s="13" t="s">
        <v>84</v>
      </c>
      <c r="AW318" s="13" t="s">
        <v>37</v>
      </c>
      <c r="AX318" s="13" t="s">
        <v>77</v>
      </c>
      <c r="AY318" s="158" t="s">
        <v>208</v>
      </c>
    </row>
    <row r="319" spans="2:51" s="12" customFormat="1" ht="12">
      <c r="B319" s="149"/>
      <c r="D319" s="150" t="s">
        <v>220</v>
      </c>
      <c r="E319" s="151" t="s">
        <v>19</v>
      </c>
      <c r="F319" s="152" t="s">
        <v>2430</v>
      </c>
      <c r="H319" s="153">
        <v>4.2</v>
      </c>
      <c r="I319" s="154"/>
      <c r="L319" s="149"/>
      <c r="M319" s="155"/>
      <c r="T319" s="156"/>
      <c r="AT319" s="151" t="s">
        <v>220</v>
      </c>
      <c r="AU319" s="151" t="s">
        <v>86</v>
      </c>
      <c r="AV319" s="12" t="s">
        <v>86</v>
      </c>
      <c r="AW319" s="12" t="s">
        <v>37</v>
      </c>
      <c r="AX319" s="12" t="s">
        <v>77</v>
      </c>
      <c r="AY319" s="151" t="s">
        <v>208</v>
      </c>
    </row>
    <row r="320" spans="2:51" s="13" customFormat="1" ht="12">
      <c r="B320" s="157"/>
      <c r="D320" s="150" t="s">
        <v>220</v>
      </c>
      <c r="E320" s="158" t="s">
        <v>19</v>
      </c>
      <c r="F320" s="159" t="s">
        <v>2418</v>
      </c>
      <c r="H320" s="158" t="s">
        <v>19</v>
      </c>
      <c r="I320" s="160"/>
      <c r="L320" s="157"/>
      <c r="M320" s="161"/>
      <c r="T320" s="162"/>
      <c r="AT320" s="158" t="s">
        <v>220</v>
      </c>
      <c r="AU320" s="158" t="s">
        <v>86</v>
      </c>
      <c r="AV320" s="13" t="s">
        <v>84</v>
      </c>
      <c r="AW320" s="13" t="s">
        <v>37</v>
      </c>
      <c r="AX320" s="13" t="s">
        <v>77</v>
      </c>
      <c r="AY320" s="158" t="s">
        <v>208</v>
      </c>
    </row>
    <row r="321" spans="2:51" s="12" customFormat="1" ht="12">
      <c r="B321" s="149"/>
      <c r="D321" s="150" t="s">
        <v>220</v>
      </c>
      <c r="E321" s="151" t="s">
        <v>19</v>
      </c>
      <c r="F321" s="152" t="s">
        <v>2430</v>
      </c>
      <c r="H321" s="153">
        <v>4.2</v>
      </c>
      <c r="I321" s="154"/>
      <c r="L321" s="149"/>
      <c r="M321" s="155"/>
      <c r="T321" s="156"/>
      <c r="AT321" s="151" t="s">
        <v>220</v>
      </c>
      <c r="AU321" s="151" t="s">
        <v>86</v>
      </c>
      <c r="AV321" s="12" t="s">
        <v>86</v>
      </c>
      <c r="AW321" s="12" t="s">
        <v>37</v>
      </c>
      <c r="AX321" s="12" t="s">
        <v>77</v>
      </c>
      <c r="AY321" s="151" t="s">
        <v>208</v>
      </c>
    </row>
    <row r="322" spans="2:51" s="13" customFormat="1" ht="12">
      <c r="B322" s="157"/>
      <c r="D322" s="150" t="s">
        <v>220</v>
      </c>
      <c r="E322" s="158" t="s">
        <v>19</v>
      </c>
      <c r="F322" s="159" t="s">
        <v>2419</v>
      </c>
      <c r="H322" s="158" t="s">
        <v>19</v>
      </c>
      <c r="I322" s="160"/>
      <c r="L322" s="157"/>
      <c r="M322" s="161"/>
      <c r="T322" s="162"/>
      <c r="AT322" s="158" t="s">
        <v>220</v>
      </c>
      <c r="AU322" s="158" t="s">
        <v>86</v>
      </c>
      <c r="AV322" s="13" t="s">
        <v>84</v>
      </c>
      <c r="AW322" s="13" t="s">
        <v>37</v>
      </c>
      <c r="AX322" s="13" t="s">
        <v>77</v>
      </c>
      <c r="AY322" s="158" t="s">
        <v>208</v>
      </c>
    </row>
    <row r="323" spans="2:51" s="12" customFormat="1" ht="12">
      <c r="B323" s="149"/>
      <c r="D323" s="150" t="s">
        <v>220</v>
      </c>
      <c r="E323" s="151" t="s">
        <v>19</v>
      </c>
      <c r="F323" s="152" t="s">
        <v>2430</v>
      </c>
      <c r="H323" s="153">
        <v>4.2</v>
      </c>
      <c r="I323" s="154"/>
      <c r="L323" s="149"/>
      <c r="M323" s="155"/>
      <c r="T323" s="156"/>
      <c r="AT323" s="151" t="s">
        <v>220</v>
      </c>
      <c r="AU323" s="151" t="s">
        <v>86</v>
      </c>
      <c r="AV323" s="12" t="s">
        <v>86</v>
      </c>
      <c r="AW323" s="12" t="s">
        <v>37</v>
      </c>
      <c r="AX323" s="12" t="s">
        <v>77</v>
      </c>
      <c r="AY323" s="151" t="s">
        <v>208</v>
      </c>
    </row>
    <row r="324" spans="2:51" s="13" customFormat="1" ht="12">
      <c r="B324" s="157"/>
      <c r="D324" s="150" t="s">
        <v>220</v>
      </c>
      <c r="E324" s="158" t="s">
        <v>19</v>
      </c>
      <c r="F324" s="159" t="s">
        <v>2420</v>
      </c>
      <c r="H324" s="158" t="s">
        <v>19</v>
      </c>
      <c r="I324" s="160"/>
      <c r="L324" s="157"/>
      <c r="M324" s="161"/>
      <c r="T324" s="162"/>
      <c r="AT324" s="158" t="s">
        <v>220</v>
      </c>
      <c r="AU324" s="158" t="s">
        <v>86</v>
      </c>
      <c r="AV324" s="13" t="s">
        <v>84</v>
      </c>
      <c r="AW324" s="13" t="s">
        <v>37</v>
      </c>
      <c r="AX324" s="13" t="s">
        <v>77</v>
      </c>
      <c r="AY324" s="158" t="s">
        <v>208</v>
      </c>
    </row>
    <row r="325" spans="2:51" s="12" customFormat="1" ht="12">
      <c r="B325" s="149"/>
      <c r="D325" s="150" t="s">
        <v>220</v>
      </c>
      <c r="E325" s="151" t="s">
        <v>19</v>
      </c>
      <c r="F325" s="152" t="s">
        <v>2431</v>
      </c>
      <c r="H325" s="153">
        <v>4</v>
      </c>
      <c r="I325" s="154"/>
      <c r="L325" s="149"/>
      <c r="M325" s="155"/>
      <c r="T325" s="156"/>
      <c r="AT325" s="151" t="s">
        <v>220</v>
      </c>
      <c r="AU325" s="151" t="s">
        <v>86</v>
      </c>
      <c r="AV325" s="12" t="s">
        <v>86</v>
      </c>
      <c r="AW325" s="12" t="s">
        <v>37</v>
      </c>
      <c r="AX325" s="12" t="s">
        <v>77</v>
      </c>
      <c r="AY325" s="151" t="s">
        <v>208</v>
      </c>
    </row>
    <row r="326" spans="2:51" s="13" customFormat="1" ht="12">
      <c r="B326" s="157"/>
      <c r="D326" s="150" t="s">
        <v>220</v>
      </c>
      <c r="E326" s="158" t="s">
        <v>19</v>
      </c>
      <c r="F326" s="159" t="s">
        <v>2417</v>
      </c>
      <c r="H326" s="158" t="s">
        <v>19</v>
      </c>
      <c r="I326" s="160"/>
      <c r="L326" s="157"/>
      <c r="M326" s="161"/>
      <c r="T326" s="162"/>
      <c r="AT326" s="158" t="s">
        <v>220</v>
      </c>
      <c r="AU326" s="158" t="s">
        <v>86</v>
      </c>
      <c r="AV326" s="13" t="s">
        <v>84</v>
      </c>
      <c r="AW326" s="13" t="s">
        <v>37</v>
      </c>
      <c r="AX326" s="13" t="s">
        <v>77</v>
      </c>
      <c r="AY326" s="158" t="s">
        <v>208</v>
      </c>
    </row>
    <row r="327" spans="2:51" s="12" customFormat="1" ht="12">
      <c r="B327" s="149"/>
      <c r="D327" s="150" t="s">
        <v>220</v>
      </c>
      <c r="E327" s="151" t="s">
        <v>19</v>
      </c>
      <c r="F327" s="152" t="s">
        <v>2431</v>
      </c>
      <c r="H327" s="153">
        <v>4</v>
      </c>
      <c r="I327" s="154"/>
      <c r="L327" s="149"/>
      <c r="M327" s="155"/>
      <c r="T327" s="156"/>
      <c r="AT327" s="151" t="s">
        <v>220</v>
      </c>
      <c r="AU327" s="151" t="s">
        <v>86</v>
      </c>
      <c r="AV327" s="12" t="s">
        <v>86</v>
      </c>
      <c r="AW327" s="12" t="s">
        <v>37</v>
      </c>
      <c r="AX327" s="12" t="s">
        <v>77</v>
      </c>
      <c r="AY327" s="151" t="s">
        <v>208</v>
      </c>
    </row>
    <row r="328" spans="2:51" s="13" customFormat="1" ht="12">
      <c r="B328" s="157"/>
      <c r="D328" s="150" t="s">
        <v>220</v>
      </c>
      <c r="E328" s="158" t="s">
        <v>19</v>
      </c>
      <c r="F328" s="159" t="s">
        <v>2418</v>
      </c>
      <c r="H328" s="158" t="s">
        <v>19</v>
      </c>
      <c r="I328" s="160"/>
      <c r="L328" s="157"/>
      <c r="M328" s="161"/>
      <c r="T328" s="162"/>
      <c r="AT328" s="158" t="s">
        <v>220</v>
      </c>
      <c r="AU328" s="158" t="s">
        <v>86</v>
      </c>
      <c r="AV328" s="13" t="s">
        <v>84</v>
      </c>
      <c r="AW328" s="13" t="s">
        <v>37</v>
      </c>
      <c r="AX328" s="13" t="s">
        <v>77</v>
      </c>
      <c r="AY328" s="158" t="s">
        <v>208</v>
      </c>
    </row>
    <row r="329" spans="2:51" s="14" customFormat="1" ht="12">
      <c r="B329" s="163"/>
      <c r="D329" s="150" t="s">
        <v>220</v>
      </c>
      <c r="E329" s="164" t="s">
        <v>19</v>
      </c>
      <c r="F329" s="165" t="s">
        <v>223</v>
      </c>
      <c r="H329" s="166">
        <v>24.8</v>
      </c>
      <c r="I329" s="167"/>
      <c r="L329" s="163"/>
      <c r="M329" s="168"/>
      <c r="T329" s="169"/>
      <c r="AT329" s="164" t="s">
        <v>220</v>
      </c>
      <c r="AU329" s="164" t="s">
        <v>86</v>
      </c>
      <c r="AV329" s="14" t="s">
        <v>216</v>
      </c>
      <c r="AW329" s="14" t="s">
        <v>37</v>
      </c>
      <c r="AX329" s="14" t="s">
        <v>84</v>
      </c>
      <c r="AY329" s="164" t="s">
        <v>208</v>
      </c>
    </row>
    <row r="330" spans="2:65" s="1" customFormat="1" ht="33" customHeight="1">
      <c r="B330" s="33"/>
      <c r="C330" s="132" t="s">
        <v>485</v>
      </c>
      <c r="D330" s="132" t="s">
        <v>211</v>
      </c>
      <c r="E330" s="133" t="s">
        <v>486</v>
      </c>
      <c r="F330" s="134" t="s">
        <v>487</v>
      </c>
      <c r="G330" s="135" t="s">
        <v>274</v>
      </c>
      <c r="H330" s="136">
        <v>5.2</v>
      </c>
      <c r="I330" s="137"/>
      <c r="J330" s="138">
        <f>ROUND(I330*H330,2)</f>
        <v>0</v>
      </c>
      <c r="K330" s="134" t="s">
        <v>215</v>
      </c>
      <c r="L330" s="33"/>
      <c r="M330" s="139" t="s">
        <v>19</v>
      </c>
      <c r="N330" s="140" t="s">
        <v>48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331</v>
      </c>
      <c r="AT330" s="143" t="s">
        <v>211</v>
      </c>
      <c r="AU330" s="143" t="s">
        <v>86</v>
      </c>
      <c r="AY330" s="18" t="s">
        <v>208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8" t="s">
        <v>84</v>
      </c>
      <c r="BK330" s="144">
        <f>ROUND(I330*H330,2)</f>
        <v>0</v>
      </c>
      <c r="BL330" s="18" t="s">
        <v>331</v>
      </c>
      <c r="BM330" s="143" t="s">
        <v>2432</v>
      </c>
    </row>
    <row r="331" spans="2:47" s="1" customFormat="1" ht="12">
      <c r="B331" s="33"/>
      <c r="D331" s="145" t="s">
        <v>218</v>
      </c>
      <c r="F331" s="146" t="s">
        <v>489</v>
      </c>
      <c r="I331" s="147"/>
      <c r="L331" s="33"/>
      <c r="M331" s="148"/>
      <c r="T331" s="52"/>
      <c r="AT331" s="18" t="s">
        <v>218</v>
      </c>
      <c r="AU331" s="18" t="s">
        <v>86</v>
      </c>
    </row>
    <row r="332" spans="2:51" s="12" customFormat="1" ht="12">
      <c r="B332" s="149"/>
      <c r="D332" s="150" t="s">
        <v>220</v>
      </c>
      <c r="E332" s="151" t="s">
        <v>19</v>
      </c>
      <c r="F332" s="152" t="s">
        <v>2433</v>
      </c>
      <c r="H332" s="153">
        <v>1.6</v>
      </c>
      <c r="I332" s="154"/>
      <c r="L332" s="149"/>
      <c r="M332" s="155"/>
      <c r="T332" s="156"/>
      <c r="AT332" s="151" t="s">
        <v>220</v>
      </c>
      <c r="AU332" s="151" t="s">
        <v>86</v>
      </c>
      <c r="AV332" s="12" t="s">
        <v>86</v>
      </c>
      <c r="AW332" s="12" t="s">
        <v>37</v>
      </c>
      <c r="AX332" s="12" t="s">
        <v>77</v>
      </c>
      <c r="AY332" s="151" t="s">
        <v>208</v>
      </c>
    </row>
    <row r="333" spans="2:51" s="12" customFormat="1" ht="12">
      <c r="B333" s="149"/>
      <c r="D333" s="150" t="s">
        <v>220</v>
      </c>
      <c r="E333" s="151" t="s">
        <v>19</v>
      </c>
      <c r="F333" s="152" t="s">
        <v>2434</v>
      </c>
      <c r="H333" s="153">
        <v>1.8</v>
      </c>
      <c r="I333" s="154"/>
      <c r="L333" s="149"/>
      <c r="M333" s="155"/>
      <c r="T333" s="156"/>
      <c r="AT333" s="151" t="s">
        <v>220</v>
      </c>
      <c r="AU333" s="151" t="s">
        <v>86</v>
      </c>
      <c r="AV333" s="12" t="s">
        <v>86</v>
      </c>
      <c r="AW333" s="12" t="s">
        <v>37</v>
      </c>
      <c r="AX333" s="12" t="s">
        <v>77</v>
      </c>
      <c r="AY333" s="151" t="s">
        <v>208</v>
      </c>
    </row>
    <row r="334" spans="2:51" s="12" customFormat="1" ht="12">
      <c r="B334" s="149"/>
      <c r="D334" s="150" t="s">
        <v>220</v>
      </c>
      <c r="E334" s="151" t="s">
        <v>19</v>
      </c>
      <c r="F334" s="152" t="s">
        <v>2434</v>
      </c>
      <c r="H334" s="153">
        <v>1.8</v>
      </c>
      <c r="I334" s="154"/>
      <c r="L334" s="149"/>
      <c r="M334" s="155"/>
      <c r="T334" s="156"/>
      <c r="AT334" s="151" t="s">
        <v>220</v>
      </c>
      <c r="AU334" s="151" t="s">
        <v>86</v>
      </c>
      <c r="AV334" s="12" t="s">
        <v>86</v>
      </c>
      <c r="AW334" s="12" t="s">
        <v>37</v>
      </c>
      <c r="AX334" s="12" t="s">
        <v>77</v>
      </c>
      <c r="AY334" s="151" t="s">
        <v>208</v>
      </c>
    </row>
    <row r="335" spans="2:51" s="14" customFormat="1" ht="12">
      <c r="B335" s="163"/>
      <c r="D335" s="150" t="s">
        <v>220</v>
      </c>
      <c r="E335" s="164" t="s">
        <v>19</v>
      </c>
      <c r="F335" s="165" t="s">
        <v>223</v>
      </c>
      <c r="H335" s="166">
        <v>5.2</v>
      </c>
      <c r="I335" s="167"/>
      <c r="L335" s="163"/>
      <c r="M335" s="168"/>
      <c r="T335" s="169"/>
      <c r="AT335" s="164" t="s">
        <v>220</v>
      </c>
      <c r="AU335" s="164" t="s">
        <v>86</v>
      </c>
      <c r="AV335" s="14" t="s">
        <v>216</v>
      </c>
      <c r="AW335" s="14" t="s">
        <v>37</v>
      </c>
      <c r="AX335" s="14" t="s">
        <v>84</v>
      </c>
      <c r="AY335" s="164" t="s">
        <v>208</v>
      </c>
    </row>
    <row r="336" spans="2:65" s="1" customFormat="1" ht="24.2" customHeight="1">
      <c r="B336" s="33"/>
      <c r="C336" s="170" t="s">
        <v>491</v>
      </c>
      <c r="D336" s="170" t="s">
        <v>239</v>
      </c>
      <c r="E336" s="171" t="s">
        <v>2042</v>
      </c>
      <c r="F336" s="172" t="s">
        <v>2043</v>
      </c>
      <c r="G336" s="173" t="s">
        <v>274</v>
      </c>
      <c r="H336" s="174">
        <v>5.46</v>
      </c>
      <c r="I336" s="175"/>
      <c r="J336" s="176">
        <f>ROUND(I336*H336,2)</f>
        <v>0</v>
      </c>
      <c r="K336" s="172" t="s">
        <v>215</v>
      </c>
      <c r="L336" s="177"/>
      <c r="M336" s="178" t="s">
        <v>19</v>
      </c>
      <c r="N336" s="179" t="s">
        <v>48</v>
      </c>
      <c r="P336" s="141">
        <f>O336*H336</f>
        <v>0</v>
      </c>
      <c r="Q336" s="141">
        <v>0.006</v>
      </c>
      <c r="R336" s="141">
        <f>Q336*H336</f>
        <v>0.03276</v>
      </c>
      <c r="S336" s="141">
        <v>0</v>
      </c>
      <c r="T336" s="142">
        <f>S336*H336</f>
        <v>0</v>
      </c>
      <c r="AR336" s="143" t="s">
        <v>432</v>
      </c>
      <c r="AT336" s="143" t="s">
        <v>239</v>
      </c>
      <c r="AU336" s="143" t="s">
        <v>86</v>
      </c>
      <c r="AY336" s="18" t="s">
        <v>208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8" t="s">
        <v>84</v>
      </c>
      <c r="BK336" s="144">
        <f>ROUND(I336*H336,2)</f>
        <v>0</v>
      </c>
      <c r="BL336" s="18" t="s">
        <v>331</v>
      </c>
      <c r="BM336" s="143" t="s">
        <v>2435</v>
      </c>
    </row>
    <row r="337" spans="2:51" s="12" customFormat="1" ht="12">
      <c r="B337" s="149"/>
      <c r="D337" s="150" t="s">
        <v>220</v>
      </c>
      <c r="E337" s="151" t="s">
        <v>19</v>
      </c>
      <c r="F337" s="152" t="s">
        <v>2433</v>
      </c>
      <c r="H337" s="153">
        <v>1.6</v>
      </c>
      <c r="I337" s="154"/>
      <c r="L337" s="149"/>
      <c r="M337" s="155"/>
      <c r="T337" s="156"/>
      <c r="AT337" s="151" t="s">
        <v>220</v>
      </c>
      <c r="AU337" s="151" t="s">
        <v>86</v>
      </c>
      <c r="AV337" s="12" t="s">
        <v>86</v>
      </c>
      <c r="AW337" s="12" t="s">
        <v>37</v>
      </c>
      <c r="AX337" s="12" t="s">
        <v>77</v>
      </c>
      <c r="AY337" s="151" t="s">
        <v>208</v>
      </c>
    </row>
    <row r="338" spans="2:51" s="12" customFormat="1" ht="12">
      <c r="B338" s="149"/>
      <c r="D338" s="150" t="s">
        <v>220</v>
      </c>
      <c r="E338" s="151" t="s">
        <v>19</v>
      </c>
      <c r="F338" s="152" t="s">
        <v>2434</v>
      </c>
      <c r="H338" s="153">
        <v>1.8</v>
      </c>
      <c r="I338" s="154"/>
      <c r="L338" s="149"/>
      <c r="M338" s="155"/>
      <c r="T338" s="156"/>
      <c r="AT338" s="151" t="s">
        <v>220</v>
      </c>
      <c r="AU338" s="151" t="s">
        <v>86</v>
      </c>
      <c r="AV338" s="12" t="s">
        <v>86</v>
      </c>
      <c r="AW338" s="12" t="s">
        <v>37</v>
      </c>
      <c r="AX338" s="12" t="s">
        <v>77</v>
      </c>
      <c r="AY338" s="151" t="s">
        <v>208</v>
      </c>
    </row>
    <row r="339" spans="2:51" s="12" customFormat="1" ht="12">
      <c r="B339" s="149"/>
      <c r="D339" s="150" t="s">
        <v>220</v>
      </c>
      <c r="E339" s="151" t="s">
        <v>19</v>
      </c>
      <c r="F339" s="152" t="s">
        <v>2434</v>
      </c>
      <c r="H339" s="153">
        <v>1.8</v>
      </c>
      <c r="I339" s="154"/>
      <c r="L339" s="149"/>
      <c r="M339" s="155"/>
      <c r="T339" s="156"/>
      <c r="AT339" s="151" t="s">
        <v>220</v>
      </c>
      <c r="AU339" s="151" t="s">
        <v>86</v>
      </c>
      <c r="AV339" s="12" t="s">
        <v>86</v>
      </c>
      <c r="AW339" s="12" t="s">
        <v>37</v>
      </c>
      <c r="AX339" s="12" t="s">
        <v>77</v>
      </c>
      <c r="AY339" s="151" t="s">
        <v>208</v>
      </c>
    </row>
    <row r="340" spans="2:51" s="14" customFormat="1" ht="12">
      <c r="B340" s="163"/>
      <c r="D340" s="150" t="s">
        <v>220</v>
      </c>
      <c r="E340" s="164" t="s">
        <v>19</v>
      </c>
      <c r="F340" s="165" t="s">
        <v>223</v>
      </c>
      <c r="H340" s="166">
        <v>5.2</v>
      </c>
      <c r="I340" s="167"/>
      <c r="L340" s="163"/>
      <c r="M340" s="168"/>
      <c r="T340" s="169"/>
      <c r="AT340" s="164" t="s">
        <v>220</v>
      </c>
      <c r="AU340" s="164" t="s">
        <v>86</v>
      </c>
      <c r="AV340" s="14" t="s">
        <v>216</v>
      </c>
      <c r="AW340" s="14" t="s">
        <v>37</v>
      </c>
      <c r="AX340" s="14" t="s">
        <v>84</v>
      </c>
      <c r="AY340" s="164" t="s">
        <v>208</v>
      </c>
    </row>
    <row r="341" spans="2:51" s="12" customFormat="1" ht="12">
      <c r="B341" s="149"/>
      <c r="D341" s="150" t="s">
        <v>220</v>
      </c>
      <c r="F341" s="152" t="s">
        <v>2436</v>
      </c>
      <c r="H341" s="153">
        <v>5.46</v>
      </c>
      <c r="I341" s="154"/>
      <c r="L341" s="149"/>
      <c r="M341" s="155"/>
      <c r="T341" s="156"/>
      <c r="AT341" s="151" t="s">
        <v>220</v>
      </c>
      <c r="AU341" s="151" t="s">
        <v>86</v>
      </c>
      <c r="AV341" s="12" t="s">
        <v>86</v>
      </c>
      <c r="AW341" s="12" t="s">
        <v>4</v>
      </c>
      <c r="AX341" s="12" t="s">
        <v>84</v>
      </c>
      <c r="AY341" s="151" t="s">
        <v>208</v>
      </c>
    </row>
    <row r="342" spans="2:65" s="1" customFormat="1" ht="24.2" customHeight="1">
      <c r="B342" s="33"/>
      <c r="C342" s="170" t="s">
        <v>496</v>
      </c>
      <c r="D342" s="170" t="s">
        <v>239</v>
      </c>
      <c r="E342" s="171" t="s">
        <v>481</v>
      </c>
      <c r="F342" s="172" t="s">
        <v>482</v>
      </c>
      <c r="G342" s="173" t="s">
        <v>483</v>
      </c>
      <c r="H342" s="174">
        <v>6</v>
      </c>
      <c r="I342" s="175"/>
      <c r="J342" s="176">
        <f>ROUND(I342*H342,2)</f>
        <v>0</v>
      </c>
      <c r="K342" s="172" t="s">
        <v>215</v>
      </c>
      <c r="L342" s="177"/>
      <c r="M342" s="178" t="s">
        <v>19</v>
      </c>
      <c r="N342" s="179" t="s">
        <v>48</v>
      </c>
      <c r="P342" s="141">
        <f>O342*H342</f>
        <v>0</v>
      </c>
      <c r="Q342" s="141">
        <v>6E-05</v>
      </c>
      <c r="R342" s="141">
        <f>Q342*H342</f>
        <v>0.00036</v>
      </c>
      <c r="S342" s="141">
        <v>0</v>
      </c>
      <c r="T342" s="142">
        <f>S342*H342</f>
        <v>0</v>
      </c>
      <c r="AR342" s="143" t="s">
        <v>432</v>
      </c>
      <c r="AT342" s="143" t="s">
        <v>239</v>
      </c>
      <c r="AU342" s="143" t="s">
        <v>86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84</v>
      </c>
      <c r="BK342" s="144">
        <f>ROUND(I342*H342,2)</f>
        <v>0</v>
      </c>
      <c r="BL342" s="18" t="s">
        <v>331</v>
      </c>
      <c r="BM342" s="143" t="s">
        <v>2437</v>
      </c>
    </row>
    <row r="343" spans="2:65" s="1" customFormat="1" ht="33" customHeight="1">
      <c r="B343" s="33"/>
      <c r="C343" s="132" t="s">
        <v>501</v>
      </c>
      <c r="D343" s="132" t="s">
        <v>211</v>
      </c>
      <c r="E343" s="133" t="s">
        <v>470</v>
      </c>
      <c r="F343" s="134" t="s">
        <v>471</v>
      </c>
      <c r="G343" s="135" t="s">
        <v>274</v>
      </c>
      <c r="H343" s="136">
        <v>13.8</v>
      </c>
      <c r="I343" s="137"/>
      <c r="J343" s="138">
        <f>ROUND(I343*H343,2)</f>
        <v>0</v>
      </c>
      <c r="K343" s="134" t="s">
        <v>215</v>
      </c>
      <c r="L343" s="33"/>
      <c r="M343" s="139" t="s">
        <v>19</v>
      </c>
      <c r="N343" s="140" t="s">
        <v>48</v>
      </c>
      <c r="P343" s="141">
        <f>O343*H343</f>
        <v>0</v>
      </c>
      <c r="Q343" s="141">
        <v>0</v>
      </c>
      <c r="R343" s="141">
        <f>Q343*H343</f>
        <v>0</v>
      </c>
      <c r="S343" s="141">
        <v>0</v>
      </c>
      <c r="T343" s="142">
        <f>S343*H343</f>
        <v>0</v>
      </c>
      <c r="AR343" s="143" t="s">
        <v>331</v>
      </c>
      <c r="AT343" s="143" t="s">
        <v>211</v>
      </c>
      <c r="AU343" s="143" t="s">
        <v>86</v>
      </c>
      <c r="AY343" s="18" t="s">
        <v>208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8" t="s">
        <v>84</v>
      </c>
      <c r="BK343" s="144">
        <f>ROUND(I343*H343,2)</f>
        <v>0</v>
      </c>
      <c r="BL343" s="18" t="s">
        <v>331</v>
      </c>
      <c r="BM343" s="143" t="s">
        <v>2438</v>
      </c>
    </row>
    <row r="344" spans="2:47" s="1" customFormat="1" ht="12">
      <c r="B344" s="33"/>
      <c r="D344" s="145" t="s">
        <v>218</v>
      </c>
      <c r="F344" s="146" t="s">
        <v>473</v>
      </c>
      <c r="I344" s="147"/>
      <c r="L344" s="33"/>
      <c r="M344" s="148"/>
      <c r="T344" s="52"/>
      <c r="AT344" s="18" t="s">
        <v>218</v>
      </c>
      <c r="AU344" s="18" t="s">
        <v>86</v>
      </c>
    </row>
    <row r="345" spans="2:51" s="12" customFormat="1" ht="12">
      <c r="B345" s="149"/>
      <c r="D345" s="150" t="s">
        <v>220</v>
      </c>
      <c r="E345" s="151" t="s">
        <v>19</v>
      </c>
      <c r="F345" s="152" t="s">
        <v>2439</v>
      </c>
      <c r="H345" s="153">
        <v>4.6</v>
      </c>
      <c r="I345" s="154"/>
      <c r="L345" s="149"/>
      <c r="M345" s="155"/>
      <c r="T345" s="156"/>
      <c r="AT345" s="151" t="s">
        <v>220</v>
      </c>
      <c r="AU345" s="151" t="s">
        <v>86</v>
      </c>
      <c r="AV345" s="12" t="s">
        <v>86</v>
      </c>
      <c r="AW345" s="12" t="s">
        <v>37</v>
      </c>
      <c r="AX345" s="12" t="s">
        <v>77</v>
      </c>
      <c r="AY345" s="151" t="s">
        <v>208</v>
      </c>
    </row>
    <row r="346" spans="2:51" s="12" customFormat="1" ht="12">
      <c r="B346" s="149"/>
      <c r="D346" s="150" t="s">
        <v>220</v>
      </c>
      <c r="E346" s="151" t="s">
        <v>19</v>
      </c>
      <c r="F346" s="152" t="s">
        <v>2439</v>
      </c>
      <c r="H346" s="153">
        <v>4.6</v>
      </c>
      <c r="I346" s="154"/>
      <c r="L346" s="149"/>
      <c r="M346" s="155"/>
      <c r="T346" s="156"/>
      <c r="AT346" s="151" t="s">
        <v>220</v>
      </c>
      <c r="AU346" s="151" t="s">
        <v>86</v>
      </c>
      <c r="AV346" s="12" t="s">
        <v>86</v>
      </c>
      <c r="AW346" s="12" t="s">
        <v>37</v>
      </c>
      <c r="AX346" s="12" t="s">
        <v>77</v>
      </c>
      <c r="AY346" s="151" t="s">
        <v>208</v>
      </c>
    </row>
    <row r="347" spans="2:51" s="12" customFormat="1" ht="12">
      <c r="B347" s="149"/>
      <c r="D347" s="150" t="s">
        <v>220</v>
      </c>
      <c r="E347" s="151" t="s">
        <v>19</v>
      </c>
      <c r="F347" s="152" t="s">
        <v>2439</v>
      </c>
      <c r="H347" s="153">
        <v>4.6</v>
      </c>
      <c r="I347" s="154"/>
      <c r="L347" s="149"/>
      <c r="M347" s="155"/>
      <c r="T347" s="156"/>
      <c r="AT347" s="151" t="s">
        <v>220</v>
      </c>
      <c r="AU347" s="151" t="s">
        <v>86</v>
      </c>
      <c r="AV347" s="12" t="s">
        <v>86</v>
      </c>
      <c r="AW347" s="12" t="s">
        <v>37</v>
      </c>
      <c r="AX347" s="12" t="s">
        <v>77</v>
      </c>
      <c r="AY347" s="151" t="s">
        <v>208</v>
      </c>
    </row>
    <row r="348" spans="2:51" s="14" customFormat="1" ht="12">
      <c r="B348" s="163"/>
      <c r="D348" s="150" t="s">
        <v>220</v>
      </c>
      <c r="E348" s="164" t="s">
        <v>19</v>
      </c>
      <c r="F348" s="165" t="s">
        <v>223</v>
      </c>
      <c r="H348" s="166">
        <v>13.799999999999999</v>
      </c>
      <c r="I348" s="167"/>
      <c r="L348" s="163"/>
      <c r="M348" s="168"/>
      <c r="T348" s="169"/>
      <c r="AT348" s="164" t="s">
        <v>220</v>
      </c>
      <c r="AU348" s="164" t="s">
        <v>86</v>
      </c>
      <c r="AV348" s="14" t="s">
        <v>216</v>
      </c>
      <c r="AW348" s="14" t="s">
        <v>37</v>
      </c>
      <c r="AX348" s="14" t="s">
        <v>84</v>
      </c>
      <c r="AY348" s="164" t="s">
        <v>208</v>
      </c>
    </row>
    <row r="349" spans="2:65" s="1" customFormat="1" ht="24.2" customHeight="1">
      <c r="B349" s="33"/>
      <c r="C349" s="170" t="s">
        <v>503</v>
      </c>
      <c r="D349" s="170" t="s">
        <v>239</v>
      </c>
      <c r="E349" s="171" t="s">
        <v>824</v>
      </c>
      <c r="F349" s="172" t="s">
        <v>825</v>
      </c>
      <c r="G349" s="173" t="s">
        <v>274</v>
      </c>
      <c r="H349" s="174">
        <v>14.49</v>
      </c>
      <c r="I349" s="175"/>
      <c r="J349" s="176">
        <f>ROUND(I349*H349,2)</f>
        <v>0</v>
      </c>
      <c r="K349" s="172" t="s">
        <v>215</v>
      </c>
      <c r="L349" s="177"/>
      <c r="M349" s="178" t="s">
        <v>19</v>
      </c>
      <c r="N349" s="179" t="s">
        <v>48</v>
      </c>
      <c r="P349" s="141">
        <f>O349*H349</f>
        <v>0</v>
      </c>
      <c r="Q349" s="141">
        <v>0.004</v>
      </c>
      <c r="R349" s="141">
        <f>Q349*H349</f>
        <v>0.057960000000000005</v>
      </c>
      <c r="S349" s="141">
        <v>0</v>
      </c>
      <c r="T349" s="142">
        <f>S349*H349</f>
        <v>0</v>
      </c>
      <c r="AR349" s="143" t="s">
        <v>432</v>
      </c>
      <c r="AT349" s="143" t="s">
        <v>239</v>
      </c>
      <c r="AU349" s="143" t="s">
        <v>86</v>
      </c>
      <c r="AY349" s="18" t="s">
        <v>208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8" t="s">
        <v>84</v>
      </c>
      <c r="BK349" s="144">
        <f>ROUND(I349*H349,2)</f>
        <v>0</v>
      </c>
      <c r="BL349" s="18" t="s">
        <v>331</v>
      </c>
      <c r="BM349" s="143" t="s">
        <v>2440</v>
      </c>
    </row>
    <row r="350" spans="2:51" s="12" customFormat="1" ht="12">
      <c r="B350" s="149"/>
      <c r="D350" s="150" t="s">
        <v>220</v>
      </c>
      <c r="E350" s="151" t="s">
        <v>19</v>
      </c>
      <c r="F350" s="152" t="s">
        <v>2439</v>
      </c>
      <c r="H350" s="153">
        <v>4.6</v>
      </c>
      <c r="I350" s="154"/>
      <c r="L350" s="149"/>
      <c r="M350" s="155"/>
      <c r="T350" s="156"/>
      <c r="AT350" s="151" t="s">
        <v>220</v>
      </c>
      <c r="AU350" s="151" t="s">
        <v>86</v>
      </c>
      <c r="AV350" s="12" t="s">
        <v>86</v>
      </c>
      <c r="AW350" s="12" t="s">
        <v>37</v>
      </c>
      <c r="AX350" s="12" t="s">
        <v>77</v>
      </c>
      <c r="AY350" s="151" t="s">
        <v>208</v>
      </c>
    </row>
    <row r="351" spans="2:51" s="12" customFormat="1" ht="12">
      <c r="B351" s="149"/>
      <c r="D351" s="150" t="s">
        <v>220</v>
      </c>
      <c r="E351" s="151" t="s">
        <v>19</v>
      </c>
      <c r="F351" s="152" t="s">
        <v>2439</v>
      </c>
      <c r="H351" s="153">
        <v>4.6</v>
      </c>
      <c r="I351" s="154"/>
      <c r="L351" s="149"/>
      <c r="M351" s="155"/>
      <c r="T351" s="156"/>
      <c r="AT351" s="151" t="s">
        <v>220</v>
      </c>
      <c r="AU351" s="151" t="s">
        <v>86</v>
      </c>
      <c r="AV351" s="12" t="s">
        <v>86</v>
      </c>
      <c r="AW351" s="12" t="s">
        <v>37</v>
      </c>
      <c r="AX351" s="12" t="s">
        <v>77</v>
      </c>
      <c r="AY351" s="151" t="s">
        <v>208</v>
      </c>
    </row>
    <row r="352" spans="2:51" s="12" customFormat="1" ht="12">
      <c r="B352" s="149"/>
      <c r="D352" s="150" t="s">
        <v>220</v>
      </c>
      <c r="E352" s="151" t="s">
        <v>19</v>
      </c>
      <c r="F352" s="152" t="s">
        <v>2439</v>
      </c>
      <c r="H352" s="153">
        <v>4.6</v>
      </c>
      <c r="I352" s="154"/>
      <c r="L352" s="149"/>
      <c r="M352" s="155"/>
      <c r="T352" s="156"/>
      <c r="AT352" s="151" t="s">
        <v>220</v>
      </c>
      <c r="AU352" s="151" t="s">
        <v>86</v>
      </c>
      <c r="AV352" s="12" t="s">
        <v>86</v>
      </c>
      <c r="AW352" s="12" t="s">
        <v>37</v>
      </c>
      <c r="AX352" s="12" t="s">
        <v>77</v>
      </c>
      <c r="AY352" s="151" t="s">
        <v>208</v>
      </c>
    </row>
    <row r="353" spans="2:51" s="14" customFormat="1" ht="12">
      <c r="B353" s="163"/>
      <c r="D353" s="150" t="s">
        <v>220</v>
      </c>
      <c r="E353" s="164" t="s">
        <v>19</v>
      </c>
      <c r="F353" s="165" t="s">
        <v>223</v>
      </c>
      <c r="H353" s="166">
        <v>13.799999999999999</v>
      </c>
      <c r="I353" s="167"/>
      <c r="L353" s="163"/>
      <c r="M353" s="168"/>
      <c r="T353" s="169"/>
      <c r="AT353" s="164" t="s">
        <v>220</v>
      </c>
      <c r="AU353" s="164" t="s">
        <v>86</v>
      </c>
      <c r="AV353" s="14" t="s">
        <v>216</v>
      </c>
      <c r="AW353" s="14" t="s">
        <v>37</v>
      </c>
      <c r="AX353" s="14" t="s">
        <v>84</v>
      </c>
      <c r="AY353" s="164" t="s">
        <v>208</v>
      </c>
    </row>
    <row r="354" spans="2:51" s="12" customFormat="1" ht="12">
      <c r="B354" s="149"/>
      <c r="D354" s="150" t="s">
        <v>220</v>
      </c>
      <c r="F354" s="152" t="s">
        <v>2441</v>
      </c>
      <c r="H354" s="153">
        <v>14.49</v>
      </c>
      <c r="I354" s="154"/>
      <c r="L354" s="149"/>
      <c r="M354" s="155"/>
      <c r="T354" s="156"/>
      <c r="AT354" s="151" t="s">
        <v>220</v>
      </c>
      <c r="AU354" s="151" t="s">
        <v>86</v>
      </c>
      <c r="AV354" s="12" t="s">
        <v>86</v>
      </c>
      <c r="AW354" s="12" t="s">
        <v>4</v>
      </c>
      <c r="AX354" s="12" t="s">
        <v>84</v>
      </c>
      <c r="AY354" s="151" t="s">
        <v>208</v>
      </c>
    </row>
    <row r="355" spans="2:65" s="1" customFormat="1" ht="24.2" customHeight="1">
      <c r="B355" s="33"/>
      <c r="C355" s="170" t="s">
        <v>512</v>
      </c>
      <c r="D355" s="170" t="s">
        <v>239</v>
      </c>
      <c r="E355" s="171" t="s">
        <v>481</v>
      </c>
      <c r="F355" s="172" t="s">
        <v>482</v>
      </c>
      <c r="G355" s="173" t="s">
        <v>483</v>
      </c>
      <c r="H355" s="174">
        <v>6</v>
      </c>
      <c r="I355" s="175"/>
      <c r="J355" s="176">
        <f>ROUND(I355*H355,2)</f>
        <v>0</v>
      </c>
      <c r="K355" s="172" t="s">
        <v>215</v>
      </c>
      <c r="L355" s="177"/>
      <c r="M355" s="178" t="s">
        <v>19</v>
      </c>
      <c r="N355" s="179" t="s">
        <v>48</v>
      </c>
      <c r="P355" s="141">
        <f>O355*H355</f>
        <v>0</v>
      </c>
      <c r="Q355" s="141">
        <v>6E-05</v>
      </c>
      <c r="R355" s="141">
        <f>Q355*H355</f>
        <v>0.00036</v>
      </c>
      <c r="S355" s="141">
        <v>0</v>
      </c>
      <c r="T355" s="142">
        <f>S355*H355</f>
        <v>0</v>
      </c>
      <c r="AR355" s="143" t="s">
        <v>432</v>
      </c>
      <c r="AT355" s="143" t="s">
        <v>239</v>
      </c>
      <c r="AU355" s="143" t="s">
        <v>86</v>
      </c>
      <c r="AY355" s="18" t="s">
        <v>208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8" t="s">
        <v>84</v>
      </c>
      <c r="BK355" s="144">
        <f>ROUND(I355*H355,2)</f>
        <v>0</v>
      </c>
      <c r="BL355" s="18" t="s">
        <v>331</v>
      </c>
      <c r="BM355" s="143" t="s">
        <v>2442</v>
      </c>
    </row>
    <row r="356" spans="2:65" s="1" customFormat="1" ht="44.25" customHeight="1">
      <c r="B356" s="33"/>
      <c r="C356" s="132" t="s">
        <v>1243</v>
      </c>
      <c r="D356" s="132" t="s">
        <v>211</v>
      </c>
      <c r="E356" s="133" t="s">
        <v>651</v>
      </c>
      <c r="F356" s="134" t="s">
        <v>652</v>
      </c>
      <c r="G356" s="135" t="s">
        <v>447</v>
      </c>
      <c r="H356" s="187"/>
      <c r="I356" s="137"/>
      <c r="J356" s="138">
        <f>ROUND(I356*H356,2)</f>
        <v>0</v>
      </c>
      <c r="K356" s="134" t="s">
        <v>215</v>
      </c>
      <c r="L356" s="33"/>
      <c r="M356" s="139" t="s">
        <v>19</v>
      </c>
      <c r="N356" s="140" t="s">
        <v>48</v>
      </c>
      <c r="P356" s="141">
        <f>O356*H356</f>
        <v>0</v>
      </c>
      <c r="Q356" s="141">
        <v>0</v>
      </c>
      <c r="R356" s="141">
        <f>Q356*H356</f>
        <v>0</v>
      </c>
      <c r="S356" s="141">
        <v>0</v>
      </c>
      <c r="T356" s="142">
        <f>S356*H356</f>
        <v>0</v>
      </c>
      <c r="AR356" s="143" t="s">
        <v>331</v>
      </c>
      <c r="AT356" s="143" t="s">
        <v>211</v>
      </c>
      <c r="AU356" s="143" t="s">
        <v>86</v>
      </c>
      <c r="AY356" s="18" t="s">
        <v>208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8" t="s">
        <v>84</v>
      </c>
      <c r="BK356" s="144">
        <f>ROUND(I356*H356,2)</f>
        <v>0</v>
      </c>
      <c r="BL356" s="18" t="s">
        <v>331</v>
      </c>
      <c r="BM356" s="143" t="s">
        <v>2443</v>
      </c>
    </row>
    <row r="357" spans="2:47" s="1" customFormat="1" ht="12">
      <c r="B357" s="33"/>
      <c r="D357" s="145" t="s">
        <v>218</v>
      </c>
      <c r="F357" s="146" t="s">
        <v>654</v>
      </c>
      <c r="I357" s="147"/>
      <c r="L357" s="33"/>
      <c r="M357" s="148"/>
      <c r="T357" s="52"/>
      <c r="AT357" s="18" t="s">
        <v>218</v>
      </c>
      <c r="AU357" s="18" t="s">
        <v>86</v>
      </c>
    </row>
    <row r="358" spans="2:63" s="11" customFormat="1" ht="22.9" customHeight="1">
      <c r="B358" s="120"/>
      <c r="D358" s="121" t="s">
        <v>76</v>
      </c>
      <c r="E358" s="130" t="s">
        <v>1266</v>
      </c>
      <c r="F358" s="130" t="s">
        <v>1267</v>
      </c>
      <c r="I358" s="123"/>
      <c r="J358" s="131">
        <f>BK358</f>
        <v>0</v>
      </c>
      <c r="L358" s="120"/>
      <c r="M358" s="125"/>
      <c r="P358" s="126">
        <f>SUM(P359:P383)</f>
        <v>0</v>
      </c>
      <c r="R358" s="126">
        <f>SUM(R359:R383)</f>
        <v>0.861904</v>
      </c>
      <c r="T358" s="127">
        <f>SUM(T359:T383)</f>
        <v>0</v>
      </c>
      <c r="AR358" s="121" t="s">
        <v>86</v>
      </c>
      <c r="AT358" s="128" t="s">
        <v>76</v>
      </c>
      <c r="AU358" s="128" t="s">
        <v>84</v>
      </c>
      <c r="AY358" s="121" t="s">
        <v>208</v>
      </c>
      <c r="BK358" s="129">
        <f>SUM(BK359:BK383)</f>
        <v>0</v>
      </c>
    </row>
    <row r="359" spans="2:65" s="1" customFormat="1" ht="44.25" customHeight="1">
      <c r="B359" s="33"/>
      <c r="C359" s="132" t="s">
        <v>1245</v>
      </c>
      <c r="D359" s="132" t="s">
        <v>211</v>
      </c>
      <c r="E359" s="133" t="s">
        <v>2444</v>
      </c>
      <c r="F359" s="134" t="s">
        <v>2445</v>
      </c>
      <c r="G359" s="135" t="s">
        <v>226</v>
      </c>
      <c r="H359" s="136">
        <v>9.4</v>
      </c>
      <c r="I359" s="137"/>
      <c r="J359" s="138">
        <f>ROUND(I359*H359,2)</f>
        <v>0</v>
      </c>
      <c r="K359" s="134" t="s">
        <v>215</v>
      </c>
      <c r="L359" s="33"/>
      <c r="M359" s="139" t="s">
        <v>19</v>
      </c>
      <c r="N359" s="140" t="s">
        <v>48</v>
      </c>
      <c r="P359" s="141">
        <f>O359*H359</f>
        <v>0</v>
      </c>
      <c r="Q359" s="141">
        <v>0.00014</v>
      </c>
      <c r="R359" s="141">
        <f>Q359*H359</f>
        <v>0.001316</v>
      </c>
      <c r="S359" s="141">
        <v>0</v>
      </c>
      <c r="T359" s="142">
        <f>S359*H359</f>
        <v>0</v>
      </c>
      <c r="AR359" s="143" t="s">
        <v>331</v>
      </c>
      <c r="AT359" s="143" t="s">
        <v>211</v>
      </c>
      <c r="AU359" s="143" t="s">
        <v>86</v>
      </c>
      <c r="AY359" s="18" t="s">
        <v>208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8" t="s">
        <v>84</v>
      </c>
      <c r="BK359" s="144">
        <f>ROUND(I359*H359,2)</f>
        <v>0</v>
      </c>
      <c r="BL359" s="18" t="s">
        <v>331</v>
      </c>
      <c r="BM359" s="143" t="s">
        <v>2446</v>
      </c>
    </row>
    <row r="360" spans="2:47" s="1" customFormat="1" ht="12">
      <c r="B360" s="33"/>
      <c r="D360" s="145" t="s">
        <v>218</v>
      </c>
      <c r="F360" s="146" t="s">
        <v>2447</v>
      </c>
      <c r="I360" s="147"/>
      <c r="L360" s="33"/>
      <c r="M360" s="148"/>
      <c r="T360" s="52"/>
      <c r="AT360" s="18" t="s">
        <v>218</v>
      </c>
      <c r="AU360" s="18" t="s">
        <v>86</v>
      </c>
    </row>
    <row r="361" spans="2:51" s="12" customFormat="1" ht="12">
      <c r="B361" s="149"/>
      <c r="D361" s="150" t="s">
        <v>220</v>
      </c>
      <c r="E361" s="151" t="s">
        <v>19</v>
      </c>
      <c r="F361" s="152" t="s">
        <v>2448</v>
      </c>
      <c r="H361" s="153">
        <v>4.7</v>
      </c>
      <c r="I361" s="154"/>
      <c r="L361" s="149"/>
      <c r="M361" s="155"/>
      <c r="T361" s="156"/>
      <c r="AT361" s="151" t="s">
        <v>220</v>
      </c>
      <c r="AU361" s="151" t="s">
        <v>86</v>
      </c>
      <c r="AV361" s="12" t="s">
        <v>86</v>
      </c>
      <c r="AW361" s="12" t="s">
        <v>37</v>
      </c>
      <c r="AX361" s="12" t="s">
        <v>77</v>
      </c>
      <c r="AY361" s="151" t="s">
        <v>208</v>
      </c>
    </row>
    <row r="362" spans="2:51" s="13" customFormat="1" ht="12">
      <c r="B362" s="157"/>
      <c r="D362" s="150" t="s">
        <v>220</v>
      </c>
      <c r="E362" s="158" t="s">
        <v>19</v>
      </c>
      <c r="F362" s="159" t="s">
        <v>2449</v>
      </c>
      <c r="H362" s="158" t="s">
        <v>19</v>
      </c>
      <c r="I362" s="160"/>
      <c r="L362" s="157"/>
      <c r="M362" s="161"/>
      <c r="T362" s="162"/>
      <c r="AT362" s="158" t="s">
        <v>220</v>
      </c>
      <c r="AU362" s="158" t="s">
        <v>86</v>
      </c>
      <c r="AV362" s="13" t="s">
        <v>84</v>
      </c>
      <c r="AW362" s="13" t="s">
        <v>37</v>
      </c>
      <c r="AX362" s="13" t="s">
        <v>77</v>
      </c>
      <c r="AY362" s="158" t="s">
        <v>208</v>
      </c>
    </row>
    <row r="363" spans="2:51" s="12" customFormat="1" ht="12">
      <c r="B363" s="149"/>
      <c r="D363" s="150" t="s">
        <v>220</v>
      </c>
      <c r="E363" s="151" t="s">
        <v>19</v>
      </c>
      <c r="F363" s="152" t="s">
        <v>2448</v>
      </c>
      <c r="H363" s="153">
        <v>4.7</v>
      </c>
      <c r="I363" s="154"/>
      <c r="L363" s="149"/>
      <c r="M363" s="155"/>
      <c r="T363" s="156"/>
      <c r="AT363" s="151" t="s">
        <v>220</v>
      </c>
      <c r="AU363" s="151" t="s">
        <v>86</v>
      </c>
      <c r="AV363" s="12" t="s">
        <v>86</v>
      </c>
      <c r="AW363" s="12" t="s">
        <v>37</v>
      </c>
      <c r="AX363" s="12" t="s">
        <v>77</v>
      </c>
      <c r="AY363" s="151" t="s">
        <v>208</v>
      </c>
    </row>
    <row r="364" spans="2:51" s="13" customFormat="1" ht="12">
      <c r="B364" s="157"/>
      <c r="D364" s="150" t="s">
        <v>220</v>
      </c>
      <c r="E364" s="158" t="s">
        <v>19</v>
      </c>
      <c r="F364" s="159" t="s">
        <v>2450</v>
      </c>
      <c r="H364" s="158" t="s">
        <v>19</v>
      </c>
      <c r="I364" s="160"/>
      <c r="L364" s="157"/>
      <c r="M364" s="161"/>
      <c r="T364" s="162"/>
      <c r="AT364" s="158" t="s">
        <v>220</v>
      </c>
      <c r="AU364" s="158" t="s">
        <v>86</v>
      </c>
      <c r="AV364" s="13" t="s">
        <v>84</v>
      </c>
      <c r="AW364" s="13" t="s">
        <v>37</v>
      </c>
      <c r="AX364" s="13" t="s">
        <v>77</v>
      </c>
      <c r="AY364" s="158" t="s">
        <v>208</v>
      </c>
    </row>
    <row r="365" spans="2:51" s="14" customFormat="1" ht="12">
      <c r="B365" s="163"/>
      <c r="D365" s="150" t="s">
        <v>220</v>
      </c>
      <c r="E365" s="164" t="s">
        <v>19</v>
      </c>
      <c r="F365" s="165" t="s">
        <v>223</v>
      </c>
      <c r="H365" s="166">
        <v>9.4</v>
      </c>
      <c r="I365" s="167"/>
      <c r="L365" s="163"/>
      <c r="M365" s="168"/>
      <c r="T365" s="169"/>
      <c r="AT365" s="164" t="s">
        <v>220</v>
      </c>
      <c r="AU365" s="164" t="s">
        <v>86</v>
      </c>
      <c r="AV365" s="14" t="s">
        <v>216</v>
      </c>
      <c r="AW365" s="14" t="s">
        <v>37</v>
      </c>
      <c r="AX365" s="14" t="s">
        <v>84</v>
      </c>
      <c r="AY365" s="164" t="s">
        <v>208</v>
      </c>
    </row>
    <row r="366" spans="2:65" s="1" customFormat="1" ht="33" customHeight="1">
      <c r="B366" s="33"/>
      <c r="C366" s="170" t="s">
        <v>1251</v>
      </c>
      <c r="D366" s="170" t="s">
        <v>239</v>
      </c>
      <c r="E366" s="171" t="s">
        <v>1722</v>
      </c>
      <c r="F366" s="172" t="s">
        <v>2451</v>
      </c>
      <c r="G366" s="173" t="s">
        <v>226</v>
      </c>
      <c r="H366" s="174">
        <v>9.4</v>
      </c>
      <c r="I366" s="175"/>
      <c r="J366" s="176">
        <f>ROUND(I366*H366,2)</f>
        <v>0</v>
      </c>
      <c r="K366" s="172" t="s">
        <v>215</v>
      </c>
      <c r="L366" s="177"/>
      <c r="M366" s="178" t="s">
        <v>19</v>
      </c>
      <c r="N366" s="179" t="s">
        <v>48</v>
      </c>
      <c r="P366" s="141">
        <f>O366*H366</f>
        <v>0</v>
      </c>
      <c r="Q366" s="141">
        <v>0.02741</v>
      </c>
      <c r="R366" s="141">
        <f>Q366*H366</f>
        <v>0.257654</v>
      </c>
      <c r="S366" s="141">
        <v>0</v>
      </c>
      <c r="T366" s="142">
        <f>S366*H366</f>
        <v>0</v>
      </c>
      <c r="AR366" s="143" t="s">
        <v>432</v>
      </c>
      <c r="AT366" s="143" t="s">
        <v>239</v>
      </c>
      <c r="AU366" s="143" t="s">
        <v>86</v>
      </c>
      <c r="AY366" s="18" t="s">
        <v>208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8" t="s">
        <v>84</v>
      </c>
      <c r="BK366" s="144">
        <f>ROUND(I366*H366,2)</f>
        <v>0</v>
      </c>
      <c r="BL366" s="18" t="s">
        <v>331</v>
      </c>
      <c r="BM366" s="143" t="s">
        <v>2452</v>
      </c>
    </row>
    <row r="367" spans="2:65" s="1" customFormat="1" ht="37.9" customHeight="1">
      <c r="B367" s="33"/>
      <c r="C367" s="132" t="s">
        <v>1256</v>
      </c>
      <c r="D367" s="132" t="s">
        <v>211</v>
      </c>
      <c r="E367" s="133" t="s">
        <v>2453</v>
      </c>
      <c r="F367" s="134" t="s">
        <v>2454</v>
      </c>
      <c r="G367" s="135" t="s">
        <v>226</v>
      </c>
      <c r="H367" s="136">
        <v>21.6</v>
      </c>
      <c r="I367" s="137"/>
      <c r="J367" s="138">
        <f>ROUND(I367*H367,2)</f>
        <v>0</v>
      </c>
      <c r="K367" s="134" t="s">
        <v>514</v>
      </c>
      <c r="L367" s="33"/>
      <c r="M367" s="139" t="s">
        <v>19</v>
      </c>
      <c r="N367" s="140" t="s">
        <v>48</v>
      </c>
      <c r="P367" s="141">
        <f>O367*H367</f>
        <v>0</v>
      </c>
      <c r="Q367" s="141">
        <v>0.00027</v>
      </c>
      <c r="R367" s="141">
        <f>Q367*H367</f>
        <v>0.005832</v>
      </c>
      <c r="S367" s="141">
        <v>0</v>
      </c>
      <c r="T367" s="142">
        <f>S367*H367</f>
        <v>0</v>
      </c>
      <c r="AR367" s="143" t="s">
        <v>331</v>
      </c>
      <c r="AT367" s="143" t="s">
        <v>211</v>
      </c>
      <c r="AU367" s="143" t="s">
        <v>86</v>
      </c>
      <c r="AY367" s="18" t="s">
        <v>208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8" t="s">
        <v>84</v>
      </c>
      <c r="BK367" s="144">
        <f>ROUND(I367*H367,2)</f>
        <v>0</v>
      </c>
      <c r="BL367" s="18" t="s">
        <v>331</v>
      </c>
      <c r="BM367" s="143" t="s">
        <v>2455</v>
      </c>
    </row>
    <row r="368" spans="2:47" s="1" customFormat="1" ht="12">
      <c r="B368" s="33"/>
      <c r="D368" s="145" t="s">
        <v>218</v>
      </c>
      <c r="F368" s="146" t="s">
        <v>2456</v>
      </c>
      <c r="I368" s="147"/>
      <c r="L368" s="33"/>
      <c r="M368" s="148"/>
      <c r="T368" s="52"/>
      <c r="AT368" s="18" t="s">
        <v>218</v>
      </c>
      <c r="AU368" s="18" t="s">
        <v>86</v>
      </c>
    </row>
    <row r="369" spans="2:51" s="12" customFormat="1" ht="12">
      <c r="B369" s="149"/>
      <c r="D369" s="150" t="s">
        <v>220</v>
      </c>
      <c r="E369" s="151" t="s">
        <v>19</v>
      </c>
      <c r="F369" s="152" t="s">
        <v>2457</v>
      </c>
      <c r="H369" s="153">
        <v>10.8</v>
      </c>
      <c r="I369" s="154"/>
      <c r="L369" s="149"/>
      <c r="M369" s="155"/>
      <c r="T369" s="156"/>
      <c r="AT369" s="151" t="s">
        <v>220</v>
      </c>
      <c r="AU369" s="151" t="s">
        <v>86</v>
      </c>
      <c r="AV369" s="12" t="s">
        <v>86</v>
      </c>
      <c r="AW369" s="12" t="s">
        <v>37</v>
      </c>
      <c r="AX369" s="12" t="s">
        <v>77</v>
      </c>
      <c r="AY369" s="151" t="s">
        <v>208</v>
      </c>
    </row>
    <row r="370" spans="2:51" s="13" customFormat="1" ht="12">
      <c r="B370" s="157"/>
      <c r="D370" s="150" t="s">
        <v>220</v>
      </c>
      <c r="E370" s="158" t="s">
        <v>19</v>
      </c>
      <c r="F370" s="159" t="s">
        <v>2458</v>
      </c>
      <c r="H370" s="158" t="s">
        <v>19</v>
      </c>
      <c r="I370" s="160"/>
      <c r="L370" s="157"/>
      <c r="M370" s="161"/>
      <c r="T370" s="162"/>
      <c r="AT370" s="158" t="s">
        <v>220</v>
      </c>
      <c r="AU370" s="158" t="s">
        <v>86</v>
      </c>
      <c r="AV370" s="13" t="s">
        <v>84</v>
      </c>
      <c r="AW370" s="13" t="s">
        <v>37</v>
      </c>
      <c r="AX370" s="13" t="s">
        <v>77</v>
      </c>
      <c r="AY370" s="158" t="s">
        <v>208</v>
      </c>
    </row>
    <row r="371" spans="2:51" s="12" customFormat="1" ht="12">
      <c r="B371" s="149"/>
      <c r="D371" s="150" t="s">
        <v>220</v>
      </c>
      <c r="E371" s="151" t="s">
        <v>19</v>
      </c>
      <c r="F371" s="152" t="s">
        <v>2457</v>
      </c>
      <c r="H371" s="153">
        <v>10.8</v>
      </c>
      <c r="I371" s="154"/>
      <c r="L371" s="149"/>
      <c r="M371" s="155"/>
      <c r="T371" s="156"/>
      <c r="AT371" s="151" t="s">
        <v>220</v>
      </c>
      <c r="AU371" s="151" t="s">
        <v>86</v>
      </c>
      <c r="AV371" s="12" t="s">
        <v>86</v>
      </c>
      <c r="AW371" s="12" t="s">
        <v>37</v>
      </c>
      <c r="AX371" s="12" t="s">
        <v>77</v>
      </c>
      <c r="AY371" s="151" t="s">
        <v>208</v>
      </c>
    </row>
    <row r="372" spans="2:51" s="13" customFormat="1" ht="12">
      <c r="B372" s="157"/>
      <c r="D372" s="150" t="s">
        <v>220</v>
      </c>
      <c r="E372" s="158" t="s">
        <v>19</v>
      </c>
      <c r="F372" s="159" t="s">
        <v>2459</v>
      </c>
      <c r="H372" s="158" t="s">
        <v>19</v>
      </c>
      <c r="I372" s="160"/>
      <c r="L372" s="157"/>
      <c r="M372" s="161"/>
      <c r="T372" s="162"/>
      <c r="AT372" s="158" t="s">
        <v>220</v>
      </c>
      <c r="AU372" s="158" t="s">
        <v>86</v>
      </c>
      <c r="AV372" s="13" t="s">
        <v>84</v>
      </c>
      <c r="AW372" s="13" t="s">
        <v>37</v>
      </c>
      <c r="AX372" s="13" t="s">
        <v>77</v>
      </c>
      <c r="AY372" s="158" t="s">
        <v>208</v>
      </c>
    </row>
    <row r="373" spans="2:51" s="14" customFormat="1" ht="12">
      <c r="B373" s="163"/>
      <c r="D373" s="150" t="s">
        <v>220</v>
      </c>
      <c r="E373" s="164" t="s">
        <v>19</v>
      </c>
      <c r="F373" s="165" t="s">
        <v>223</v>
      </c>
      <c r="H373" s="166">
        <v>21.6</v>
      </c>
      <c r="I373" s="167"/>
      <c r="L373" s="163"/>
      <c r="M373" s="168"/>
      <c r="T373" s="169"/>
      <c r="AT373" s="164" t="s">
        <v>220</v>
      </c>
      <c r="AU373" s="164" t="s">
        <v>86</v>
      </c>
      <c r="AV373" s="14" t="s">
        <v>216</v>
      </c>
      <c r="AW373" s="14" t="s">
        <v>37</v>
      </c>
      <c r="AX373" s="14" t="s">
        <v>84</v>
      </c>
      <c r="AY373" s="164" t="s">
        <v>208</v>
      </c>
    </row>
    <row r="374" spans="2:65" s="1" customFormat="1" ht="44.25" customHeight="1">
      <c r="B374" s="33"/>
      <c r="C374" s="170" t="s">
        <v>1262</v>
      </c>
      <c r="D374" s="170" t="s">
        <v>239</v>
      </c>
      <c r="E374" s="171" t="s">
        <v>1276</v>
      </c>
      <c r="F374" s="172" t="s">
        <v>2460</v>
      </c>
      <c r="G374" s="173" t="s">
        <v>226</v>
      </c>
      <c r="H374" s="174">
        <v>21.6</v>
      </c>
      <c r="I374" s="175"/>
      <c r="J374" s="176">
        <f>ROUND(I374*H374,2)</f>
        <v>0</v>
      </c>
      <c r="K374" s="172" t="s">
        <v>215</v>
      </c>
      <c r="L374" s="177"/>
      <c r="M374" s="178" t="s">
        <v>19</v>
      </c>
      <c r="N374" s="179" t="s">
        <v>48</v>
      </c>
      <c r="P374" s="141">
        <f>O374*H374</f>
        <v>0</v>
      </c>
      <c r="Q374" s="141">
        <v>0.02741</v>
      </c>
      <c r="R374" s="141">
        <f>Q374*H374</f>
        <v>0.592056</v>
      </c>
      <c r="S374" s="141">
        <v>0</v>
      </c>
      <c r="T374" s="142">
        <f>S374*H374</f>
        <v>0</v>
      </c>
      <c r="AR374" s="143" t="s">
        <v>432</v>
      </c>
      <c r="AT374" s="143" t="s">
        <v>239</v>
      </c>
      <c r="AU374" s="143" t="s">
        <v>86</v>
      </c>
      <c r="AY374" s="18" t="s">
        <v>208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8" t="s">
        <v>84</v>
      </c>
      <c r="BK374" s="144">
        <f>ROUND(I374*H374,2)</f>
        <v>0</v>
      </c>
      <c r="BL374" s="18" t="s">
        <v>331</v>
      </c>
      <c r="BM374" s="143" t="s">
        <v>2461</v>
      </c>
    </row>
    <row r="375" spans="2:65" s="1" customFormat="1" ht="44.25" customHeight="1">
      <c r="B375" s="33"/>
      <c r="C375" s="132" t="s">
        <v>1264</v>
      </c>
      <c r="D375" s="132" t="s">
        <v>211</v>
      </c>
      <c r="E375" s="133" t="s">
        <v>464</v>
      </c>
      <c r="F375" s="134" t="s">
        <v>465</v>
      </c>
      <c r="G375" s="135" t="s">
        <v>274</v>
      </c>
      <c r="H375" s="136">
        <v>17.4</v>
      </c>
      <c r="I375" s="137"/>
      <c r="J375" s="138">
        <f>ROUND(I375*H375,2)</f>
        <v>0</v>
      </c>
      <c r="K375" s="134" t="s">
        <v>215</v>
      </c>
      <c r="L375" s="33"/>
      <c r="M375" s="139" t="s">
        <v>19</v>
      </c>
      <c r="N375" s="140" t="s">
        <v>48</v>
      </c>
      <c r="P375" s="141">
        <f>O375*H375</f>
        <v>0</v>
      </c>
      <c r="Q375" s="141">
        <v>0.00029</v>
      </c>
      <c r="R375" s="141">
        <f>Q375*H375</f>
        <v>0.005045999999999999</v>
      </c>
      <c r="S375" s="141">
        <v>0</v>
      </c>
      <c r="T375" s="142">
        <f>S375*H375</f>
        <v>0</v>
      </c>
      <c r="AR375" s="143" t="s">
        <v>331</v>
      </c>
      <c r="AT375" s="143" t="s">
        <v>211</v>
      </c>
      <c r="AU375" s="143" t="s">
        <v>86</v>
      </c>
      <c r="AY375" s="18" t="s">
        <v>208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8" t="s">
        <v>84</v>
      </c>
      <c r="BK375" s="144">
        <f>ROUND(I375*H375,2)</f>
        <v>0</v>
      </c>
      <c r="BL375" s="18" t="s">
        <v>331</v>
      </c>
      <c r="BM375" s="143" t="s">
        <v>2462</v>
      </c>
    </row>
    <row r="376" spans="2:47" s="1" customFormat="1" ht="12">
      <c r="B376" s="33"/>
      <c r="D376" s="145" t="s">
        <v>218</v>
      </c>
      <c r="F376" s="146" t="s">
        <v>467</v>
      </c>
      <c r="I376" s="147"/>
      <c r="L376" s="33"/>
      <c r="M376" s="148"/>
      <c r="T376" s="52"/>
      <c r="AT376" s="18" t="s">
        <v>218</v>
      </c>
      <c r="AU376" s="18" t="s">
        <v>86</v>
      </c>
    </row>
    <row r="377" spans="2:51" s="12" customFormat="1" ht="12">
      <c r="B377" s="149"/>
      <c r="D377" s="150" t="s">
        <v>220</v>
      </c>
      <c r="E377" s="151" t="s">
        <v>19</v>
      </c>
      <c r="F377" s="152" t="s">
        <v>2463</v>
      </c>
      <c r="H377" s="153">
        <v>8.7</v>
      </c>
      <c r="I377" s="154"/>
      <c r="L377" s="149"/>
      <c r="M377" s="155"/>
      <c r="T377" s="156"/>
      <c r="AT377" s="151" t="s">
        <v>220</v>
      </c>
      <c r="AU377" s="151" t="s">
        <v>86</v>
      </c>
      <c r="AV377" s="12" t="s">
        <v>86</v>
      </c>
      <c r="AW377" s="12" t="s">
        <v>37</v>
      </c>
      <c r="AX377" s="12" t="s">
        <v>77</v>
      </c>
      <c r="AY377" s="151" t="s">
        <v>208</v>
      </c>
    </row>
    <row r="378" spans="2:51" s="13" customFormat="1" ht="12">
      <c r="B378" s="157"/>
      <c r="D378" s="150" t="s">
        <v>220</v>
      </c>
      <c r="E378" s="158" t="s">
        <v>19</v>
      </c>
      <c r="F378" s="159" t="s">
        <v>2449</v>
      </c>
      <c r="H378" s="158" t="s">
        <v>19</v>
      </c>
      <c r="I378" s="160"/>
      <c r="L378" s="157"/>
      <c r="M378" s="161"/>
      <c r="T378" s="162"/>
      <c r="AT378" s="158" t="s">
        <v>220</v>
      </c>
      <c r="AU378" s="158" t="s">
        <v>86</v>
      </c>
      <c r="AV378" s="13" t="s">
        <v>84</v>
      </c>
      <c r="AW378" s="13" t="s">
        <v>37</v>
      </c>
      <c r="AX378" s="13" t="s">
        <v>77</v>
      </c>
      <c r="AY378" s="158" t="s">
        <v>208</v>
      </c>
    </row>
    <row r="379" spans="2:51" s="12" customFormat="1" ht="12">
      <c r="B379" s="149"/>
      <c r="D379" s="150" t="s">
        <v>220</v>
      </c>
      <c r="E379" s="151" t="s">
        <v>19</v>
      </c>
      <c r="F379" s="152" t="s">
        <v>2463</v>
      </c>
      <c r="H379" s="153">
        <v>8.7</v>
      </c>
      <c r="I379" s="154"/>
      <c r="L379" s="149"/>
      <c r="M379" s="155"/>
      <c r="T379" s="156"/>
      <c r="AT379" s="151" t="s">
        <v>220</v>
      </c>
      <c r="AU379" s="151" t="s">
        <v>86</v>
      </c>
      <c r="AV379" s="12" t="s">
        <v>86</v>
      </c>
      <c r="AW379" s="12" t="s">
        <v>37</v>
      </c>
      <c r="AX379" s="12" t="s">
        <v>77</v>
      </c>
      <c r="AY379" s="151" t="s">
        <v>208</v>
      </c>
    </row>
    <row r="380" spans="2:51" s="13" customFormat="1" ht="12">
      <c r="B380" s="157"/>
      <c r="D380" s="150" t="s">
        <v>220</v>
      </c>
      <c r="E380" s="158" t="s">
        <v>19</v>
      </c>
      <c r="F380" s="159" t="s">
        <v>2450</v>
      </c>
      <c r="H380" s="158" t="s">
        <v>19</v>
      </c>
      <c r="I380" s="160"/>
      <c r="L380" s="157"/>
      <c r="M380" s="161"/>
      <c r="T380" s="162"/>
      <c r="AT380" s="158" t="s">
        <v>220</v>
      </c>
      <c r="AU380" s="158" t="s">
        <v>86</v>
      </c>
      <c r="AV380" s="13" t="s">
        <v>84</v>
      </c>
      <c r="AW380" s="13" t="s">
        <v>37</v>
      </c>
      <c r="AX380" s="13" t="s">
        <v>77</v>
      </c>
      <c r="AY380" s="158" t="s">
        <v>208</v>
      </c>
    </row>
    <row r="381" spans="2:51" s="14" customFormat="1" ht="12">
      <c r="B381" s="163"/>
      <c r="D381" s="150" t="s">
        <v>220</v>
      </c>
      <c r="E381" s="164" t="s">
        <v>19</v>
      </c>
      <c r="F381" s="165" t="s">
        <v>223</v>
      </c>
      <c r="H381" s="166">
        <v>17.4</v>
      </c>
      <c r="I381" s="167"/>
      <c r="L381" s="163"/>
      <c r="M381" s="168"/>
      <c r="T381" s="169"/>
      <c r="AT381" s="164" t="s">
        <v>220</v>
      </c>
      <c r="AU381" s="164" t="s">
        <v>86</v>
      </c>
      <c r="AV381" s="14" t="s">
        <v>216</v>
      </c>
      <c r="AW381" s="14" t="s">
        <v>37</v>
      </c>
      <c r="AX381" s="14" t="s">
        <v>84</v>
      </c>
      <c r="AY381" s="164" t="s">
        <v>208</v>
      </c>
    </row>
    <row r="382" spans="2:65" s="1" customFormat="1" ht="44.25" customHeight="1">
      <c r="B382" s="33"/>
      <c r="C382" s="132" t="s">
        <v>1268</v>
      </c>
      <c r="D382" s="132" t="s">
        <v>211</v>
      </c>
      <c r="E382" s="133" t="s">
        <v>1728</v>
      </c>
      <c r="F382" s="134" t="s">
        <v>1729</v>
      </c>
      <c r="G382" s="135" t="s">
        <v>447</v>
      </c>
      <c r="H382" s="187"/>
      <c r="I382" s="137"/>
      <c r="J382" s="138">
        <f>ROUND(I382*H382,2)</f>
        <v>0</v>
      </c>
      <c r="K382" s="134" t="s">
        <v>215</v>
      </c>
      <c r="L382" s="33"/>
      <c r="M382" s="139" t="s">
        <v>19</v>
      </c>
      <c r="N382" s="140" t="s">
        <v>48</v>
      </c>
      <c r="P382" s="141">
        <f>O382*H382</f>
        <v>0</v>
      </c>
      <c r="Q382" s="141">
        <v>0</v>
      </c>
      <c r="R382" s="141">
        <f>Q382*H382</f>
        <v>0</v>
      </c>
      <c r="S382" s="141">
        <v>0</v>
      </c>
      <c r="T382" s="142">
        <f>S382*H382</f>
        <v>0</v>
      </c>
      <c r="AR382" s="143" t="s">
        <v>331</v>
      </c>
      <c r="AT382" s="143" t="s">
        <v>211</v>
      </c>
      <c r="AU382" s="143" t="s">
        <v>86</v>
      </c>
      <c r="AY382" s="18" t="s">
        <v>208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8" t="s">
        <v>84</v>
      </c>
      <c r="BK382" s="144">
        <f>ROUND(I382*H382,2)</f>
        <v>0</v>
      </c>
      <c r="BL382" s="18" t="s">
        <v>331</v>
      </c>
      <c r="BM382" s="143" t="s">
        <v>2464</v>
      </c>
    </row>
    <row r="383" spans="2:47" s="1" customFormat="1" ht="12">
      <c r="B383" s="33"/>
      <c r="D383" s="145" t="s">
        <v>218</v>
      </c>
      <c r="F383" s="146" t="s">
        <v>1731</v>
      </c>
      <c r="I383" s="147"/>
      <c r="L383" s="33"/>
      <c r="M383" s="148"/>
      <c r="T383" s="52"/>
      <c r="AT383" s="18" t="s">
        <v>218</v>
      </c>
      <c r="AU383" s="18" t="s">
        <v>86</v>
      </c>
    </row>
    <row r="384" spans="2:63" s="11" customFormat="1" ht="25.9" customHeight="1">
      <c r="B384" s="120"/>
      <c r="D384" s="121" t="s">
        <v>76</v>
      </c>
      <c r="E384" s="122" t="s">
        <v>508</v>
      </c>
      <c r="F384" s="122" t="s">
        <v>509</v>
      </c>
      <c r="I384" s="123"/>
      <c r="J384" s="124">
        <f>BK384</f>
        <v>0</v>
      </c>
      <c r="L384" s="120"/>
      <c r="M384" s="125"/>
      <c r="P384" s="126">
        <f>P385</f>
        <v>0</v>
      </c>
      <c r="R384" s="126">
        <f>R385</f>
        <v>0</v>
      </c>
      <c r="T384" s="127">
        <f>T385</f>
        <v>0</v>
      </c>
      <c r="AR384" s="121" t="s">
        <v>244</v>
      </c>
      <c r="AT384" s="128" t="s">
        <v>76</v>
      </c>
      <c r="AU384" s="128" t="s">
        <v>77</v>
      </c>
      <c r="AY384" s="121" t="s">
        <v>208</v>
      </c>
      <c r="BK384" s="129">
        <f>BK385</f>
        <v>0</v>
      </c>
    </row>
    <row r="385" spans="2:63" s="11" customFormat="1" ht="22.9" customHeight="1">
      <c r="B385" s="120"/>
      <c r="D385" s="121" t="s">
        <v>76</v>
      </c>
      <c r="E385" s="130" t="s">
        <v>510</v>
      </c>
      <c r="F385" s="130" t="s">
        <v>511</v>
      </c>
      <c r="I385" s="123"/>
      <c r="J385" s="131">
        <f>BK385</f>
        <v>0</v>
      </c>
      <c r="L385" s="120"/>
      <c r="M385" s="125"/>
      <c r="P385" s="126">
        <f>SUM(P386:P387)</f>
        <v>0</v>
      </c>
      <c r="R385" s="126">
        <f>SUM(R386:R387)</f>
        <v>0</v>
      </c>
      <c r="T385" s="127">
        <f>SUM(T386:T387)</f>
        <v>0</v>
      </c>
      <c r="AR385" s="121" t="s">
        <v>244</v>
      </c>
      <c r="AT385" s="128" t="s">
        <v>76</v>
      </c>
      <c r="AU385" s="128" t="s">
        <v>84</v>
      </c>
      <c r="AY385" s="121" t="s">
        <v>208</v>
      </c>
      <c r="BK385" s="129">
        <f>SUM(BK386:BK387)</f>
        <v>0</v>
      </c>
    </row>
    <row r="386" spans="2:65" s="1" customFormat="1" ht="16.5" customHeight="1">
      <c r="B386" s="33"/>
      <c r="C386" s="132" t="s">
        <v>1275</v>
      </c>
      <c r="D386" s="132" t="s">
        <v>211</v>
      </c>
      <c r="E386" s="133" t="s">
        <v>513</v>
      </c>
      <c r="F386" s="134" t="s">
        <v>511</v>
      </c>
      <c r="G386" s="135" t="s">
        <v>447</v>
      </c>
      <c r="H386" s="187"/>
      <c r="I386" s="137"/>
      <c r="J386" s="138">
        <f>ROUND(I386*H386,2)</f>
        <v>0</v>
      </c>
      <c r="K386" s="134" t="s">
        <v>514</v>
      </c>
      <c r="L386" s="33"/>
      <c r="M386" s="139" t="s">
        <v>19</v>
      </c>
      <c r="N386" s="140" t="s">
        <v>48</v>
      </c>
      <c r="P386" s="141">
        <f>O386*H386</f>
        <v>0</v>
      </c>
      <c r="Q386" s="141">
        <v>0</v>
      </c>
      <c r="R386" s="141">
        <f>Q386*H386</f>
        <v>0</v>
      </c>
      <c r="S386" s="141">
        <v>0</v>
      </c>
      <c r="T386" s="142">
        <f>S386*H386</f>
        <v>0</v>
      </c>
      <c r="AR386" s="143" t="s">
        <v>515</v>
      </c>
      <c r="AT386" s="143" t="s">
        <v>211</v>
      </c>
      <c r="AU386" s="143" t="s">
        <v>86</v>
      </c>
      <c r="AY386" s="18" t="s">
        <v>208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8" t="s">
        <v>84</v>
      </c>
      <c r="BK386" s="144">
        <f>ROUND(I386*H386,2)</f>
        <v>0</v>
      </c>
      <c r="BL386" s="18" t="s">
        <v>515</v>
      </c>
      <c r="BM386" s="143" t="s">
        <v>2465</v>
      </c>
    </row>
    <row r="387" spans="2:47" s="1" customFormat="1" ht="12">
      <c r="B387" s="33"/>
      <c r="D387" s="145" t="s">
        <v>218</v>
      </c>
      <c r="F387" s="146" t="s">
        <v>517</v>
      </c>
      <c r="I387" s="147"/>
      <c r="L387" s="33"/>
      <c r="M387" s="188"/>
      <c r="N387" s="189"/>
      <c r="O387" s="189"/>
      <c r="P387" s="189"/>
      <c r="Q387" s="189"/>
      <c r="R387" s="189"/>
      <c r="S387" s="189"/>
      <c r="T387" s="190"/>
      <c r="AT387" s="18" t="s">
        <v>218</v>
      </c>
      <c r="AU387" s="18" t="s">
        <v>86</v>
      </c>
    </row>
    <row r="388" spans="2:12" s="1" customFormat="1" ht="6.95" customHeight="1">
      <c r="B388" s="41"/>
      <c r="C388" s="42"/>
      <c r="D388" s="42"/>
      <c r="E388" s="42"/>
      <c r="F388" s="42"/>
      <c r="G388" s="42"/>
      <c r="H388" s="42"/>
      <c r="I388" s="42"/>
      <c r="J388" s="42"/>
      <c r="K388" s="42"/>
      <c r="L388" s="33"/>
    </row>
  </sheetData>
  <sheetProtection algorithmName="SHA-512" hashValue="UcI0KB/rMNGj9BmkN7ZDgBcMdmoTpG5RhiDQkOwakPi15eB0IaHbZfLexPgekMNtk/U59JhP3ou3xuNmkUFDIg==" saltValue="y9cj4NqUBsawRqjnqA6UBJ4z//5C8cDjbFtYjPNw8Op7wYJ3yB4v4/o2T4i6mLlS7Tl5ZW81KqaaIS94MCm0Eg==" spinCount="100000" sheet="1" objects="1" scenarios="1" formatColumns="0" formatRows="0" autoFilter="0"/>
  <autoFilter ref="C96:K387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310238211"/>
    <hyperlink ref="F106" r:id="rId2" display="https://podminky.urs.cz/item/CS_URS_2023_01/311272211"/>
    <hyperlink ref="F112" r:id="rId3" display="https://podminky.urs.cz/item/CS_URS_2023_01/319201321"/>
    <hyperlink ref="F121" r:id="rId4" display="https://podminky.urs.cz/item/CS_URS_2023_01/612321141"/>
    <hyperlink ref="F128" r:id="rId5" display="https://podminky.urs.cz/item/CS_URS_2023_01/612321191"/>
    <hyperlink ref="F130" r:id="rId6" display="https://podminky.urs.cz/item/CS_URS_2023_01/612325302"/>
    <hyperlink ref="F143" r:id="rId7" display="https://podminky.urs.cz/item/CS_URS_2023_01/622321141"/>
    <hyperlink ref="F148" r:id="rId8" display="https://podminky.urs.cz/item/CS_URS_2023_01/622321191"/>
    <hyperlink ref="F150" r:id="rId9" display="https://podminky.urs.cz/item/CS_URS_2023_01/623324111"/>
    <hyperlink ref="F155" r:id="rId10" display="https://podminky.urs.cz/item/CS_URS_2023_01/629135101"/>
    <hyperlink ref="F160" r:id="rId11" display="https://podminky.urs.cz/item/CS_URS_2023_01/629135102"/>
    <hyperlink ref="F166" r:id="rId12" display="https://podminky.urs.cz/item/CS_URS_2023_01/629991011"/>
    <hyperlink ref="F181" r:id="rId13" display="https://podminky.urs.cz/item/CS_URS_2023_01/949101111"/>
    <hyperlink ref="F185" r:id="rId14" display="https://podminky.urs.cz/item/CS_URS_2023_01/949101112"/>
    <hyperlink ref="F189" r:id="rId15" display="https://podminky.urs.cz/item/CS_URS_2023_01/962032230"/>
    <hyperlink ref="F194" r:id="rId16" display="https://podminky.urs.cz/item/CS_URS_2023_01/962081131"/>
    <hyperlink ref="F198" r:id="rId17" display="https://podminky.urs.cz/item/CS_URS_2023_01/968062374"/>
    <hyperlink ref="F202" r:id="rId18" display="https://podminky.urs.cz/item/CS_URS_2023_01/968062375"/>
    <hyperlink ref="F207" r:id="rId19" display="https://podminky.urs.cz/item/CS_URS_2023_01/968062376"/>
    <hyperlink ref="F211" r:id="rId20" display="https://podminky.urs.cz/item/CS_URS_2023_01/968062377"/>
    <hyperlink ref="F217" r:id="rId21" display="https://podminky.urs.cz/item/CS_URS_2023_01/978013191"/>
    <hyperlink ref="F229" r:id="rId22" display="https://podminky.urs.cz/item/CS_URS_2023_01/978015391"/>
    <hyperlink ref="F238" r:id="rId23" display="https://podminky.urs.cz/item/CS_URS_2023_01/997013115"/>
    <hyperlink ref="F240" r:id="rId24" display="https://podminky.urs.cz/item/CS_URS_2023_01/997013501"/>
    <hyperlink ref="F242" r:id="rId25" display="https://podminky.urs.cz/item/CS_URS_2023_01/997013509"/>
    <hyperlink ref="F245" r:id="rId26" display="https://podminky.urs.cz/item/CS_URS_2023_01/997013863"/>
    <hyperlink ref="F247" r:id="rId27" display="https://podminky.urs.cz/item/CS_URS_2023_01/997013871"/>
    <hyperlink ref="F250" r:id="rId28" display="https://podminky.urs.cz/item/CS_URS_2023_01/998011003"/>
    <hyperlink ref="F254" r:id="rId29" display="https://podminky.urs.cz/item/CS_URS_2023_01/764001911"/>
    <hyperlink ref="F263" r:id="rId30" display="https://podminky.urs.cz/item/CS_URS_2023_01/764002851"/>
    <hyperlink ref="F273" r:id="rId31" display="https://podminky.urs.cz/item/CS_URS_2023_01/764216643"/>
    <hyperlink ref="F278" r:id="rId32" display="https://podminky.urs.cz/item/CS_URS_2023_01/764216645"/>
    <hyperlink ref="F285" r:id="rId33" display="https://podminky.urs.cz/item/CS_URS_2023_01/764216665"/>
    <hyperlink ref="F289" r:id="rId34" display="https://podminky.urs.cz/item/CS_URS_2023_01/998764202"/>
    <hyperlink ref="F292" r:id="rId35" display="https://podminky.urs.cz/item/CS_URS_2023_01/766622131"/>
    <hyperlink ref="F316" r:id="rId36" display="https://podminky.urs.cz/item/CS_URS_2023_01/767627310"/>
    <hyperlink ref="F331" r:id="rId37" display="https://podminky.urs.cz/item/CS_URS_2023_01/766694126"/>
    <hyperlink ref="F344" r:id="rId38" display="https://podminky.urs.cz/item/CS_URS_2023_01/766694116"/>
    <hyperlink ref="F357" r:id="rId39" display="https://podminky.urs.cz/item/CS_URS_2023_01/998766203"/>
    <hyperlink ref="F360" r:id="rId40" display="https://podminky.urs.cz/item/CS_URS_2023_01/767620354"/>
    <hyperlink ref="F368" r:id="rId41" display="https://podminky.urs.cz/item/CS_URS_2021_01/767620128"/>
    <hyperlink ref="F376" r:id="rId42" display="https://podminky.urs.cz/item/CS_URS_2023_01/767627310"/>
    <hyperlink ref="F383" r:id="rId43" display="https://podminky.urs.cz/item/CS_URS_2023_01/998767203"/>
    <hyperlink ref="F387" r:id="rId4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155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2336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2466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ROUND(J91,2)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ROUND((SUM(BE91:BE121)),2)</f>
        <v>0</v>
      </c>
      <c r="I35" s="94">
        <v>0.21</v>
      </c>
      <c r="J35" s="82">
        <f>ROUND(((SUM(BE91:BE121))*I35),2)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ROUND((SUM(BF91:BF121)),2)</f>
        <v>0</v>
      </c>
      <c r="I36" s="94">
        <v>0.15</v>
      </c>
      <c r="J36" s="82">
        <f>ROUND(((SUM(BF91:BF121))*I36),2)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ROUND((SUM(BG91:BG121)),2)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ROUND((SUM(BH91:BH121)),2)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ROUND((SUM(BI91:BI121)),2)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2336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02 -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8" customFormat="1" ht="24.95" customHeight="1">
      <c r="B66" s="104"/>
      <c r="D66" s="105" t="s">
        <v>188</v>
      </c>
      <c r="E66" s="106"/>
      <c r="F66" s="106"/>
      <c r="G66" s="106"/>
      <c r="H66" s="106"/>
      <c r="I66" s="106"/>
      <c r="J66" s="107">
        <f>J104</f>
        <v>0</v>
      </c>
      <c r="L66" s="104"/>
    </row>
    <row r="67" spans="2:12" s="9" customFormat="1" ht="19.9" customHeight="1">
      <c r="B67" s="108"/>
      <c r="D67" s="109" t="s">
        <v>189</v>
      </c>
      <c r="E67" s="110"/>
      <c r="F67" s="110"/>
      <c r="G67" s="110"/>
      <c r="H67" s="110"/>
      <c r="I67" s="110"/>
      <c r="J67" s="111">
        <f>J105</f>
        <v>0</v>
      </c>
      <c r="L67" s="108"/>
    </row>
    <row r="68" spans="2:12" s="8" customFormat="1" ht="24.95" customHeight="1">
      <c r="B68" s="104"/>
      <c r="D68" s="105" t="s">
        <v>191</v>
      </c>
      <c r="E68" s="106"/>
      <c r="F68" s="106"/>
      <c r="G68" s="106"/>
      <c r="H68" s="106"/>
      <c r="I68" s="106"/>
      <c r="J68" s="107">
        <f>J118</f>
        <v>0</v>
      </c>
      <c r="L68" s="104"/>
    </row>
    <row r="69" spans="2:12" s="9" customFormat="1" ht="19.9" customHeight="1">
      <c r="B69" s="108"/>
      <c r="D69" s="109" t="s">
        <v>192</v>
      </c>
      <c r="E69" s="110"/>
      <c r="F69" s="110"/>
      <c r="G69" s="110"/>
      <c r="H69" s="110"/>
      <c r="I69" s="110"/>
      <c r="J69" s="111">
        <f>J119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3"/>
    </row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12" t="str">
        <f>E7</f>
        <v>Revitalizace přádelny, Broumov</v>
      </c>
      <c r="F79" s="313"/>
      <c r="G79" s="313"/>
      <c r="H79" s="313"/>
      <c r="L79" s="33"/>
    </row>
    <row r="80" spans="2:12" ht="12" customHeight="1">
      <c r="B80" s="21"/>
      <c r="C80" s="28" t="s">
        <v>173</v>
      </c>
      <c r="L80" s="21"/>
    </row>
    <row r="81" spans="2:12" s="1" customFormat="1" ht="16.5" customHeight="1">
      <c r="B81" s="33"/>
      <c r="E81" s="312" t="s">
        <v>2336</v>
      </c>
      <c r="F81" s="311"/>
      <c r="G81" s="311"/>
      <c r="H81" s="311"/>
      <c r="L81" s="33"/>
    </row>
    <row r="82" spans="2:12" s="1" customFormat="1" ht="12" customHeight="1">
      <c r="B82" s="33"/>
      <c r="C82" s="28" t="s">
        <v>175</v>
      </c>
      <c r="L82" s="33"/>
    </row>
    <row r="83" spans="2:12" s="1" customFormat="1" ht="16.5" customHeight="1">
      <c r="B83" s="33"/>
      <c r="E83" s="294" t="str">
        <f>E11</f>
        <v>02 - Lešení</v>
      </c>
      <c r="F83" s="311"/>
      <c r="G83" s="311"/>
      <c r="H83" s="311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st.p.č. 115/3, čp. 158, k.ú. Velká Ves u Broumova</v>
      </c>
      <c r="I85" s="28" t="s">
        <v>23</v>
      </c>
      <c r="J85" s="49" t="str">
        <f>IF(J14="","",J14)</f>
        <v>10. 3. 2023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>Z-Trade</v>
      </c>
      <c r="I87" s="28" t="s">
        <v>33</v>
      </c>
      <c r="J87" s="31" t="str">
        <f>E23</f>
        <v>JOSTA s.r.o.</v>
      </c>
      <c r="L87" s="33"/>
    </row>
    <row r="88" spans="2:12" s="1" customFormat="1" ht="15.2" customHeight="1">
      <c r="B88" s="33"/>
      <c r="C88" s="28" t="s">
        <v>31</v>
      </c>
      <c r="F88" s="26" t="str">
        <f>IF(E20="","",E20)</f>
        <v>Vyplň údaj</v>
      </c>
      <c r="I88" s="28" t="s">
        <v>38</v>
      </c>
      <c r="J88" s="31" t="str">
        <f>E26</f>
        <v>Tomáš Valenta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62</v>
      </c>
      <c r="E90" s="114" t="s">
        <v>58</v>
      </c>
      <c r="F90" s="114" t="s">
        <v>59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5" t="s">
        <v>19</v>
      </c>
      <c r="N90" s="56" t="s">
        <v>47</v>
      </c>
      <c r="O90" s="56" t="s">
        <v>199</v>
      </c>
      <c r="P90" s="56" t="s">
        <v>200</v>
      </c>
      <c r="Q90" s="56" t="s">
        <v>201</v>
      </c>
      <c r="R90" s="56" t="s">
        <v>202</v>
      </c>
      <c r="S90" s="56" t="s">
        <v>203</v>
      </c>
      <c r="T90" s="57" t="s">
        <v>204</v>
      </c>
    </row>
    <row r="91" spans="2:63" s="1" customFormat="1" ht="22.9" customHeight="1">
      <c r="B91" s="33"/>
      <c r="C91" s="60" t="s">
        <v>205</v>
      </c>
      <c r="J91" s="116">
        <f>BK91</f>
        <v>0</v>
      </c>
      <c r="L91" s="33"/>
      <c r="M91" s="58"/>
      <c r="N91" s="50"/>
      <c r="O91" s="50"/>
      <c r="P91" s="117">
        <f>P92+P104+P118</f>
        <v>0</v>
      </c>
      <c r="Q91" s="50"/>
      <c r="R91" s="117">
        <f>R92+R104+R118</f>
        <v>0.1398</v>
      </c>
      <c r="S91" s="50"/>
      <c r="T91" s="118">
        <f>T92+T104+T118</f>
        <v>0.1596516</v>
      </c>
      <c r="AT91" s="18" t="s">
        <v>76</v>
      </c>
      <c r="AU91" s="18" t="s">
        <v>181</v>
      </c>
      <c r="BK91" s="119">
        <f>BK92+BK104+BK118</f>
        <v>0</v>
      </c>
    </row>
    <row r="92" spans="2:63" s="11" customFormat="1" ht="25.9" customHeight="1">
      <c r="B92" s="120"/>
      <c r="D92" s="121" t="s">
        <v>76</v>
      </c>
      <c r="E92" s="122" t="s">
        <v>206</v>
      </c>
      <c r="F92" s="122" t="s">
        <v>207</v>
      </c>
      <c r="I92" s="123"/>
      <c r="J92" s="124">
        <f>BK92</f>
        <v>0</v>
      </c>
      <c r="L92" s="120"/>
      <c r="M92" s="125"/>
      <c r="P92" s="126">
        <f>P93</f>
        <v>0</v>
      </c>
      <c r="R92" s="126">
        <f>R93</f>
        <v>0</v>
      </c>
      <c r="T92" s="127">
        <f>T93</f>
        <v>0</v>
      </c>
      <c r="AR92" s="121" t="s">
        <v>84</v>
      </c>
      <c r="AT92" s="128" t="s">
        <v>76</v>
      </c>
      <c r="AU92" s="128" t="s">
        <v>77</v>
      </c>
      <c r="AY92" s="121" t="s">
        <v>208</v>
      </c>
      <c r="BK92" s="129">
        <f>BK93</f>
        <v>0</v>
      </c>
    </row>
    <row r="93" spans="2:63" s="11" customFormat="1" ht="22.9" customHeight="1">
      <c r="B93" s="120"/>
      <c r="D93" s="121" t="s">
        <v>76</v>
      </c>
      <c r="E93" s="130" t="s">
        <v>271</v>
      </c>
      <c r="F93" s="130" t="s">
        <v>324</v>
      </c>
      <c r="I93" s="123"/>
      <c r="J93" s="131">
        <f>BK93</f>
        <v>0</v>
      </c>
      <c r="L93" s="120"/>
      <c r="M93" s="125"/>
      <c r="P93" s="126">
        <f>SUM(P94:P103)</f>
        <v>0</v>
      </c>
      <c r="R93" s="126">
        <f>SUM(R94:R103)</f>
        <v>0</v>
      </c>
      <c r="T93" s="127">
        <f>SUM(T94:T103)</f>
        <v>0</v>
      </c>
      <c r="AR93" s="121" t="s">
        <v>84</v>
      </c>
      <c r="AT93" s="128" t="s">
        <v>76</v>
      </c>
      <c r="AU93" s="128" t="s">
        <v>84</v>
      </c>
      <c r="AY93" s="121" t="s">
        <v>208</v>
      </c>
      <c r="BK93" s="129">
        <f>SUM(BK94:BK103)</f>
        <v>0</v>
      </c>
    </row>
    <row r="94" spans="2:65" s="1" customFormat="1" ht="44.25" customHeight="1">
      <c r="B94" s="33"/>
      <c r="C94" s="132" t="s">
        <v>84</v>
      </c>
      <c r="D94" s="132" t="s">
        <v>211</v>
      </c>
      <c r="E94" s="133" t="s">
        <v>714</v>
      </c>
      <c r="F94" s="134" t="s">
        <v>715</v>
      </c>
      <c r="G94" s="135" t="s">
        <v>226</v>
      </c>
      <c r="H94" s="136">
        <v>273</v>
      </c>
      <c r="I94" s="137"/>
      <c r="J94" s="138">
        <f>ROUND(I94*H94,2)</f>
        <v>0</v>
      </c>
      <c r="K94" s="134" t="s">
        <v>215</v>
      </c>
      <c r="L94" s="33"/>
      <c r="M94" s="139" t="s">
        <v>19</v>
      </c>
      <c r="N94" s="140" t="s">
        <v>48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216</v>
      </c>
      <c r="AT94" s="143" t="s">
        <v>211</v>
      </c>
      <c r="AU94" s="143" t="s">
        <v>86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84</v>
      </c>
      <c r="BK94" s="144">
        <f>ROUND(I94*H94,2)</f>
        <v>0</v>
      </c>
      <c r="BL94" s="18" t="s">
        <v>216</v>
      </c>
      <c r="BM94" s="143" t="s">
        <v>2467</v>
      </c>
    </row>
    <row r="95" spans="2:47" s="1" customFormat="1" ht="12">
      <c r="B95" s="33"/>
      <c r="D95" s="145" t="s">
        <v>218</v>
      </c>
      <c r="F95" s="146" t="s">
        <v>717</v>
      </c>
      <c r="I95" s="147"/>
      <c r="L95" s="33"/>
      <c r="M95" s="148"/>
      <c r="T95" s="52"/>
      <c r="AT95" s="18" t="s">
        <v>218</v>
      </c>
      <c r="AU95" s="18" t="s">
        <v>86</v>
      </c>
    </row>
    <row r="96" spans="2:51" s="12" customFormat="1" ht="12">
      <c r="B96" s="149"/>
      <c r="D96" s="150" t="s">
        <v>220</v>
      </c>
      <c r="E96" s="151" t="s">
        <v>19</v>
      </c>
      <c r="F96" s="152" t="s">
        <v>2468</v>
      </c>
      <c r="H96" s="153">
        <v>45</v>
      </c>
      <c r="I96" s="154"/>
      <c r="L96" s="149"/>
      <c r="M96" s="155"/>
      <c r="T96" s="156"/>
      <c r="AT96" s="151" t="s">
        <v>220</v>
      </c>
      <c r="AU96" s="151" t="s">
        <v>86</v>
      </c>
      <c r="AV96" s="12" t="s">
        <v>86</v>
      </c>
      <c r="AW96" s="12" t="s">
        <v>37</v>
      </c>
      <c r="AX96" s="12" t="s">
        <v>77</v>
      </c>
      <c r="AY96" s="151" t="s">
        <v>208</v>
      </c>
    </row>
    <row r="97" spans="2:51" s="12" customFormat="1" ht="12">
      <c r="B97" s="149"/>
      <c r="D97" s="150" t="s">
        <v>220</v>
      </c>
      <c r="E97" s="151" t="s">
        <v>19</v>
      </c>
      <c r="F97" s="152" t="s">
        <v>2469</v>
      </c>
      <c r="H97" s="153">
        <v>228</v>
      </c>
      <c r="I97" s="154"/>
      <c r="L97" s="149"/>
      <c r="M97" s="155"/>
      <c r="T97" s="156"/>
      <c r="AT97" s="151" t="s">
        <v>220</v>
      </c>
      <c r="AU97" s="151" t="s">
        <v>86</v>
      </c>
      <c r="AV97" s="12" t="s">
        <v>86</v>
      </c>
      <c r="AW97" s="12" t="s">
        <v>37</v>
      </c>
      <c r="AX97" s="12" t="s">
        <v>77</v>
      </c>
      <c r="AY97" s="151" t="s">
        <v>208</v>
      </c>
    </row>
    <row r="98" spans="2:51" s="14" customFormat="1" ht="12">
      <c r="B98" s="163"/>
      <c r="D98" s="150" t="s">
        <v>220</v>
      </c>
      <c r="E98" s="164" t="s">
        <v>19</v>
      </c>
      <c r="F98" s="165" t="s">
        <v>223</v>
      </c>
      <c r="H98" s="166">
        <v>273</v>
      </c>
      <c r="I98" s="167"/>
      <c r="L98" s="163"/>
      <c r="M98" s="168"/>
      <c r="T98" s="169"/>
      <c r="AT98" s="164" t="s">
        <v>220</v>
      </c>
      <c r="AU98" s="164" t="s">
        <v>86</v>
      </c>
      <c r="AV98" s="14" t="s">
        <v>216</v>
      </c>
      <c r="AW98" s="14" t="s">
        <v>37</v>
      </c>
      <c r="AX98" s="14" t="s">
        <v>84</v>
      </c>
      <c r="AY98" s="164" t="s">
        <v>208</v>
      </c>
    </row>
    <row r="99" spans="2:65" s="1" customFormat="1" ht="55.5" customHeight="1">
      <c r="B99" s="33"/>
      <c r="C99" s="132" t="s">
        <v>86</v>
      </c>
      <c r="D99" s="132" t="s">
        <v>211</v>
      </c>
      <c r="E99" s="133" t="s">
        <v>719</v>
      </c>
      <c r="F99" s="134" t="s">
        <v>720</v>
      </c>
      <c r="G99" s="135" t="s">
        <v>226</v>
      </c>
      <c r="H99" s="136">
        <v>8463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2470</v>
      </c>
    </row>
    <row r="100" spans="2:47" s="1" customFormat="1" ht="12">
      <c r="B100" s="33"/>
      <c r="D100" s="145" t="s">
        <v>218</v>
      </c>
      <c r="F100" s="146" t="s">
        <v>722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F101" s="152" t="s">
        <v>2471</v>
      </c>
      <c r="H101" s="153">
        <v>8463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4</v>
      </c>
      <c r="AX101" s="12" t="s">
        <v>84</v>
      </c>
      <c r="AY101" s="151" t="s">
        <v>208</v>
      </c>
    </row>
    <row r="102" spans="2:65" s="1" customFormat="1" ht="44.25" customHeight="1">
      <c r="B102" s="33"/>
      <c r="C102" s="132" t="s">
        <v>209</v>
      </c>
      <c r="D102" s="132" t="s">
        <v>211</v>
      </c>
      <c r="E102" s="133" t="s">
        <v>724</v>
      </c>
      <c r="F102" s="134" t="s">
        <v>725</v>
      </c>
      <c r="G102" s="135" t="s">
        <v>226</v>
      </c>
      <c r="H102" s="136">
        <v>273</v>
      </c>
      <c r="I102" s="137"/>
      <c r="J102" s="138">
        <f>ROUND(I102*H102,2)</f>
        <v>0</v>
      </c>
      <c r="K102" s="134" t="s">
        <v>215</v>
      </c>
      <c r="L102" s="33"/>
      <c r="M102" s="139" t="s">
        <v>19</v>
      </c>
      <c r="N102" s="140" t="s">
        <v>48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216</v>
      </c>
      <c r="AT102" s="143" t="s">
        <v>211</v>
      </c>
      <c r="AU102" s="143" t="s">
        <v>86</v>
      </c>
      <c r="AY102" s="18" t="s">
        <v>208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84</v>
      </c>
      <c r="BK102" s="144">
        <f>ROUND(I102*H102,2)</f>
        <v>0</v>
      </c>
      <c r="BL102" s="18" t="s">
        <v>216</v>
      </c>
      <c r="BM102" s="143" t="s">
        <v>2472</v>
      </c>
    </row>
    <row r="103" spans="2:47" s="1" customFormat="1" ht="12">
      <c r="B103" s="33"/>
      <c r="D103" s="145" t="s">
        <v>218</v>
      </c>
      <c r="F103" s="146" t="s">
        <v>727</v>
      </c>
      <c r="I103" s="147"/>
      <c r="L103" s="33"/>
      <c r="M103" s="148"/>
      <c r="T103" s="52"/>
      <c r="AT103" s="18" t="s">
        <v>218</v>
      </c>
      <c r="AU103" s="18" t="s">
        <v>86</v>
      </c>
    </row>
    <row r="104" spans="2:63" s="11" customFormat="1" ht="25.9" customHeight="1">
      <c r="B104" s="120"/>
      <c r="D104" s="121" t="s">
        <v>76</v>
      </c>
      <c r="E104" s="122" t="s">
        <v>417</v>
      </c>
      <c r="F104" s="122" t="s">
        <v>418</v>
      </c>
      <c r="I104" s="123"/>
      <c r="J104" s="124">
        <f>BK104</f>
        <v>0</v>
      </c>
      <c r="L104" s="120"/>
      <c r="M104" s="125"/>
      <c r="P104" s="126">
        <f>P105</f>
        <v>0</v>
      </c>
      <c r="R104" s="126">
        <f>R105</f>
        <v>0.1398</v>
      </c>
      <c r="T104" s="127">
        <f>T105</f>
        <v>0.1596516</v>
      </c>
      <c r="AR104" s="121" t="s">
        <v>86</v>
      </c>
      <c r="AT104" s="128" t="s">
        <v>76</v>
      </c>
      <c r="AU104" s="128" t="s">
        <v>77</v>
      </c>
      <c r="AY104" s="121" t="s">
        <v>208</v>
      </c>
      <c r="BK104" s="129">
        <f>BK105</f>
        <v>0</v>
      </c>
    </row>
    <row r="105" spans="2:63" s="11" customFormat="1" ht="22.9" customHeight="1">
      <c r="B105" s="120"/>
      <c r="D105" s="121" t="s">
        <v>76</v>
      </c>
      <c r="E105" s="130" t="s">
        <v>419</v>
      </c>
      <c r="F105" s="130" t="s">
        <v>420</v>
      </c>
      <c r="I105" s="123"/>
      <c r="J105" s="131">
        <f>BK105</f>
        <v>0</v>
      </c>
      <c r="L105" s="120"/>
      <c r="M105" s="125"/>
      <c r="P105" s="126">
        <f>SUM(P106:P117)</f>
        <v>0</v>
      </c>
      <c r="R105" s="126">
        <f>SUM(R106:R117)</f>
        <v>0.1398</v>
      </c>
      <c r="T105" s="127">
        <f>SUM(T106:T117)</f>
        <v>0.1596516</v>
      </c>
      <c r="AR105" s="121" t="s">
        <v>86</v>
      </c>
      <c r="AT105" s="128" t="s">
        <v>76</v>
      </c>
      <c r="AU105" s="128" t="s">
        <v>84</v>
      </c>
      <c r="AY105" s="121" t="s">
        <v>208</v>
      </c>
      <c r="BK105" s="129">
        <f>SUM(BK106:BK117)</f>
        <v>0</v>
      </c>
    </row>
    <row r="106" spans="2:65" s="1" customFormat="1" ht="24.2" customHeight="1">
      <c r="B106" s="33"/>
      <c r="C106" s="132" t="s">
        <v>216</v>
      </c>
      <c r="D106" s="132" t="s">
        <v>211</v>
      </c>
      <c r="E106" s="133" t="s">
        <v>2057</v>
      </c>
      <c r="F106" s="134" t="s">
        <v>2058</v>
      </c>
      <c r="G106" s="135" t="s">
        <v>226</v>
      </c>
      <c r="H106" s="136">
        <v>27.96</v>
      </c>
      <c r="I106" s="137"/>
      <c r="J106" s="138">
        <f>ROUND(I106*H106,2)</f>
        <v>0</v>
      </c>
      <c r="K106" s="134" t="s">
        <v>215</v>
      </c>
      <c r="L106" s="33"/>
      <c r="M106" s="139" t="s">
        <v>19</v>
      </c>
      <c r="N106" s="140" t="s">
        <v>48</v>
      </c>
      <c r="P106" s="141">
        <f>O106*H106</f>
        <v>0</v>
      </c>
      <c r="Q106" s="141">
        <v>0</v>
      </c>
      <c r="R106" s="141">
        <f>Q106*H106</f>
        <v>0</v>
      </c>
      <c r="S106" s="141">
        <v>0.00571</v>
      </c>
      <c r="T106" s="142">
        <f>S106*H106</f>
        <v>0.1596516</v>
      </c>
      <c r="AR106" s="143" t="s">
        <v>331</v>
      </c>
      <c r="AT106" s="143" t="s">
        <v>211</v>
      </c>
      <c r="AU106" s="143" t="s">
        <v>86</v>
      </c>
      <c r="AY106" s="18" t="s">
        <v>208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84</v>
      </c>
      <c r="BK106" s="144">
        <f>ROUND(I106*H106,2)</f>
        <v>0</v>
      </c>
      <c r="BL106" s="18" t="s">
        <v>331</v>
      </c>
      <c r="BM106" s="143" t="s">
        <v>2473</v>
      </c>
    </row>
    <row r="107" spans="2:47" s="1" customFormat="1" ht="12">
      <c r="B107" s="33"/>
      <c r="D107" s="145" t="s">
        <v>218</v>
      </c>
      <c r="F107" s="146" t="s">
        <v>2060</v>
      </c>
      <c r="I107" s="147"/>
      <c r="L107" s="33"/>
      <c r="M107" s="148"/>
      <c r="T107" s="52"/>
      <c r="AT107" s="18" t="s">
        <v>218</v>
      </c>
      <c r="AU107" s="18" t="s">
        <v>86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2474</v>
      </c>
      <c r="H108" s="153">
        <v>27.96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4" customFormat="1" ht="12">
      <c r="B109" s="163"/>
      <c r="D109" s="150" t="s">
        <v>220</v>
      </c>
      <c r="E109" s="164" t="s">
        <v>19</v>
      </c>
      <c r="F109" s="165" t="s">
        <v>2063</v>
      </c>
      <c r="H109" s="166">
        <v>27.96</v>
      </c>
      <c r="I109" s="167"/>
      <c r="L109" s="163"/>
      <c r="M109" s="168"/>
      <c r="T109" s="169"/>
      <c r="AT109" s="164" t="s">
        <v>220</v>
      </c>
      <c r="AU109" s="164" t="s">
        <v>86</v>
      </c>
      <c r="AV109" s="14" t="s">
        <v>216</v>
      </c>
      <c r="AW109" s="14" t="s">
        <v>37</v>
      </c>
      <c r="AX109" s="14" t="s">
        <v>84</v>
      </c>
      <c r="AY109" s="164" t="s">
        <v>208</v>
      </c>
    </row>
    <row r="110" spans="2:65" s="1" customFormat="1" ht="37.9" customHeight="1">
      <c r="B110" s="33"/>
      <c r="C110" s="132" t="s">
        <v>244</v>
      </c>
      <c r="D110" s="132" t="s">
        <v>211</v>
      </c>
      <c r="E110" s="133" t="s">
        <v>2064</v>
      </c>
      <c r="F110" s="134" t="s">
        <v>2065</v>
      </c>
      <c r="G110" s="135" t="s">
        <v>226</v>
      </c>
      <c r="H110" s="136">
        <v>27.96</v>
      </c>
      <c r="I110" s="137"/>
      <c r="J110" s="138">
        <f>ROUND(I110*H110,2)</f>
        <v>0</v>
      </c>
      <c r="K110" s="134" t="s">
        <v>215</v>
      </c>
      <c r="L110" s="33"/>
      <c r="M110" s="139" t="s">
        <v>19</v>
      </c>
      <c r="N110" s="140" t="s">
        <v>48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331</v>
      </c>
      <c r="AT110" s="143" t="s">
        <v>211</v>
      </c>
      <c r="AU110" s="143" t="s">
        <v>86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84</v>
      </c>
      <c r="BK110" s="144">
        <f>ROUND(I110*H110,2)</f>
        <v>0</v>
      </c>
      <c r="BL110" s="18" t="s">
        <v>331</v>
      </c>
      <c r="BM110" s="143" t="s">
        <v>2475</v>
      </c>
    </row>
    <row r="111" spans="2:47" s="1" customFormat="1" ht="12">
      <c r="B111" s="33"/>
      <c r="D111" s="145" t="s">
        <v>218</v>
      </c>
      <c r="F111" s="146" t="s">
        <v>2067</v>
      </c>
      <c r="I111" s="147"/>
      <c r="L111" s="33"/>
      <c r="M111" s="148"/>
      <c r="T111" s="52"/>
      <c r="AT111" s="18" t="s">
        <v>218</v>
      </c>
      <c r="AU111" s="18" t="s">
        <v>86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2474</v>
      </c>
      <c r="H112" s="153">
        <v>27.96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4" customFormat="1" ht="12">
      <c r="B113" s="163"/>
      <c r="D113" s="150" t="s">
        <v>220</v>
      </c>
      <c r="E113" s="164" t="s">
        <v>19</v>
      </c>
      <c r="F113" s="165" t="s">
        <v>223</v>
      </c>
      <c r="H113" s="166">
        <v>27.96</v>
      </c>
      <c r="I113" s="167"/>
      <c r="L113" s="163"/>
      <c r="M113" s="168"/>
      <c r="T113" s="169"/>
      <c r="AT113" s="164" t="s">
        <v>220</v>
      </c>
      <c r="AU113" s="164" t="s">
        <v>86</v>
      </c>
      <c r="AV113" s="14" t="s">
        <v>216</v>
      </c>
      <c r="AW113" s="14" t="s">
        <v>37</v>
      </c>
      <c r="AX113" s="14" t="s">
        <v>84</v>
      </c>
      <c r="AY113" s="164" t="s">
        <v>208</v>
      </c>
    </row>
    <row r="114" spans="2:65" s="1" customFormat="1" ht="33" customHeight="1">
      <c r="B114" s="33"/>
      <c r="C114" s="170" t="s">
        <v>250</v>
      </c>
      <c r="D114" s="170" t="s">
        <v>239</v>
      </c>
      <c r="E114" s="171" t="s">
        <v>2068</v>
      </c>
      <c r="F114" s="172" t="s">
        <v>2476</v>
      </c>
      <c r="G114" s="173" t="s">
        <v>226</v>
      </c>
      <c r="H114" s="174">
        <v>27.96</v>
      </c>
      <c r="I114" s="175"/>
      <c r="J114" s="176">
        <f>ROUND(I114*H114,2)</f>
        <v>0</v>
      </c>
      <c r="K114" s="172" t="s">
        <v>215</v>
      </c>
      <c r="L114" s="177"/>
      <c r="M114" s="178" t="s">
        <v>19</v>
      </c>
      <c r="N114" s="179" t="s">
        <v>48</v>
      </c>
      <c r="P114" s="141">
        <f>O114*H114</f>
        <v>0</v>
      </c>
      <c r="Q114" s="141">
        <v>0.005</v>
      </c>
      <c r="R114" s="141">
        <f>Q114*H114</f>
        <v>0.1398</v>
      </c>
      <c r="S114" s="141">
        <v>0</v>
      </c>
      <c r="T114" s="142">
        <f>S114*H114</f>
        <v>0</v>
      </c>
      <c r="AR114" s="143" t="s">
        <v>432</v>
      </c>
      <c r="AT114" s="143" t="s">
        <v>239</v>
      </c>
      <c r="AU114" s="143" t="s">
        <v>86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84</v>
      </c>
      <c r="BK114" s="144">
        <f>ROUND(I114*H114,2)</f>
        <v>0</v>
      </c>
      <c r="BL114" s="18" t="s">
        <v>331</v>
      </c>
      <c r="BM114" s="143" t="s">
        <v>2477</v>
      </c>
    </row>
    <row r="115" spans="2:65" s="1" customFormat="1" ht="16.5" customHeight="1">
      <c r="B115" s="33"/>
      <c r="C115" s="170" t="s">
        <v>255</v>
      </c>
      <c r="D115" s="170" t="s">
        <v>239</v>
      </c>
      <c r="E115" s="171" t="s">
        <v>2071</v>
      </c>
      <c r="F115" s="172" t="s">
        <v>2072</v>
      </c>
      <c r="G115" s="173" t="s">
        <v>226</v>
      </c>
      <c r="H115" s="174">
        <v>27.96</v>
      </c>
      <c r="I115" s="175"/>
      <c r="J115" s="176">
        <f>ROUND(I115*H115,2)</f>
        <v>0</v>
      </c>
      <c r="K115" s="172" t="s">
        <v>19</v>
      </c>
      <c r="L115" s="177"/>
      <c r="M115" s="178" t="s">
        <v>19</v>
      </c>
      <c r="N115" s="179" t="s">
        <v>48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432</v>
      </c>
      <c r="AT115" s="143" t="s">
        <v>239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331</v>
      </c>
      <c r="BM115" s="143" t="s">
        <v>2478</v>
      </c>
    </row>
    <row r="116" spans="2:65" s="1" customFormat="1" ht="44.25" customHeight="1">
      <c r="B116" s="33"/>
      <c r="C116" s="132" t="s">
        <v>242</v>
      </c>
      <c r="D116" s="132" t="s">
        <v>211</v>
      </c>
      <c r="E116" s="133" t="s">
        <v>445</v>
      </c>
      <c r="F116" s="134" t="s">
        <v>446</v>
      </c>
      <c r="G116" s="135" t="s">
        <v>447</v>
      </c>
      <c r="H116" s="187"/>
      <c r="I116" s="137"/>
      <c r="J116" s="138">
        <f>ROUND(I116*H116,2)</f>
        <v>0</v>
      </c>
      <c r="K116" s="134" t="s">
        <v>215</v>
      </c>
      <c r="L116" s="33"/>
      <c r="M116" s="139" t="s">
        <v>19</v>
      </c>
      <c r="N116" s="140" t="s">
        <v>48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331</v>
      </c>
      <c r="AT116" s="143" t="s">
        <v>211</v>
      </c>
      <c r="AU116" s="143" t="s">
        <v>86</v>
      </c>
      <c r="AY116" s="18" t="s">
        <v>208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84</v>
      </c>
      <c r="BK116" s="144">
        <f>ROUND(I116*H116,2)</f>
        <v>0</v>
      </c>
      <c r="BL116" s="18" t="s">
        <v>331</v>
      </c>
      <c r="BM116" s="143" t="s">
        <v>2479</v>
      </c>
    </row>
    <row r="117" spans="2:47" s="1" customFormat="1" ht="12">
      <c r="B117" s="33"/>
      <c r="D117" s="145" t="s">
        <v>218</v>
      </c>
      <c r="F117" s="146" t="s">
        <v>449</v>
      </c>
      <c r="I117" s="147"/>
      <c r="L117" s="33"/>
      <c r="M117" s="148"/>
      <c r="T117" s="52"/>
      <c r="AT117" s="18" t="s">
        <v>218</v>
      </c>
      <c r="AU117" s="18" t="s">
        <v>86</v>
      </c>
    </row>
    <row r="118" spans="2:63" s="11" customFormat="1" ht="25.9" customHeight="1">
      <c r="B118" s="120"/>
      <c r="D118" s="121" t="s">
        <v>76</v>
      </c>
      <c r="E118" s="122" t="s">
        <v>508</v>
      </c>
      <c r="F118" s="122" t="s">
        <v>509</v>
      </c>
      <c r="I118" s="123"/>
      <c r="J118" s="124">
        <f>BK118</f>
        <v>0</v>
      </c>
      <c r="L118" s="120"/>
      <c r="M118" s="125"/>
      <c r="P118" s="126">
        <f>P119</f>
        <v>0</v>
      </c>
      <c r="R118" s="126">
        <f>R119</f>
        <v>0</v>
      </c>
      <c r="T118" s="127">
        <f>T119</f>
        <v>0</v>
      </c>
      <c r="AR118" s="121" t="s">
        <v>244</v>
      </c>
      <c r="AT118" s="128" t="s">
        <v>76</v>
      </c>
      <c r="AU118" s="128" t="s">
        <v>77</v>
      </c>
      <c r="AY118" s="121" t="s">
        <v>208</v>
      </c>
      <c r="BK118" s="129">
        <f>BK119</f>
        <v>0</v>
      </c>
    </row>
    <row r="119" spans="2:63" s="11" customFormat="1" ht="22.9" customHeight="1">
      <c r="B119" s="120"/>
      <c r="D119" s="121" t="s">
        <v>76</v>
      </c>
      <c r="E119" s="130" t="s">
        <v>510</v>
      </c>
      <c r="F119" s="130" t="s">
        <v>511</v>
      </c>
      <c r="I119" s="123"/>
      <c r="J119" s="131">
        <f>BK119</f>
        <v>0</v>
      </c>
      <c r="L119" s="120"/>
      <c r="M119" s="125"/>
      <c r="P119" s="126">
        <f>SUM(P120:P121)</f>
        <v>0</v>
      </c>
      <c r="R119" s="126">
        <f>SUM(R120:R121)</f>
        <v>0</v>
      </c>
      <c r="T119" s="127">
        <f>SUM(T120:T121)</f>
        <v>0</v>
      </c>
      <c r="AR119" s="121" t="s">
        <v>244</v>
      </c>
      <c r="AT119" s="128" t="s">
        <v>76</v>
      </c>
      <c r="AU119" s="128" t="s">
        <v>84</v>
      </c>
      <c r="AY119" s="121" t="s">
        <v>208</v>
      </c>
      <c r="BK119" s="129">
        <f>SUM(BK120:BK121)</f>
        <v>0</v>
      </c>
    </row>
    <row r="120" spans="2:65" s="1" customFormat="1" ht="16.5" customHeight="1">
      <c r="B120" s="33"/>
      <c r="C120" s="132" t="s">
        <v>271</v>
      </c>
      <c r="D120" s="132" t="s">
        <v>211</v>
      </c>
      <c r="E120" s="133" t="s">
        <v>513</v>
      </c>
      <c r="F120" s="134" t="s">
        <v>511</v>
      </c>
      <c r="G120" s="135" t="s">
        <v>447</v>
      </c>
      <c r="H120" s="187"/>
      <c r="I120" s="137"/>
      <c r="J120" s="138">
        <f>ROUND(I120*H120,2)</f>
        <v>0</v>
      </c>
      <c r="K120" s="134" t="s">
        <v>514</v>
      </c>
      <c r="L120" s="33"/>
      <c r="M120" s="139" t="s">
        <v>19</v>
      </c>
      <c r="N120" s="140" t="s">
        <v>48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515</v>
      </c>
      <c r="AT120" s="143" t="s">
        <v>211</v>
      </c>
      <c r="AU120" s="143" t="s">
        <v>86</v>
      </c>
      <c r="AY120" s="18" t="s">
        <v>208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84</v>
      </c>
      <c r="BK120" s="144">
        <f>ROUND(I120*H120,2)</f>
        <v>0</v>
      </c>
      <c r="BL120" s="18" t="s">
        <v>515</v>
      </c>
      <c r="BM120" s="143" t="s">
        <v>2480</v>
      </c>
    </row>
    <row r="121" spans="2:47" s="1" customFormat="1" ht="12">
      <c r="B121" s="33"/>
      <c r="D121" s="145" t="s">
        <v>218</v>
      </c>
      <c r="F121" s="146" t="s">
        <v>517</v>
      </c>
      <c r="I121" s="147"/>
      <c r="L121" s="33"/>
      <c r="M121" s="188"/>
      <c r="N121" s="189"/>
      <c r="O121" s="189"/>
      <c r="P121" s="189"/>
      <c r="Q121" s="189"/>
      <c r="R121" s="189"/>
      <c r="S121" s="189"/>
      <c r="T121" s="190"/>
      <c r="AT121" s="18" t="s">
        <v>218</v>
      </c>
      <c r="AU121" s="18" t="s">
        <v>86</v>
      </c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33"/>
    </row>
  </sheetData>
  <sheetProtection algorithmName="SHA-512" hashValue="3KpI0s239lcKxFRobIpPYOPGz+EpF/ZEpqho2VS0CVL9X6f6A9xhTqf7oRuTKAxVS3/+kxCHcf//4z/2pNosuw==" saltValue="82h+dYxrw9oB86qTBD8/n9ocmMMTR4noJZDGWtMkENcrauySyuhubUDn3oAI1XfDwnHwcLD8j5oIqNrxFfAYyg==" spinCount="100000" sheet="1" objects="1" scenarios="1" formatColumns="0" formatRows="0" autoFilter="0"/>
  <autoFilter ref="C90:K12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941211112"/>
    <hyperlink ref="F100" r:id="rId2" display="https://podminky.urs.cz/item/CS_URS_2023_01/941211211"/>
    <hyperlink ref="F103" r:id="rId3" display="https://podminky.urs.cz/item/CS_URS_2023_01/941211812"/>
    <hyperlink ref="F107" r:id="rId4" display="https://podminky.urs.cz/item/CS_URS_2023_01/764001833"/>
    <hyperlink ref="F111" r:id="rId5" display="https://podminky.urs.cz/item/CS_URS_2023_01/764101141"/>
    <hyperlink ref="F117" r:id="rId6" display="https://podminky.urs.cz/item/CS_URS_2023_01/998764201"/>
    <hyperlink ref="F121" r:id="rId7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2:BM3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159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2481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2337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ROUND((SUM(BE96:BE359)),2)</f>
        <v>0</v>
      </c>
      <c r="I35" s="94">
        <v>0.21</v>
      </c>
      <c r="J35" s="82">
        <f>ROUND(((SUM(BE96:BE359))*I35),2)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ROUND((SUM(BF96:BF359)),2)</f>
        <v>0</v>
      </c>
      <c r="I36" s="94">
        <v>0.15</v>
      </c>
      <c r="J36" s="82">
        <f>ROUND(((SUM(BF96:BF359))*I36),2)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ROUND((SUM(BG96:BG359)),2)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ROUND((SUM(BH96:BH359)),2)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ROUND((SUM(BI96:BI359)),2)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2481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01 - Okna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J141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J191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J253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J265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J268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J269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J306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J356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J357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2481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01 - Okna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P97+P268+P356</f>
        <v>0</v>
      </c>
      <c r="Q96" s="50"/>
      <c r="R96" s="117">
        <f>R97+R268+R356</f>
        <v>4.922222596349999</v>
      </c>
      <c r="S96" s="50"/>
      <c r="T96" s="118">
        <f>T97+T268+T356</f>
        <v>10.207297999999998</v>
      </c>
      <c r="AT96" s="18" t="s">
        <v>76</v>
      </c>
      <c r="AU96" s="18" t="s">
        <v>181</v>
      </c>
      <c r="BK96" s="119">
        <f>BK97+BK268+BK356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P98+P141+P191+P253+P265</f>
        <v>0</v>
      </c>
      <c r="R97" s="126">
        <f>R98+R141+R191+R253+R265</f>
        <v>3.9973461329999993</v>
      </c>
      <c r="T97" s="127">
        <f>T98+T141+T191+T253+T265</f>
        <v>10.191265999999999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BK98+BK141+BK191+BK253+BK265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SUM(P99:P140)</f>
        <v>0</v>
      </c>
      <c r="R98" s="126">
        <f>SUM(R99:R140)</f>
        <v>2.9355424829999994</v>
      </c>
      <c r="T98" s="127">
        <f>SUM(T99:T140)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SUM(BK99:BK140)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1292</v>
      </c>
      <c r="F99" s="134" t="s">
        <v>1293</v>
      </c>
      <c r="G99" s="135" t="s">
        <v>226</v>
      </c>
      <c r="H99" s="136">
        <v>4.62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0.1774009</v>
      </c>
      <c r="R99" s="141">
        <f>Q99*H99</f>
        <v>0.8195921580000001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2482</v>
      </c>
    </row>
    <row r="100" spans="2:47" s="1" customFormat="1" ht="12">
      <c r="B100" s="33"/>
      <c r="D100" s="145" t="s">
        <v>218</v>
      </c>
      <c r="F100" s="146" t="s">
        <v>1295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2483</v>
      </c>
      <c r="H101" s="153">
        <v>2.31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5" customFormat="1" ht="12">
      <c r="B102" s="180"/>
      <c r="D102" s="150" t="s">
        <v>220</v>
      </c>
      <c r="E102" s="181" t="s">
        <v>19</v>
      </c>
      <c r="F102" s="182" t="s">
        <v>2484</v>
      </c>
      <c r="H102" s="183">
        <v>2.31</v>
      </c>
      <c r="I102" s="184"/>
      <c r="L102" s="180"/>
      <c r="M102" s="185"/>
      <c r="T102" s="186"/>
      <c r="AT102" s="181" t="s">
        <v>220</v>
      </c>
      <c r="AU102" s="181" t="s">
        <v>86</v>
      </c>
      <c r="AV102" s="15" t="s">
        <v>209</v>
      </c>
      <c r="AW102" s="15" t="s">
        <v>37</v>
      </c>
      <c r="AX102" s="15" t="s">
        <v>77</v>
      </c>
      <c r="AY102" s="181" t="s">
        <v>208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2485</v>
      </c>
      <c r="H103" s="153">
        <v>1.155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5" customFormat="1" ht="12">
      <c r="B104" s="180"/>
      <c r="D104" s="150" t="s">
        <v>220</v>
      </c>
      <c r="E104" s="181" t="s">
        <v>19</v>
      </c>
      <c r="F104" s="182" t="s">
        <v>2486</v>
      </c>
      <c r="H104" s="183">
        <v>1.155</v>
      </c>
      <c r="I104" s="184"/>
      <c r="L104" s="180"/>
      <c r="M104" s="185"/>
      <c r="T104" s="186"/>
      <c r="AT104" s="181" t="s">
        <v>220</v>
      </c>
      <c r="AU104" s="181" t="s">
        <v>86</v>
      </c>
      <c r="AV104" s="15" t="s">
        <v>209</v>
      </c>
      <c r="AW104" s="15" t="s">
        <v>37</v>
      </c>
      <c r="AX104" s="15" t="s">
        <v>77</v>
      </c>
      <c r="AY104" s="181" t="s">
        <v>208</v>
      </c>
    </row>
    <row r="105" spans="2:51" s="12" customFormat="1" ht="12">
      <c r="B105" s="149"/>
      <c r="D105" s="150" t="s">
        <v>220</v>
      </c>
      <c r="E105" s="151" t="s">
        <v>19</v>
      </c>
      <c r="F105" s="152" t="s">
        <v>2487</v>
      </c>
      <c r="H105" s="153">
        <v>1.155</v>
      </c>
      <c r="I105" s="154"/>
      <c r="L105" s="149"/>
      <c r="M105" s="155"/>
      <c r="T105" s="156"/>
      <c r="AT105" s="151" t="s">
        <v>220</v>
      </c>
      <c r="AU105" s="151" t="s">
        <v>86</v>
      </c>
      <c r="AV105" s="12" t="s">
        <v>86</v>
      </c>
      <c r="AW105" s="12" t="s">
        <v>37</v>
      </c>
      <c r="AX105" s="12" t="s">
        <v>77</v>
      </c>
      <c r="AY105" s="151" t="s">
        <v>208</v>
      </c>
    </row>
    <row r="106" spans="2:51" s="15" customFormat="1" ht="12">
      <c r="B106" s="180"/>
      <c r="D106" s="150" t="s">
        <v>220</v>
      </c>
      <c r="E106" s="181" t="s">
        <v>19</v>
      </c>
      <c r="F106" s="182" t="s">
        <v>2488</v>
      </c>
      <c r="H106" s="183">
        <v>1.155</v>
      </c>
      <c r="I106" s="184"/>
      <c r="L106" s="180"/>
      <c r="M106" s="185"/>
      <c r="T106" s="186"/>
      <c r="AT106" s="181" t="s">
        <v>220</v>
      </c>
      <c r="AU106" s="181" t="s">
        <v>86</v>
      </c>
      <c r="AV106" s="15" t="s">
        <v>209</v>
      </c>
      <c r="AW106" s="15" t="s">
        <v>37</v>
      </c>
      <c r="AX106" s="15" t="s">
        <v>77</v>
      </c>
      <c r="AY106" s="181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4.62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37.9" customHeight="1">
      <c r="B108" s="33"/>
      <c r="C108" s="132" t="s">
        <v>86</v>
      </c>
      <c r="D108" s="132" t="s">
        <v>211</v>
      </c>
      <c r="E108" s="133" t="s">
        <v>233</v>
      </c>
      <c r="F108" s="134" t="s">
        <v>234</v>
      </c>
      <c r="G108" s="135" t="s">
        <v>235</v>
      </c>
      <c r="H108" s="136">
        <v>10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0.0303</v>
      </c>
      <c r="R108" s="141">
        <f>Q108*H108</f>
        <v>0.303</v>
      </c>
      <c r="S108" s="141">
        <v>0</v>
      </c>
      <c r="T108" s="142">
        <f>S108*H108</f>
        <v>0</v>
      </c>
      <c r="AR108" s="143" t="s">
        <v>216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2489</v>
      </c>
    </row>
    <row r="109" spans="2:47" s="1" customFormat="1" ht="12">
      <c r="B109" s="33"/>
      <c r="D109" s="145" t="s">
        <v>218</v>
      </c>
      <c r="F109" s="146" t="s">
        <v>237</v>
      </c>
      <c r="I109" s="147"/>
      <c r="L109" s="33"/>
      <c r="M109" s="148"/>
      <c r="T109" s="52"/>
      <c r="AT109" s="18" t="s">
        <v>218</v>
      </c>
      <c r="AU109" s="18" t="s">
        <v>86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2490</v>
      </c>
      <c r="H110" s="153">
        <v>4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2491</v>
      </c>
      <c r="H111" s="153">
        <v>3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2491</v>
      </c>
      <c r="H112" s="153">
        <v>3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4" customFormat="1" ht="12">
      <c r="B113" s="163"/>
      <c r="D113" s="150" t="s">
        <v>220</v>
      </c>
      <c r="E113" s="164" t="s">
        <v>19</v>
      </c>
      <c r="F113" s="165" t="s">
        <v>223</v>
      </c>
      <c r="H113" s="166">
        <v>10</v>
      </c>
      <c r="I113" s="167"/>
      <c r="L113" s="163"/>
      <c r="M113" s="168"/>
      <c r="T113" s="169"/>
      <c r="AT113" s="164" t="s">
        <v>220</v>
      </c>
      <c r="AU113" s="164" t="s">
        <v>86</v>
      </c>
      <c r="AV113" s="14" t="s">
        <v>216</v>
      </c>
      <c r="AW113" s="14" t="s">
        <v>37</v>
      </c>
      <c r="AX113" s="14" t="s">
        <v>84</v>
      </c>
      <c r="AY113" s="164" t="s">
        <v>208</v>
      </c>
    </row>
    <row r="114" spans="2:65" s="1" customFormat="1" ht="16.5" customHeight="1">
      <c r="B114" s="33"/>
      <c r="C114" s="170" t="s">
        <v>209</v>
      </c>
      <c r="D114" s="170" t="s">
        <v>239</v>
      </c>
      <c r="E114" s="171" t="s">
        <v>240</v>
      </c>
      <c r="F114" s="172" t="s">
        <v>241</v>
      </c>
      <c r="G114" s="173" t="s">
        <v>235</v>
      </c>
      <c r="H114" s="174">
        <v>10</v>
      </c>
      <c r="I114" s="175"/>
      <c r="J114" s="176">
        <f>ROUND(I114*H114,2)</f>
        <v>0</v>
      </c>
      <c r="K114" s="172" t="s">
        <v>215</v>
      </c>
      <c r="L114" s="177"/>
      <c r="M114" s="178" t="s">
        <v>19</v>
      </c>
      <c r="N114" s="179" t="s">
        <v>48</v>
      </c>
      <c r="P114" s="141">
        <f>O114*H114</f>
        <v>0</v>
      </c>
      <c r="Q114" s="141">
        <v>0.12</v>
      </c>
      <c r="R114" s="141">
        <f>Q114*H114</f>
        <v>1.2</v>
      </c>
      <c r="S114" s="141">
        <v>0</v>
      </c>
      <c r="T114" s="142">
        <f>S114*H114</f>
        <v>0</v>
      </c>
      <c r="AR114" s="143" t="s">
        <v>242</v>
      </c>
      <c r="AT114" s="143" t="s">
        <v>239</v>
      </c>
      <c r="AU114" s="143" t="s">
        <v>86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84</v>
      </c>
      <c r="BK114" s="144">
        <f>ROUND(I114*H114,2)</f>
        <v>0</v>
      </c>
      <c r="BL114" s="18" t="s">
        <v>216</v>
      </c>
      <c r="BM114" s="143" t="s">
        <v>2492</v>
      </c>
    </row>
    <row r="115" spans="2:65" s="1" customFormat="1" ht="24.2" customHeight="1">
      <c r="B115" s="33"/>
      <c r="C115" s="132" t="s">
        <v>216</v>
      </c>
      <c r="D115" s="132" t="s">
        <v>211</v>
      </c>
      <c r="E115" s="133" t="s">
        <v>2493</v>
      </c>
      <c r="F115" s="134" t="s">
        <v>2494</v>
      </c>
      <c r="G115" s="135" t="s">
        <v>226</v>
      </c>
      <c r="H115" s="136">
        <v>0.381</v>
      </c>
      <c r="I115" s="137"/>
      <c r="J115" s="138">
        <f>ROUND(I115*H115,2)</f>
        <v>0</v>
      </c>
      <c r="K115" s="134" t="s">
        <v>215</v>
      </c>
      <c r="L115" s="33"/>
      <c r="M115" s="139" t="s">
        <v>19</v>
      </c>
      <c r="N115" s="140" t="s">
        <v>48</v>
      </c>
      <c r="P115" s="141">
        <f>O115*H115</f>
        <v>0</v>
      </c>
      <c r="Q115" s="141">
        <v>0.0004725</v>
      </c>
      <c r="R115" s="141">
        <f>Q115*H115</f>
        <v>0.00018002249999999999</v>
      </c>
      <c r="S115" s="141">
        <v>0</v>
      </c>
      <c r="T115" s="142">
        <f>S115*H115</f>
        <v>0</v>
      </c>
      <c r="AR115" s="143" t="s">
        <v>216</v>
      </c>
      <c r="AT115" s="143" t="s">
        <v>211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2495</v>
      </c>
    </row>
    <row r="116" spans="2:47" s="1" customFormat="1" ht="12">
      <c r="B116" s="33"/>
      <c r="D116" s="145" t="s">
        <v>218</v>
      </c>
      <c r="F116" s="146" t="s">
        <v>2496</v>
      </c>
      <c r="I116" s="147"/>
      <c r="L116" s="33"/>
      <c r="M116" s="148"/>
      <c r="T116" s="52"/>
      <c r="AT116" s="18" t="s">
        <v>218</v>
      </c>
      <c r="AU116" s="18" t="s">
        <v>86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2497</v>
      </c>
      <c r="H117" s="153">
        <v>0.381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0.381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5" s="1" customFormat="1" ht="33" customHeight="1">
      <c r="B119" s="33"/>
      <c r="C119" s="132" t="s">
        <v>244</v>
      </c>
      <c r="D119" s="132" t="s">
        <v>211</v>
      </c>
      <c r="E119" s="133" t="s">
        <v>245</v>
      </c>
      <c r="F119" s="134" t="s">
        <v>246</v>
      </c>
      <c r="G119" s="135" t="s">
        <v>226</v>
      </c>
      <c r="H119" s="136">
        <v>0.381</v>
      </c>
      <c r="I119" s="137"/>
      <c r="J119" s="138">
        <f>ROUND(I119*H119,2)</f>
        <v>0</v>
      </c>
      <c r="K119" s="134" t="s">
        <v>215</v>
      </c>
      <c r="L119" s="33"/>
      <c r="M119" s="139" t="s">
        <v>19</v>
      </c>
      <c r="N119" s="140" t="s">
        <v>48</v>
      </c>
      <c r="P119" s="141">
        <f>O119*H119</f>
        <v>0</v>
      </c>
      <c r="Q119" s="141">
        <v>0.0011025</v>
      </c>
      <c r="R119" s="141">
        <f>Q119*H119</f>
        <v>0.0004200525</v>
      </c>
      <c r="S119" s="141">
        <v>0</v>
      </c>
      <c r="T119" s="142">
        <f>S119*H119</f>
        <v>0</v>
      </c>
      <c r="AR119" s="143" t="s">
        <v>216</v>
      </c>
      <c r="AT119" s="143" t="s">
        <v>211</v>
      </c>
      <c r="AU119" s="143" t="s">
        <v>86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84</v>
      </c>
      <c r="BK119" s="144">
        <f>ROUND(I119*H119,2)</f>
        <v>0</v>
      </c>
      <c r="BL119" s="18" t="s">
        <v>216</v>
      </c>
      <c r="BM119" s="143" t="s">
        <v>2498</v>
      </c>
    </row>
    <row r="120" spans="2:47" s="1" customFormat="1" ht="12">
      <c r="B120" s="33"/>
      <c r="D120" s="145" t="s">
        <v>218</v>
      </c>
      <c r="F120" s="146" t="s">
        <v>248</v>
      </c>
      <c r="I120" s="147"/>
      <c r="L120" s="33"/>
      <c r="M120" s="148"/>
      <c r="T120" s="52"/>
      <c r="AT120" s="18" t="s">
        <v>218</v>
      </c>
      <c r="AU120" s="18" t="s">
        <v>86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2497</v>
      </c>
      <c r="H121" s="153">
        <v>0.381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4" customFormat="1" ht="12">
      <c r="B122" s="163"/>
      <c r="D122" s="150" t="s">
        <v>220</v>
      </c>
      <c r="E122" s="164" t="s">
        <v>19</v>
      </c>
      <c r="F122" s="165" t="s">
        <v>223</v>
      </c>
      <c r="H122" s="166">
        <v>0.381</v>
      </c>
      <c r="I122" s="167"/>
      <c r="L122" s="163"/>
      <c r="M122" s="168"/>
      <c r="T122" s="169"/>
      <c r="AT122" s="164" t="s">
        <v>220</v>
      </c>
      <c r="AU122" s="164" t="s">
        <v>86</v>
      </c>
      <c r="AV122" s="14" t="s">
        <v>216</v>
      </c>
      <c r="AW122" s="14" t="s">
        <v>37</v>
      </c>
      <c r="AX122" s="14" t="s">
        <v>84</v>
      </c>
      <c r="AY122" s="164" t="s">
        <v>208</v>
      </c>
    </row>
    <row r="123" spans="2:65" s="1" customFormat="1" ht="24.2" customHeight="1">
      <c r="B123" s="33"/>
      <c r="C123" s="132" t="s">
        <v>250</v>
      </c>
      <c r="D123" s="132" t="s">
        <v>211</v>
      </c>
      <c r="E123" s="133" t="s">
        <v>251</v>
      </c>
      <c r="F123" s="134" t="s">
        <v>252</v>
      </c>
      <c r="G123" s="135" t="s">
        <v>226</v>
      </c>
      <c r="H123" s="136">
        <v>0.65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0.00126</v>
      </c>
      <c r="R123" s="141">
        <f>Q123*H123</f>
        <v>0.0008190000000000001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2499</v>
      </c>
    </row>
    <row r="124" spans="2:47" s="1" customFormat="1" ht="12">
      <c r="B124" s="33"/>
      <c r="D124" s="145" t="s">
        <v>218</v>
      </c>
      <c r="F124" s="146" t="s">
        <v>254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65" s="1" customFormat="1" ht="37.9" customHeight="1">
      <c r="B125" s="33"/>
      <c r="C125" s="132" t="s">
        <v>255</v>
      </c>
      <c r="D125" s="132" t="s">
        <v>211</v>
      </c>
      <c r="E125" s="133" t="s">
        <v>256</v>
      </c>
      <c r="F125" s="134" t="s">
        <v>257</v>
      </c>
      <c r="G125" s="135" t="s">
        <v>226</v>
      </c>
      <c r="H125" s="136">
        <v>13.925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0.02857</v>
      </c>
      <c r="R125" s="141">
        <f>Q125*H125</f>
        <v>0.39783725000000003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2500</v>
      </c>
    </row>
    <row r="126" spans="2:47" s="1" customFormat="1" ht="12">
      <c r="B126" s="33"/>
      <c r="D126" s="145" t="s">
        <v>218</v>
      </c>
      <c r="F126" s="146" t="s">
        <v>259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2501</v>
      </c>
      <c r="H127" s="153">
        <v>1.26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2" customFormat="1" ht="12">
      <c r="B128" s="149"/>
      <c r="D128" s="150" t="s">
        <v>220</v>
      </c>
      <c r="E128" s="151" t="s">
        <v>19</v>
      </c>
      <c r="F128" s="152" t="s">
        <v>2502</v>
      </c>
      <c r="H128" s="153">
        <v>0.8</v>
      </c>
      <c r="I128" s="154"/>
      <c r="L128" s="149"/>
      <c r="M128" s="155"/>
      <c r="T128" s="156"/>
      <c r="AT128" s="151" t="s">
        <v>220</v>
      </c>
      <c r="AU128" s="151" t="s">
        <v>86</v>
      </c>
      <c r="AV128" s="12" t="s">
        <v>86</v>
      </c>
      <c r="AW128" s="12" t="s">
        <v>37</v>
      </c>
      <c r="AX128" s="12" t="s">
        <v>77</v>
      </c>
      <c r="AY128" s="151" t="s">
        <v>208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2502</v>
      </c>
      <c r="H129" s="153">
        <v>0.8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2503</v>
      </c>
      <c r="H130" s="153">
        <v>0.79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2346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2504</v>
      </c>
      <c r="H132" s="153">
        <v>4.775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2505</v>
      </c>
      <c r="H133" s="153">
        <v>2.75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2505</v>
      </c>
      <c r="H134" s="153">
        <v>2.75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3" customFormat="1" ht="12">
      <c r="B135" s="157"/>
      <c r="D135" s="150" t="s">
        <v>220</v>
      </c>
      <c r="E135" s="158" t="s">
        <v>19</v>
      </c>
      <c r="F135" s="159" t="s">
        <v>1837</v>
      </c>
      <c r="H135" s="158" t="s">
        <v>19</v>
      </c>
      <c r="I135" s="160"/>
      <c r="L135" s="157"/>
      <c r="M135" s="161"/>
      <c r="T135" s="162"/>
      <c r="AT135" s="158" t="s">
        <v>220</v>
      </c>
      <c r="AU135" s="158" t="s">
        <v>86</v>
      </c>
      <c r="AV135" s="13" t="s">
        <v>84</v>
      </c>
      <c r="AW135" s="13" t="s">
        <v>37</v>
      </c>
      <c r="AX135" s="13" t="s">
        <v>77</v>
      </c>
      <c r="AY135" s="158" t="s">
        <v>208</v>
      </c>
    </row>
    <row r="136" spans="2:51" s="14" customFormat="1" ht="12">
      <c r="B136" s="163"/>
      <c r="D136" s="150" t="s">
        <v>220</v>
      </c>
      <c r="E136" s="164" t="s">
        <v>19</v>
      </c>
      <c r="F136" s="165" t="s">
        <v>223</v>
      </c>
      <c r="H136" s="166">
        <v>13.925</v>
      </c>
      <c r="I136" s="167"/>
      <c r="L136" s="163"/>
      <c r="M136" s="168"/>
      <c r="T136" s="169"/>
      <c r="AT136" s="164" t="s">
        <v>220</v>
      </c>
      <c r="AU136" s="164" t="s">
        <v>86</v>
      </c>
      <c r="AV136" s="14" t="s">
        <v>216</v>
      </c>
      <c r="AW136" s="14" t="s">
        <v>37</v>
      </c>
      <c r="AX136" s="14" t="s">
        <v>84</v>
      </c>
      <c r="AY136" s="164" t="s">
        <v>208</v>
      </c>
    </row>
    <row r="137" spans="2:65" s="1" customFormat="1" ht="24.2" customHeight="1">
      <c r="B137" s="33"/>
      <c r="C137" s="132" t="s">
        <v>242</v>
      </c>
      <c r="D137" s="132" t="s">
        <v>211</v>
      </c>
      <c r="E137" s="133" t="s">
        <v>272</v>
      </c>
      <c r="F137" s="134" t="s">
        <v>273</v>
      </c>
      <c r="G137" s="135" t="s">
        <v>274</v>
      </c>
      <c r="H137" s="136">
        <v>2.6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48</v>
      </c>
      <c r="P137" s="141">
        <f>O137*H137</f>
        <v>0</v>
      </c>
      <c r="Q137" s="141">
        <v>0.08219</v>
      </c>
      <c r="R137" s="141">
        <f>Q137*H137</f>
        <v>0.213694</v>
      </c>
      <c r="S137" s="141">
        <v>0</v>
      </c>
      <c r="T137" s="142">
        <f>S137*H137</f>
        <v>0</v>
      </c>
      <c r="AR137" s="143" t="s">
        <v>216</v>
      </c>
      <c r="AT137" s="143" t="s">
        <v>211</v>
      </c>
      <c r="AU137" s="143" t="s">
        <v>86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84</v>
      </c>
      <c r="BK137" s="144">
        <f>ROUND(I137*H137,2)</f>
        <v>0</v>
      </c>
      <c r="BL137" s="18" t="s">
        <v>216</v>
      </c>
      <c r="BM137" s="143" t="s">
        <v>2506</v>
      </c>
    </row>
    <row r="138" spans="2:47" s="1" customFormat="1" ht="12">
      <c r="B138" s="33"/>
      <c r="D138" s="145" t="s">
        <v>218</v>
      </c>
      <c r="F138" s="146" t="s">
        <v>276</v>
      </c>
      <c r="I138" s="147"/>
      <c r="L138" s="33"/>
      <c r="M138" s="148"/>
      <c r="T138" s="52"/>
      <c r="AT138" s="18" t="s">
        <v>218</v>
      </c>
      <c r="AU138" s="18" t="s">
        <v>86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2507</v>
      </c>
      <c r="H139" s="153">
        <v>2.6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4" customFormat="1" ht="12">
      <c r="B140" s="163"/>
      <c r="D140" s="150" t="s">
        <v>220</v>
      </c>
      <c r="E140" s="164" t="s">
        <v>19</v>
      </c>
      <c r="F140" s="165" t="s">
        <v>223</v>
      </c>
      <c r="H140" s="166">
        <v>2.6</v>
      </c>
      <c r="I140" s="167"/>
      <c r="L140" s="163"/>
      <c r="M140" s="168"/>
      <c r="T140" s="169"/>
      <c r="AT140" s="164" t="s">
        <v>220</v>
      </c>
      <c r="AU140" s="164" t="s">
        <v>86</v>
      </c>
      <c r="AV140" s="14" t="s">
        <v>216</v>
      </c>
      <c r="AW140" s="14" t="s">
        <v>37</v>
      </c>
      <c r="AX140" s="14" t="s">
        <v>84</v>
      </c>
      <c r="AY140" s="164" t="s">
        <v>208</v>
      </c>
    </row>
    <row r="141" spans="2:63" s="11" customFormat="1" ht="22.9" customHeight="1">
      <c r="B141" s="120"/>
      <c r="D141" s="121" t="s">
        <v>76</v>
      </c>
      <c r="E141" s="130" t="s">
        <v>250</v>
      </c>
      <c r="F141" s="130" t="s">
        <v>278</v>
      </c>
      <c r="I141" s="123"/>
      <c r="J141" s="131">
        <f>BK141</f>
        <v>0</v>
      </c>
      <c r="L141" s="120"/>
      <c r="M141" s="125"/>
      <c r="P141" s="126">
        <f>SUM(P142:P190)</f>
        <v>0</v>
      </c>
      <c r="R141" s="126">
        <f>SUM(R142:R190)</f>
        <v>1.05928365</v>
      </c>
      <c r="T141" s="127">
        <f>SUM(T142:T190)</f>
        <v>0</v>
      </c>
      <c r="AR141" s="121" t="s">
        <v>84</v>
      </c>
      <c r="AT141" s="128" t="s">
        <v>76</v>
      </c>
      <c r="AU141" s="128" t="s">
        <v>84</v>
      </c>
      <c r="AY141" s="121" t="s">
        <v>208</v>
      </c>
      <c r="BK141" s="129">
        <f>SUM(BK142:BK190)</f>
        <v>0</v>
      </c>
    </row>
    <row r="142" spans="2:65" s="1" customFormat="1" ht="44.25" customHeight="1">
      <c r="B142" s="33"/>
      <c r="C142" s="132" t="s">
        <v>271</v>
      </c>
      <c r="D142" s="132" t="s">
        <v>211</v>
      </c>
      <c r="E142" s="133" t="s">
        <v>749</v>
      </c>
      <c r="F142" s="134" t="s">
        <v>750</v>
      </c>
      <c r="G142" s="135" t="s">
        <v>226</v>
      </c>
      <c r="H142" s="136">
        <v>3.36</v>
      </c>
      <c r="I142" s="137"/>
      <c r="J142" s="138">
        <f>ROUND(I142*H142,2)</f>
        <v>0</v>
      </c>
      <c r="K142" s="134" t="s">
        <v>215</v>
      </c>
      <c r="L142" s="33"/>
      <c r="M142" s="139" t="s">
        <v>19</v>
      </c>
      <c r="N142" s="140" t="s">
        <v>48</v>
      </c>
      <c r="P142" s="141">
        <f>O142*H142</f>
        <v>0</v>
      </c>
      <c r="Q142" s="141">
        <v>0.01838</v>
      </c>
      <c r="R142" s="141">
        <f>Q142*H142</f>
        <v>0.0617568</v>
      </c>
      <c r="S142" s="141">
        <v>0</v>
      </c>
      <c r="T142" s="142">
        <f>S142*H142</f>
        <v>0</v>
      </c>
      <c r="AR142" s="143" t="s">
        <v>216</v>
      </c>
      <c r="AT142" s="143" t="s">
        <v>211</v>
      </c>
      <c r="AU142" s="143" t="s">
        <v>86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84</v>
      </c>
      <c r="BK142" s="144">
        <f>ROUND(I142*H142,2)</f>
        <v>0</v>
      </c>
      <c r="BL142" s="18" t="s">
        <v>216</v>
      </c>
      <c r="BM142" s="143" t="s">
        <v>2508</v>
      </c>
    </row>
    <row r="143" spans="2:47" s="1" customFormat="1" ht="12">
      <c r="B143" s="33"/>
      <c r="D143" s="145" t="s">
        <v>218</v>
      </c>
      <c r="F143" s="146" t="s">
        <v>752</v>
      </c>
      <c r="I143" s="147"/>
      <c r="L143" s="33"/>
      <c r="M143" s="148"/>
      <c r="T143" s="52"/>
      <c r="AT143" s="18" t="s">
        <v>218</v>
      </c>
      <c r="AU143" s="18" t="s">
        <v>86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2509</v>
      </c>
      <c r="H144" s="153">
        <v>1.05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2485</v>
      </c>
      <c r="H145" s="153">
        <v>1.155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2487</v>
      </c>
      <c r="H146" s="153">
        <v>1.155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4" customFormat="1" ht="12">
      <c r="B147" s="163"/>
      <c r="D147" s="150" t="s">
        <v>220</v>
      </c>
      <c r="E147" s="164" t="s">
        <v>19</v>
      </c>
      <c r="F147" s="165" t="s">
        <v>223</v>
      </c>
      <c r="H147" s="166">
        <v>3.3600000000000003</v>
      </c>
      <c r="I147" s="167"/>
      <c r="L147" s="163"/>
      <c r="M147" s="168"/>
      <c r="T147" s="169"/>
      <c r="AT147" s="164" t="s">
        <v>220</v>
      </c>
      <c r="AU147" s="164" t="s">
        <v>86</v>
      </c>
      <c r="AV147" s="14" t="s">
        <v>216</v>
      </c>
      <c r="AW147" s="14" t="s">
        <v>37</v>
      </c>
      <c r="AX147" s="14" t="s">
        <v>84</v>
      </c>
      <c r="AY147" s="164" t="s">
        <v>208</v>
      </c>
    </row>
    <row r="148" spans="2:65" s="1" customFormat="1" ht="44.25" customHeight="1">
      <c r="B148" s="33"/>
      <c r="C148" s="132" t="s">
        <v>169</v>
      </c>
      <c r="D148" s="132" t="s">
        <v>211</v>
      </c>
      <c r="E148" s="133" t="s">
        <v>756</v>
      </c>
      <c r="F148" s="134" t="s">
        <v>757</v>
      </c>
      <c r="G148" s="135" t="s">
        <v>226</v>
      </c>
      <c r="H148" s="136">
        <v>6.72</v>
      </c>
      <c r="I148" s="137"/>
      <c r="J148" s="138">
        <f>ROUND(I148*H148,2)</f>
        <v>0</v>
      </c>
      <c r="K148" s="134" t="s">
        <v>215</v>
      </c>
      <c r="L148" s="33"/>
      <c r="M148" s="139" t="s">
        <v>19</v>
      </c>
      <c r="N148" s="140" t="s">
        <v>48</v>
      </c>
      <c r="P148" s="141">
        <f>O148*H148</f>
        <v>0</v>
      </c>
      <c r="Q148" s="141">
        <v>0.0079</v>
      </c>
      <c r="R148" s="141">
        <f>Q148*H148</f>
        <v>0.053088</v>
      </c>
      <c r="S148" s="141">
        <v>0</v>
      </c>
      <c r="T148" s="142">
        <f>S148*H148</f>
        <v>0</v>
      </c>
      <c r="AR148" s="143" t="s">
        <v>216</v>
      </c>
      <c r="AT148" s="143" t="s">
        <v>211</v>
      </c>
      <c r="AU148" s="143" t="s">
        <v>86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84</v>
      </c>
      <c r="BK148" s="144">
        <f>ROUND(I148*H148,2)</f>
        <v>0</v>
      </c>
      <c r="BL148" s="18" t="s">
        <v>216</v>
      </c>
      <c r="BM148" s="143" t="s">
        <v>2510</v>
      </c>
    </row>
    <row r="149" spans="2:47" s="1" customFormat="1" ht="12">
      <c r="B149" s="33"/>
      <c r="D149" s="145" t="s">
        <v>218</v>
      </c>
      <c r="F149" s="146" t="s">
        <v>759</v>
      </c>
      <c r="I149" s="147"/>
      <c r="L149" s="33"/>
      <c r="M149" s="148"/>
      <c r="T149" s="52"/>
      <c r="AT149" s="18" t="s">
        <v>218</v>
      </c>
      <c r="AU149" s="18" t="s">
        <v>86</v>
      </c>
    </row>
    <row r="150" spans="2:51" s="12" customFormat="1" ht="12">
      <c r="B150" s="149"/>
      <c r="D150" s="150" t="s">
        <v>220</v>
      </c>
      <c r="F150" s="152" t="s">
        <v>2511</v>
      </c>
      <c r="H150" s="153">
        <v>6.72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4</v>
      </c>
      <c r="AX150" s="12" t="s">
        <v>84</v>
      </c>
      <c r="AY150" s="151" t="s">
        <v>208</v>
      </c>
    </row>
    <row r="151" spans="2:65" s="1" customFormat="1" ht="24.2" customHeight="1">
      <c r="B151" s="33"/>
      <c r="C151" s="132" t="s">
        <v>295</v>
      </c>
      <c r="D151" s="132" t="s">
        <v>211</v>
      </c>
      <c r="E151" s="133" t="s">
        <v>279</v>
      </c>
      <c r="F151" s="134" t="s">
        <v>280</v>
      </c>
      <c r="G151" s="135" t="s">
        <v>226</v>
      </c>
      <c r="H151" s="136">
        <v>18.81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48</v>
      </c>
      <c r="P151" s="141">
        <f>O151*H151</f>
        <v>0</v>
      </c>
      <c r="Q151" s="141">
        <v>0.03358</v>
      </c>
      <c r="R151" s="141">
        <f>Q151*H151</f>
        <v>0.6316398</v>
      </c>
      <c r="S151" s="141">
        <v>0</v>
      </c>
      <c r="T151" s="142">
        <f>S151*H151</f>
        <v>0</v>
      </c>
      <c r="AR151" s="143" t="s">
        <v>216</v>
      </c>
      <c r="AT151" s="143" t="s">
        <v>211</v>
      </c>
      <c r="AU151" s="143" t="s">
        <v>86</v>
      </c>
      <c r="AY151" s="18" t="s">
        <v>208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84</v>
      </c>
      <c r="BK151" s="144">
        <f>ROUND(I151*H151,2)</f>
        <v>0</v>
      </c>
      <c r="BL151" s="18" t="s">
        <v>216</v>
      </c>
      <c r="BM151" s="143" t="s">
        <v>2512</v>
      </c>
    </row>
    <row r="152" spans="2:47" s="1" customFormat="1" ht="12">
      <c r="B152" s="33"/>
      <c r="D152" s="145" t="s">
        <v>218</v>
      </c>
      <c r="F152" s="146" t="s">
        <v>282</v>
      </c>
      <c r="I152" s="147"/>
      <c r="L152" s="33"/>
      <c r="M152" s="148"/>
      <c r="T152" s="52"/>
      <c r="AT152" s="18" t="s">
        <v>218</v>
      </c>
      <c r="AU152" s="18" t="s">
        <v>86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2513</v>
      </c>
      <c r="H153" s="153">
        <v>2.835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2514</v>
      </c>
      <c r="H154" s="153">
        <v>2.25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2514</v>
      </c>
      <c r="H155" s="153">
        <v>2.25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2" customFormat="1" ht="12">
      <c r="B156" s="149"/>
      <c r="D156" s="150" t="s">
        <v>220</v>
      </c>
      <c r="E156" s="151" t="s">
        <v>19</v>
      </c>
      <c r="F156" s="152" t="s">
        <v>2515</v>
      </c>
      <c r="H156" s="153">
        <v>2.025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37</v>
      </c>
      <c r="AX156" s="12" t="s">
        <v>77</v>
      </c>
      <c r="AY156" s="151" t="s">
        <v>208</v>
      </c>
    </row>
    <row r="157" spans="2:51" s="15" customFormat="1" ht="12">
      <c r="B157" s="180"/>
      <c r="D157" s="150" t="s">
        <v>220</v>
      </c>
      <c r="E157" s="181" t="s">
        <v>19</v>
      </c>
      <c r="F157" s="182" t="s">
        <v>290</v>
      </c>
      <c r="H157" s="183">
        <v>9.36</v>
      </c>
      <c r="I157" s="184"/>
      <c r="L157" s="180"/>
      <c r="M157" s="185"/>
      <c r="T157" s="186"/>
      <c r="AT157" s="181" t="s">
        <v>220</v>
      </c>
      <c r="AU157" s="181" t="s">
        <v>86</v>
      </c>
      <c r="AV157" s="15" t="s">
        <v>209</v>
      </c>
      <c r="AW157" s="15" t="s">
        <v>37</v>
      </c>
      <c r="AX157" s="15" t="s">
        <v>77</v>
      </c>
      <c r="AY157" s="18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2516</v>
      </c>
      <c r="H158" s="153">
        <v>2.58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2517</v>
      </c>
      <c r="H159" s="153">
        <v>2.415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2517</v>
      </c>
      <c r="H160" s="153">
        <v>2.415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2518</v>
      </c>
      <c r="H161" s="153">
        <v>2.04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5" customFormat="1" ht="12">
      <c r="B162" s="180"/>
      <c r="D162" s="150" t="s">
        <v>220</v>
      </c>
      <c r="E162" s="181" t="s">
        <v>19</v>
      </c>
      <c r="F162" s="182" t="s">
        <v>294</v>
      </c>
      <c r="H162" s="183">
        <v>9.45</v>
      </c>
      <c r="I162" s="184"/>
      <c r="L162" s="180"/>
      <c r="M162" s="185"/>
      <c r="T162" s="186"/>
      <c r="AT162" s="181" t="s">
        <v>220</v>
      </c>
      <c r="AU162" s="181" t="s">
        <v>86</v>
      </c>
      <c r="AV162" s="15" t="s">
        <v>209</v>
      </c>
      <c r="AW162" s="15" t="s">
        <v>37</v>
      </c>
      <c r="AX162" s="15" t="s">
        <v>77</v>
      </c>
      <c r="AY162" s="181" t="s">
        <v>208</v>
      </c>
    </row>
    <row r="163" spans="2:51" s="14" customFormat="1" ht="12">
      <c r="B163" s="163"/>
      <c r="D163" s="150" t="s">
        <v>220</v>
      </c>
      <c r="E163" s="164" t="s">
        <v>19</v>
      </c>
      <c r="F163" s="165" t="s">
        <v>223</v>
      </c>
      <c r="H163" s="166">
        <v>18.81</v>
      </c>
      <c r="I163" s="167"/>
      <c r="L163" s="163"/>
      <c r="M163" s="168"/>
      <c r="T163" s="169"/>
      <c r="AT163" s="164" t="s">
        <v>220</v>
      </c>
      <c r="AU163" s="164" t="s">
        <v>86</v>
      </c>
      <c r="AV163" s="14" t="s">
        <v>216</v>
      </c>
      <c r="AW163" s="14" t="s">
        <v>37</v>
      </c>
      <c r="AX163" s="14" t="s">
        <v>84</v>
      </c>
      <c r="AY163" s="164" t="s">
        <v>208</v>
      </c>
    </row>
    <row r="164" spans="2:65" s="1" customFormat="1" ht="44.25" customHeight="1">
      <c r="B164" s="33"/>
      <c r="C164" s="132" t="s">
        <v>306</v>
      </c>
      <c r="D164" s="132" t="s">
        <v>211</v>
      </c>
      <c r="E164" s="133" t="s">
        <v>769</v>
      </c>
      <c r="F164" s="134" t="s">
        <v>770</v>
      </c>
      <c r="G164" s="135" t="s">
        <v>226</v>
      </c>
      <c r="H164" s="136">
        <v>3.36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48</v>
      </c>
      <c r="P164" s="141">
        <f>O164*H164</f>
        <v>0</v>
      </c>
      <c r="Q164" s="141">
        <v>0.02636</v>
      </c>
      <c r="R164" s="141">
        <f>Q164*H164</f>
        <v>0.0885696</v>
      </c>
      <c r="S164" s="141">
        <v>0</v>
      </c>
      <c r="T164" s="142">
        <f>S164*H164</f>
        <v>0</v>
      </c>
      <c r="AR164" s="143" t="s">
        <v>216</v>
      </c>
      <c r="AT164" s="143" t="s">
        <v>211</v>
      </c>
      <c r="AU164" s="143" t="s">
        <v>86</v>
      </c>
      <c r="AY164" s="18" t="s">
        <v>208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84</v>
      </c>
      <c r="BK164" s="144">
        <f>ROUND(I164*H164,2)</f>
        <v>0</v>
      </c>
      <c r="BL164" s="18" t="s">
        <v>216</v>
      </c>
      <c r="BM164" s="143" t="s">
        <v>2519</v>
      </c>
    </row>
    <row r="165" spans="2:47" s="1" customFormat="1" ht="12">
      <c r="B165" s="33"/>
      <c r="D165" s="145" t="s">
        <v>218</v>
      </c>
      <c r="F165" s="146" t="s">
        <v>772</v>
      </c>
      <c r="I165" s="147"/>
      <c r="L165" s="33"/>
      <c r="M165" s="148"/>
      <c r="T165" s="52"/>
      <c r="AT165" s="18" t="s">
        <v>218</v>
      </c>
      <c r="AU165" s="18" t="s">
        <v>86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2509</v>
      </c>
      <c r="H166" s="153">
        <v>1.05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2485</v>
      </c>
      <c r="H167" s="153">
        <v>1.155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2487</v>
      </c>
      <c r="H168" s="153">
        <v>1.155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4" customFormat="1" ht="12">
      <c r="B169" s="163"/>
      <c r="D169" s="150" t="s">
        <v>220</v>
      </c>
      <c r="E169" s="164" t="s">
        <v>19</v>
      </c>
      <c r="F169" s="165" t="s">
        <v>223</v>
      </c>
      <c r="H169" s="166">
        <v>3.3600000000000003</v>
      </c>
      <c r="I169" s="167"/>
      <c r="L169" s="163"/>
      <c r="M169" s="168"/>
      <c r="T169" s="169"/>
      <c r="AT169" s="164" t="s">
        <v>220</v>
      </c>
      <c r="AU169" s="164" t="s">
        <v>86</v>
      </c>
      <c r="AV169" s="14" t="s">
        <v>216</v>
      </c>
      <c r="AW169" s="14" t="s">
        <v>37</v>
      </c>
      <c r="AX169" s="14" t="s">
        <v>84</v>
      </c>
      <c r="AY169" s="164" t="s">
        <v>208</v>
      </c>
    </row>
    <row r="170" spans="2:65" s="1" customFormat="1" ht="44.25" customHeight="1">
      <c r="B170" s="33"/>
      <c r="C170" s="132" t="s">
        <v>312</v>
      </c>
      <c r="D170" s="132" t="s">
        <v>211</v>
      </c>
      <c r="E170" s="133" t="s">
        <v>776</v>
      </c>
      <c r="F170" s="134" t="s">
        <v>777</v>
      </c>
      <c r="G170" s="135" t="s">
        <v>226</v>
      </c>
      <c r="H170" s="136">
        <v>3.36</v>
      </c>
      <c r="I170" s="137"/>
      <c r="J170" s="138">
        <f>ROUND(I170*H170,2)</f>
        <v>0</v>
      </c>
      <c r="K170" s="134" t="s">
        <v>215</v>
      </c>
      <c r="L170" s="33"/>
      <c r="M170" s="139" t="s">
        <v>19</v>
      </c>
      <c r="N170" s="140" t="s">
        <v>48</v>
      </c>
      <c r="P170" s="141">
        <f>O170*H170</f>
        <v>0</v>
      </c>
      <c r="Q170" s="141">
        <v>0.0079</v>
      </c>
      <c r="R170" s="141">
        <f>Q170*H170</f>
        <v>0.026544</v>
      </c>
      <c r="S170" s="141">
        <v>0</v>
      </c>
      <c r="T170" s="142">
        <f>S170*H170</f>
        <v>0</v>
      </c>
      <c r="AR170" s="143" t="s">
        <v>216</v>
      </c>
      <c r="AT170" s="143" t="s">
        <v>211</v>
      </c>
      <c r="AU170" s="143" t="s">
        <v>86</v>
      </c>
      <c r="AY170" s="18" t="s">
        <v>208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84</v>
      </c>
      <c r="BK170" s="144">
        <f>ROUND(I170*H170,2)</f>
        <v>0</v>
      </c>
      <c r="BL170" s="18" t="s">
        <v>216</v>
      </c>
      <c r="BM170" s="143" t="s">
        <v>2520</v>
      </c>
    </row>
    <row r="171" spans="2:47" s="1" customFormat="1" ht="12">
      <c r="B171" s="33"/>
      <c r="D171" s="145" t="s">
        <v>218</v>
      </c>
      <c r="F171" s="146" t="s">
        <v>779</v>
      </c>
      <c r="I171" s="147"/>
      <c r="L171" s="33"/>
      <c r="M171" s="148"/>
      <c r="T171" s="52"/>
      <c r="AT171" s="18" t="s">
        <v>218</v>
      </c>
      <c r="AU171" s="18" t="s">
        <v>86</v>
      </c>
    </row>
    <row r="172" spans="2:65" s="1" customFormat="1" ht="24.2" customHeight="1">
      <c r="B172" s="33"/>
      <c r="C172" s="132" t="s">
        <v>318</v>
      </c>
      <c r="D172" s="132" t="s">
        <v>211</v>
      </c>
      <c r="E172" s="133" t="s">
        <v>307</v>
      </c>
      <c r="F172" s="134" t="s">
        <v>308</v>
      </c>
      <c r="G172" s="135" t="s">
        <v>274</v>
      </c>
      <c r="H172" s="136">
        <v>8.35</v>
      </c>
      <c r="I172" s="137"/>
      <c r="J172" s="138">
        <f>ROUND(I172*H172,2)</f>
        <v>0</v>
      </c>
      <c r="K172" s="134" t="s">
        <v>215</v>
      </c>
      <c r="L172" s="33"/>
      <c r="M172" s="139" t="s">
        <v>19</v>
      </c>
      <c r="N172" s="140" t="s">
        <v>48</v>
      </c>
      <c r="P172" s="141">
        <f>O172*H172</f>
        <v>0</v>
      </c>
      <c r="Q172" s="141">
        <v>0.010323</v>
      </c>
      <c r="R172" s="141">
        <f>Q172*H172</f>
        <v>0.08619705</v>
      </c>
      <c r="S172" s="141">
        <v>0</v>
      </c>
      <c r="T172" s="142">
        <f>S172*H172</f>
        <v>0</v>
      </c>
      <c r="AR172" s="143" t="s">
        <v>216</v>
      </c>
      <c r="AT172" s="143" t="s">
        <v>211</v>
      </c>
      <c r="AU172" s="143" t="s">
        <v>86</v>
      </c>
      <c r="AY172" s="18" t="s">
        <v>208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8" t="s">
        <v>84</v>
      </c>
      <c r="BK172" s="144">
        <f>ROUND(I172*H172,2)</f>
        <v>0</v>
      </c>
      <c r="BL172" s="18" t="s">
        <v>216</v>
      </c>
      <c r="BM172" s="143" t="s">
        <v>2521</v>
      </c>
    </row>
    <row r="173" spans="2:47" s="1" customFormat="1" ht="12">
      <c r="B173" s="33"/>
      <c r="D173" s="145" t="s">
        <v>218</v>
      </c>
      <c r="F173" s="146" t="s">
        <v>310</v>
      </c>
      <c r="I173" s="147"/>
      <c r="L173" s="33"/>
      <c r="M173" s="148"/>
      <c r="T173" s="52"/>
      <c r="AT173" s="18" t="s">
        <v>218</v>
      </c>
      <c r="AU173" s="18" t="s">
        <v>86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2522</v>
      </c>
      <c r="H174" s="153">
        <v>2.1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2" customFormat="1" ht="12">
      <c r="B175" s="149"/>
      <c r="D175" s="150" t="s">
        <v>220</v>
      </c>
      <c r="E175" s="151" t="s">
        <v>19</v>
      </c>
      <c r="F175" s="152" t="s">
        <v>2522</v>
      </c>
      <c r="H175" s="153">
        <v>2.1</v>
      </c>
      <c r="I175" s="154"/>
      <c r="L175" s="149"/>
      <c r="M175" s="155"/>
      <c r="T175" s="156"/>
      <c r="AT175" s="151" t="s">
        <v>220</v>
      </c>
      <c r="AU175" s="151" t="s">
        <v>86</v>
      </c>
      <c r="AV175" s="12" t="s">
        <v>86</v>
      </c>
      <c r="AW175" s="12" t="s">
        <v>37</v>
      </c>
      <c r="AX175" s="12" t="s">
        <v>77</v>
      </c>
      <c r="AY175" s="151" t="s">
        <v>208</v>
      </c>
    </row>
    <row r="176" spans="2:51" s="12" customFormat="1" ht="12">
      <c r="B176" s="149"/>
      <c r="D176" s="150" t="s">
        <v>220</v>
      </c>
      <c r="E176" s="151" t="s">
        <v>19</v>
      </c>
      <c r="F176" s="152" t="s">
        <v>2522</v>
      </c>
      <c r="H176" s="153">
        <v>2.1</v>
      </c>
      <c r="I176" s="154"/>
      <c r="L176" s="149"/>
      <c r="M176" s="155"/>
      <c r="T176" s="156"/>
      <c r="AT176" s="151" t="s">
        <v>220</v>
      </c>
      <c r="AU176" s="151" t="s">
        <v>86</v>
      </c>
      <c r="AV176" s="12" t="s">
        <v>86</v>
      </c>
      <c r="AW176" s="12" t="s">
        <v>37</v>
      </c>
      <c r="AX176" s="12" t="s">
        <v>77</v>
      </c>
      <c r="AY176" s="151" t="s">
        <v>208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2523</v>
      </c>
      <c r="H177" s="153">
        <v>2.05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4" customFormat="1" ht="12">
      <c r="B178" s="163"/>
      <c r="D178" s="150" t="s">
        <v>220</v>
      </c>
      <c r="E178" s="164" t="s">
        <v>19</v>
      </c>
      <c r="F178" s="165" t="s">
        <v>223</v>
      </c>
      <c r="H178" s="166">
        <v>8.350000000000001</v>
      </c>
      <c r="I178" s="167"/>
      <c r="L178" s="163"/>
      <c r="M178" s="168"/>
      <c r="T178" s="169"/>
      <c r="AT178" s="164" t="s">
        <v>220</v>
      </c>
      <c r="AU178" s="164" t="s">
        <v>86</v>
      </c>
      <c r="AV178" s="14" t="s">
        <v>216</v>
      </c>
      <c r="AW178" s="14" t="s">
        <v>37</v>
      </c>
      <c r="AX178" s="14" t="s">
        <v>84</v>
      </c>
      <c r="AY178" s="164" t="s">
        <v>208</v>
      </c>
    </row>
    <row r="179" spans="2:65" s="1" customFormat="1" ht="24.2" customHeight="1">
      <c r="B179" s="33"/>
      <c r="C179" s="132" t="s">
        <v>8</v>
      </c>
      <c r="D179" s="132" t="s">
        <v>211</v>
      </c>
      <c r="E179" s="133" t="s">
        <v>313</v>
      </c>
      <c r="F179" s="134" t="s">
        <v>314</v>
      </c>
      <c r="G179" s="135" t="s">
        <v>274</v>
      </c>
      <c r="H179" s="136">
        <v>5.4</v>
      </c>
      <c r="I179" s="137"/>
      <c r="J179" s="138">
        <f>ROUND(I179*H179,2)</f>
        <v>0</v>
      </c>
      <c r="K179" s="134" t="s">
        <v>215</v>
      </c>
      <c r="L179" s="33"/>
      <c r="M179" s="139" t="s">
        <v>19</v>
      </c>
      <c r="N179" s="140" t="s">
        <v>48</v>
      </c>
      <c r="P179" s="141">
        <f>O179*H179</f>
        <v>0</v>
      </c>
      <c r="Q179" s="141">
        <v>0.020646</v>
      </c>
      <c r="R179" s="141">
        <f>Q179*H179</f>
        <v>0.11148840000000002</v>
      </c>
      <c r="S179" s="141">
        <v>0</v>
      </c>
      <c r="T179" s="142">
        <f>S179*H179</f>
        <v>0</v>
      </c>
      <c r="AR179" s="143" t="s">
        <v>216</v>
      </c>
      <c r="AT179" s="143" t="s">
        <v>211</v>
      </c>
      <c r="AU179" s="143" t="s">
        <v>86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84</v>
      </c>
      <c r="BK179" s="144">
        <f>ROUND(I179*H179,2)</f>
        <v>0</v>
      </c>
      <c r="BL179" s="18" t="s">
        <v>216</v>
      </c>
      <c r="BM179" s="143" t="s">
        <v>2524</v>
      </c>
    </row>
    <row r="180" spans="2:47" s="1" customFormat="1" ht="12">
      <c r="B180" s="33"/>
      <c r="D180" s="145" t="s">
        <v>218</v>
      </c>
      <c r="F180" s="146" t="s">
        <v>316</v>
      </c>
      <c r="I180" s="147"/>
      <c r="L180" s="33"/>
      <c r="M180" s="148"/>
      <c r="T180" s="52"/>
      <c r="AT180" s="18" t="s">
        <v>218</v>
      </c>
      <c r="AU180" s="18" t="s">
        <v>86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2507</v>
      </c>
      <c r="H181" s="153">
        <v>2.6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2525</v>
      </c>
      <c r="H182" s="153">
        <v>2.8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4" customFormat="1" ht="12">
      <c r="B183" s="163"/>
      <c r="D183" s="150" t="s">
        <v>220</v>
      </c>
      <c r="E183" s="164" t="s">
        <v>19</v>
      </c>
      <c r="F183" s="165" t="s">
        <v>223</v>
      </c>
      <c r="H183" s="166">
        <v>5.4</v>
      </c>
      <c r="I183" s="167"/>
      <c r="L183" s="163"/>
      <c r="M183" s="168"/>
      <c r="T183" s="169"/>
      <c r="AT183" s="164" t="s">
        <v>220</v>
      </c>
      <c r="AU183" s="164" t="s">
        <v>86</v>
      </c>
      <c r="AV183" s="14" t="s">
        <v>216</v>
      </c>
      <c r="AW183" s="14" t="s">
        <v>37</v>
      </c>
      <c r="AX183" s="14" t="s">
        <v>84</v>
      </c>
      <c r="AY183" s="164" t="s">
        <v>208</v>
      </c>
    </row>
    <row r="184" spans="2:65" s="1" customFormat="1" ht="37.9" customHeight="1">
      <c r="B184" s="33"/>
      <c r="C184" s="132" t="s">
        <v>331</v>
      </c>
      <c r="D184" s="132" t="s">
        <v>211</v>
      </c>
      <c r="E184" s="133" t="s">
        <v>319</v>
      </c>
      <c r="F184" s="134" t="s">
        <v>320</v>
      </c>
      <c r="G184" s="135" t="s">
        <v>226</v>
      </c>
      <c r="H184" s="136">
        <v>44.915</v>
      </c>
      <c r="I184" s="137"/>
      <c r="J184" s="138">
        <f>ROUND(I184*H184,2)</f>
        <v>0</v>
      </c>
      <c r="K184" s="134" t="s">
        <v>215</v>
      </c>
      <c r="L184" s="33"/>
      <c r="M184" s="139" t="s">
        <v>19</v>
      </c>
      <c r="N184" s="140" t="s">
        <v>48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216</v>
      </c>
      <c r="AT184" s="143" t="s">
        <v>211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216</v>
      </c>
      <c r="BM184" s="143" t="s">
        <v>2526</v>
      </c>
    </row>
    <row r="185" spans="2:47" s="1" customFormat="1" ht="12">
      <c r="B185" s="33"/>
      <c r="D185" s="145" t="s">
        <v>218</v>
      </c>
      <c r="F185" s="146" t="s">
        <v>322</v>
      </c>
      <c r="I185" s="147"/>
      <c r="L185" s="33"/>
      <c r="M185" s="148"/>
      <c r="T185" s="52"/>
      <c r="AT185" s="18" t="s">
        <v>218</v>
      </c>
      <c r="AU185" s="18" t="s">
        <v>86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2527</v>
      </c>
      <c r="H186" s="153">
        <v>12.6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1523</v>
      </c>
      <c r="H187" s="153">
        <v>11.34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1523</v>
      </c>
      <c r="H188" s="153">
        <v>11.34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1644</v>
      </c>
      <c r="H189" s="153">
        <v>9.635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4" customFormat="1" ht="12">
      <c r="B190" s="163"/>
      <c r="D190" s="150" t="s">
        <v>220</v>
      </c>
      <c r="E190" s="164" t="s">
        <v>19</v>
      </c>
      <c r="F190" s="165" t="s">
        <v>223</v>
      </c>
      <c r="H190" s="166">
        <v>44.915</v>
      </c>
      <c r="I190" s="167"/>
      <c r="L190" s="163"/>
      <c r="M190" s="168"/>
      <c r="T190" s="169"/>
      <c r="AT190" s="164" t="s">
        <v>220</v>
      </c>
      <c r="AU190" s="164" t="s">
        <v>86</v>
      </c>
      <c r="AV190" s="14" t="s">
        <v>216</v>
      </c>
      <c r="AW190" s="14" t="s">
        <v>37</v>
      </c>
      <c r="AX190" s="14" t="s">
        <v>84</v>
      </c>
      <c r="AY190" s="164" t="s">
        <v>208</v>
      </c>
    </row>
    <row r="191" spans="2:63" s="11" customFormat="1" ht="22.9" customHeight="1">
      <c r="B191" s="120"/>
      <c r="D191" s="121" t="s">
        <v>76</v>
      </c>
      <c r="E191" s="130" t="s">
        <v>271</v>
      </c>
      <c r="F191" s="130" t="s">
        <v>324</v>
      </c>
      <c r="I191" s="123"/>
      <c r="J191" s="131">
        <f>BK191</f>
        <v>0</v>
      </c>
      <c r="L191" s="120"/>
      <c r="M191" s="125"/>
      <c r="P191" s="126">
        <f>SUM(P192:P252)</f>
        <v>0</v>
      </c>
      <c r="R191" s="126">
        <f>SUM(R192:R252)</f>
        <v>0.00252</v>
      </c>
      <c r="T191" s="127">
        <f>SUM(T192:T252)</f>
        <v>10.191265999999999</v>
      </c>
      <c r="AR191" s="121" t="s">
        <v>84</v>
      </c>
      <c r="AT191" s="128" t="s">
        <v>76</v>
      </c>
      <c r="AU191" s="128" t="s">
        <v>84</v>
      </c>
      <c r="AY191" s="121" t="s">
        <v>208</v>
      </c>
      <c r="BK191" s="129">
        <f>SUM(BK192:BK252)</f>
        <v>0</v>
      </c>
    </row>
    <row r="192" spans="2:65" s="1" customFormat="1" ht="37.9" customHeight="1">
      <c r="B192" s="33"/>
      <c r="C192" s="132" t="s">
        <v>337</v>
      </c>
      <c r="D192" s="132" t="s">
        <v>211</v>
      </c>
      <c r="E192" s="133" t="s">
        <v>325</v>
      </c>
      <c r="F192" s="134" t="s">
        <v>326</v>
      </c>
      <c r="G192" s="135" t="s">
        <v>226</v>
      </c>
      <c r="H192" s="136">
        <v>12</v>
      </c>
      <c r="I192" s="137"/>
      <c r="J192" s="138">
        <f>ROUND(I192*H192,2)</f>
        <v>0</v>
      </c>
      <c r="K192" s="134" t="s">
        <v>215</v>
      </c>
      <c r="L192" s="33"/>
      <c r="M192" s="139" t="s">
        <v>19</v>
      </c>
      <c r="N192" s="140" t="s">
        <v>48</v>
      </c>
      <c r="P192" s="141">
        <f>O192*H192</f>
        <v>0</v>
      </c>
      <c r="Q192" s="141">
        <v>0.00021</v>
      </c>
      <c r="R192" s="141">
        <f>Q192*H192</f>
        <v>0.00252</v>
      </c>
      <c r="S192" s="141">
        <v>0</v>
      </c>
      <c r="T192" s="142">
        <f>S192*H192</f>
        <v>0</v>
      </c>
      <c r="AR192" s="143" t="s">
        <v>216</v>
      </c>
      <c r="AT192" s="143" t="s">
        <v>211</v>
      </c>
      <c r="AU192" s="143" t="s">
        <v>86</v>
      </c>
      <c r="AY192" s="18" t="s">
        <v>208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8" t="s">
        <v>84</v>
      </c>
      <c r="BK192" s="144">
        <f>ROUND(I192*H192,2)</f>
        <v>0</v>
      </c>
      <c r="BL192" s="18" t="s">
        <v>216</v>
      </c>
      <c r="BM192" s="143" t="s">
        <v>2528</v>
      </c>
    </row>
    <row r="193" spans="2:47" s="1" customFormat="1" ht="12">
      <c r="B193" s="33"/>
      <c r="D193" s="145" t="s">
        <v>218</v>
      </c>
      <c r="F193" s="146" t="s">
        <v>328</v>
      </c>
      <c r="I193" s="147"/>
      <c r="L193" s="33"/>
      <c r="M193" s="148"/>
      <c r="T193" s="52"/>
      <c r="AT193" s="18" t="s">
        <v>218</v>
      </c>
      <c r="AU193" s="18" t="s">
        <v>86</v>
      </c>
    </row>
    <row r="194" spans="2:51" s="12" customFormat="1" ht="12">
      <c r="B194" s="149"/>
      <c r="D194" s="150" t="s">
        <v>220</v>
      </c>
      <c r="E194" s="151" t="s">
        <v>19</v>
      </c>
      <c r="F194" s="152" t="s">
        <v>1782</v>
      </c>
      <c r="H194" s="153">
        <v>12</v>
      </c>
      <c r="I194" s="154"/>
      <c r="L194" s="149"/>
      <c r="M194" s="155"/>
      <c r="T194" s="156"/>
      <c r="AT194" s="151" t="s">
        <v>220</v>
      </c>
      <c r="AU194" s="151" t="s">
        <v>86</v>
      </c>
      <c r="AV194" s="12" t="s">
        <v>86</v>
      </c>
      <c r="AW194" s="12" t="s">
        <v>37</v>
      </c>
      <c r="AX194" s="12" t="s">
        <v>77</v>
      </c>
      <c r="AY194" s="151" t="s">
        <v>208</v>
      </c>
    </row>
    <row r="195" spans="2:51" s="14" customFormat="1" ht="12">
      <c r="B195" s="163"/>
      <c r="D195" s="150" t="s">
        <v>220</v>
      </c>
      <c r="E195" s="164" t="s">
        <v>19</v>
      </c>
      <c r="F195" s="165" t="s">
        <v>223</v>
      </c>
      <c r="H195" s="166">
        <v>12</v>
      </c>
      <c r="I195" s="167"/>
      <c r="L195" s="163"/>
      <c r="M195" s="168"/>
      <c r="T195" s="169"/>
      <c r="AT195" s="164" t="s">
        <v>220</v>
      </c>
      <c r="AU195" s="164" t="s">
        <v>86</v>
      </c>
      <c r="AV195" s="14" t="s">
        <v>216</v>
      </c>
      <c r="AW195" s="14" t="s">
        <v>37</v>
      </c>
      <c r="AX195" s="14" t="s">
        <v>84</v>
      </c>
      <c r="AY195" s="164" t="s">
        <v>208</v>
      </c>
    </row>
    <row r="196" spans="2:65" s="1" customFormat="1" ht="49.15" customHeight="1">
      <c r="B196" s="33"/>
      <c r="C196" s="132" t="s">
        <v>343</v>
      </c>
      <c r="D196" s="132" t="s">
        <v>211</v>
      </c>
      <c r="E196" s="133" t="s">
        <v>1366</v>
      </c>
      <c r="F196" s="134" t="s">
        <v>1367</v>
      </c>
      <c r="G196" s="135" t="s">
        <v>214</v>
      </c>
      <c r="H196" s="136">
        <v>4.173</v>
      </c>
      <c r="I196" s="137"/>
      <c r="J196" s="138">
        <f>ROUND(I196*H196,2)</f>
        <v>0</v>
      </c>
      <c r="K196" s="134" t="s">
        <v>215</v>
      </c>
      <c r="L196" s="33"/>
      <c r="M196" s="139" t="s">
        <v>19</v>
      </c>
      <c r="N196" s="140" t="s">
        <v>48</v>
      </c>
      <c r="P196" s="141">
        <f>O196*H196</f>
        <v>0</v>
      </c>
      <c r="Q196" s="141">
        <v>0</v>
      </c>
      <c r="R196" s="141">
        <f>Q196*H196</f>
        <v>0</v>
      </c>
      <c r="S196" s="141">
        <v>1.8</v>
      </c>
      <c r="T196" s="142">
        <f>S196*H196</f>
        <v>7.5114</v>
      </c>
      <c r="AR196" s="143" t="s">
        <v>216</v>
      </c>
      <c r="AT196" s="143" t="s">
        <v>211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216</v>
      </c>
      <c r="BM196" s="143" t="s">
        <v>2529</v>
      </c>
    </row>
    <row r="197" spans="2:47" s="1" customFormat="1" ht="12">
      <c r="B197" s="33"/>
      <c r="D197" s="145" t="s">
        <v>218</v>
      </c>
      <c r="F197" s="146" t="s">
        <v>1369</v>
      </c>
      <c r="I197" s="147"/>
      <c r="L197" s="33"/>
      <c r="M197" s="148"/>
      <c r="T197" s="52"/>
      <c r="AT197" s="18" t="s">
        <v>218</v>
      </c>
      <c r="AU197" s="18" t="s">
        <v>86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2530</v>
      </c>
      <c r="H198" s="153">
        <v>1.811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5" customFormat="1" ht="12">
      <c r="B199" s="180"/>
      <c r="D199" s="150" t="s">
        <v>220</v>
      </c>
      <c r="E199" s="181" t="s">
        <v>19</v>
      </c>
      <c r="F199" s="182" t="s">
        <v>89</v>
      </c>
      <c r="H199" s="183">
        <v>1.811</v>
      </c>
      <c r="I199" s="184"/>
      <c r="L199" s="180"/>
      <c r="M199" s="185"/>
      <c r="T199" s="186"/>
      <c r="AT199" s="181" t="s">
        <v>220</v>
      </c>
      <c r="AU199" s="181" t="s">
        <v>86</v>
      </c>
      <c r="AV199" s="15" t="s">
        <v>209</v>
      </c>
      <c r="AW199" s="15" t="s">
        <v>37</v>
      </c>
      <c r="AX199" s="15" t="s">
        <v>77</v>
      </c>
      <c r="AY199" s="181" t="s">
        <v>208</v>
      </c>
    </row>
    <row r="200" spans="2:51" s="12" customFormat="1" ht="12">
      <c r="B200" s="149"/>
      <c r="D200" s="150" t="s">
        <v>220</v>
      </c>
      <c r="E200" s="151" t="s">
        <v>19</v>
      </c>
      <c r="F200" s="152" t="s">
        <v>2531</v>
      </c>
      <c r="H200" s="153">
        <v>1.181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37</v>
      </c>
      <c r="AX200" s="12" t="s">
        <v>77</v>
      </c>
      <c r="AY200" s="151" t="s">
        <v>208</v>
      </c>
    </row>
    <row r="201" spans="2:51" s="15" customFormat="1" ht="12">
      <c r="B201" s="180"/>
      <c r="D201" s="150" t="s">
        <v>220</v>
      </c>
      <c r="E201" s="181" t="s">
        <v>19</v>
      </c>
      <c r="F201" s="182" t="s">
        <v>93</v>
      </c>
      <c r="H201" s="183">
        <v>1.181</v>
      </c>
      <c r="I201" s="184"/>
      <c r="L201" s="180"/>
      <c r="M201" s="185"/>
      <c r="T201" s="186"/>
      <c r="AT201" s="181" t="s">
        <v>220</v>
      </c>
      <c r="AU201" s="181" t="s">
        <v>86</v>
      </c>
      <c r="AV201" s="15" t="s">
        <v>209</v>
      </c>
      <c r="AW201" s="15" t="s">
        <v>37</v>
      </c>
      <c r="AX201" s="15" t="s">
        <v>77</v>
      </c>
      <c r="AY201" s="181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2531</v>
      </c>
      <c r="H202" s="153">
        <v>1.181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5" customFormat="1" ht="12">
      <c r="B203" s="180"/>
      <c r="D203" s="150" t="s">
        <v>220</v>
      </c>
      <c r="E203" s="181" t="s">
        <v>19</v>
      </c>
      <c r="F203" s="182" t="s">
        <v>96</v>
      </c>
      <c r="H203" s="183">
        <v>1.181</v>
      </c>
      <c r="I203" s="184"/>
      <c r="L203" s="180"/>
      <c r="M203" s="185"/>
      <c r="T203" s="186"/>
      <c r="AT203" s="181" t="s">
        <v>220</v>
      </c>
      <c r="AU203" s="181" t="s">
        <v>86</v>
      </c>
      <c r="AV203" s="15" t="s">
        <v>209</v>
      </c>
      <c r="AW203" s="15" t="s">
        <v>37</v>
      </c>
      <c r="AX203" s="15" t="s">
        <v>77</v>
      </c>
      <c r="AY203" s="181" t="s">
        <v>208</v>
      </c>
    </row>
    <row r="204" spans="2:51" s="14" customFormat="1" ht="12">
      <c r="B204" s="163"/>
      <c r="D204" s="150" t="s">
        <v>220</v>
      </c>
      <c r="E204" s="164" t="s">
        <v>19</v>
      </c>
      <c r="F204" s="165" t="s">
        <v>223</v>
      </c>
      <c r="H204" s="166">
        <v>4.173</v>
      </c>
      <c r="I204" s="167"/>
      <c r="L204" s="163"/>
      <c r="M204" s="168"/>
      <c r="T204" s="169"/>
      <c r="AT204" s="164" t="s">
        <v>220</v>
      </c>
      <c r="AU204" s="164" t="s">
        <v>86</v>
      </c>
      <c r="AV204" s="14" t="s">
        <v>216</v>
      </c>
      <c r="AW204" s="14" t="s">
        <v>37</v>
      </c>
      <c r="AX204" s="14" t="s">
        <v>84</v>
      </c>
      <c r="AY204" s="164" t="s">
        <v>208</v>
      </c>
    </row>
    <row r="205" spans="2:65" s="1" customFormat="1" ht="44.25" customHeight="1">
      <c r="B205" s="33"/>
      <c r="C205" s="132" t="s">
        <v>349</v>
      </c>
      <c r="D205" s="132" t="s">
        <v>211</v>
      </c>
      <c r="E205" s="133" t="s">
        <v>338</v>
      </c>
      <c r="F205" s="134" t="s">
        <v>339</v>
      </c>
      <c r="G205" s="135" t="s">
        <v>226</v>
      </c>
      <c r="H205" s="136">
        <v>18.153</v>
      </c>
      <c r="I205" s="137"/>
      <c r="J205" s="138">
        <f>ROUND(I205*H205,2)</f>
        <v>0</v>
      </c>
      <c r="K205" s="134" t="s">
        <v>215</v>
      </c>
      <c r="L205" s="33"/>
      <c r="M205" s="139" t="s">
        <v>19</v>
      </c>
      <c r="N205" s="140" t="s">
        <v>48</v>
      </c>
      <c r="P205" s="141">
        <f>O205*H205</f>
        <v>0</v>
      </c>
      <c r="Q205" s="141">
        <v>0</v>
      </c>
      <c r="R205" s="141">
        <f>Q205*H205</f>
        <v>0</v>
      </c>
      <c r="S205" s="141">
        <v>0.032</v>
      </c>
      <c r="T205" s="142">
        <f>S205*H205</f>
        <v>0.580896</v>
      </c>
      <c r="AR205" s="143" t="s">
        <v>216</v>
      </c>
      <c r="AT205" s="143" t="s">
        <v>211</v>
      </c>
      <c r="AU205" s="143" t="s">
        <v>86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84</v>
      </c>
      <c r="BK205" s="144">
        <f>ROUND(I205*H205,2)</f>
        <v>0</v>
      </c>
      <c r="BL205" s="18" t="s">
        <v>216</v>
      </c>
      <c r="BM205" s="143" t="s">
        <v>2532</v>
      </c>
    </row>
    <row r="206" spans="2:47" s="1" customFormat="1" ht="12">
      <c r="B206" s="33"/>
      <c r="D206" s="145" t="s">
        <v>218</v>
      </c>
      <c r="F206" s="146" t="s">
        <v>341</v>
      </c>
      <c r="I206" s="147"/>
      <c r="L206" s="33"/>
      <c r="M206" s="148"/>
      <c r="T206" s="52"/>
      <c r="AT206" s="18" t="s">
        <v>218</v>
      </c>
      <c r="AU206" s="18" t="s">
        <v>86</v>
      </c>
    </row>
    <row r="207" spans="2:51" s="12" customFormat="1" ht="12">
      <c r="B207" s="149"/>
      <c r="D207" s="150" t="s">
        <v>220</v>
      </c>
      <c r="E207" s="151" t="s">
        <v>19</v>
      </c>
      <c r="F207" s="152" t="s">
        <v>2533</v>
      </c>
      <c r="H207" s="153">
        <v>4.935</v>
      </c>
      <c r="I207" s="154"/>
      <c r="L207" s="149"/>
      <c r="M207" s="155"/>
      <c r="T207" s="156"/>
      <c r="AT207" s="151" t="s">
        <v>220</v>
      </c>
      <c r="AU207" s="151" t="s">
        <v>86</v>
      </c>
      <c r="AV207" s="12" t="s">
        <v>86</v>
      </c>
      <c r="AW207" s="12" t="s">
        <v>37</v>
      </c>
      <c r="AX207" s="12" t="s">
        <v>77</v>
      </c>
      <c r="AY207" s="151" t="s">
        <v>208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2534</v>
      </c>
      <c r="H208" s="153">
        <v>4.2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2534</v>
      </c>
      <c r="H209" s="153">
        <v>4.2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1720</v>
      </c>
      <c r="H210" s="153">
        <v>4.818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223</v>
      </c>
      <c r="H211" s="166">
        <v>18.153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5" s="1" customFormat="1" ht="37.9" customHeight="1">
      <c r="B212" s="33"/>
      <c r="C212" s="132" t="s">
        <v>355</v>
      </c>
      <c r="D212" s="132" t="s">
        <v>211</v>
      </c>
      <c r="E212" s="133" t="s">
        <v>2535</v>
      </c>
      <c r="F212" s="134" t="s">
        <v>2536</v>
      </c>
      <c r="G212" s="135" t="s">
        <v>274</v>
      </c>
      <c r="H212" s="136">
        <v>4.6</v>
      </c>
      <c r="I212" s="137"/>
      <c r="J212" s="138">
        <f>ROUND(I212*H212,2)</f>
        <v>0</v>
      </c>
      <c r="K212" s="134" t="s">
        <v>215</v>
      </c>
      <c r="L212" s="33"/>
      <c r="M212" s="139" t="s">
        <v>19</v>
      </c>
      <c r="N212" s="140" t="s">
        <v>48</v>
      </c>
      <c r="P212" s="141">
        <f>O212*H212</f>
        <v>0</v>
      </c>
      <c r="Q212" s="141">
        <v>0</v>
      </c>
      <c r="R212" s="141">
        <f>Q212*H212</f>
        <v>0</v>
      </c>
      <c r="S212" s="141">
        <v>0.04</v>
      </c>
      <c r="T212" s="142">
        <f>S212*H212</f>
        <v>0.184</v>
      </c>
      <c r="AR212" s="143" t="s">
        <v>216</v>
      </c>
      <c r="AT212" s="143" t="s">
        <v>211</v>
      </c>
      <c r="AU212" s="143" t="s">
        <v>86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84</v>
      </c>
      <c r="BK212" s="144">
        <f>ROUND(I212*H212,2)</f>
        <v>0</v>
      </c>
      <c r="BL212" s="18" t="s">
        <v>216</v>
      </c>
      <c r="BM212" s="143" t="s">
        <v>2537</v>
      </c>
    </row>
    <row r="213" spans="2:47" s="1" customFormat="1" ht="12">
      <c r="B213" s="33"/>
      <c r="D213" s="145" t="s">
        <v>218</v>
      </c>
      <c r="F213" s="146" t="s">
        <v>2538</v>
      </c>
      <c r="I213" s="147"/>
      <c r="L213" s="33"/>
      <c r="M213" s="148"/>
      <c r="T213" s="52"/>
      <c r="AT213" s="18" t="s">
        <v>218</v>
      </c>
      <c r="AU213" s="18" t="s">
        <v>86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2539</v>
      </c>
      <c r="H214" s="153">
        <v>4.6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3" customFormat="1" ht="12">
      <c r="B215" s="157"/>
      <c r="D215" s="150" t="s">
        <v>220</v>
      </c>
      <c r="E215" s="158" t="s">
        <v>19</v>
      </c>
      <c r="F215" s="159" t="s">
        <v>354</v>
      </c>
      <c r="H215" s="158" t="s">
        <v>19</v>
      </c>
      <c r="I215" s="160"/>
      <c r="L215" s="157"/>
      <c r="M215" s="161"/>
      <c r="T215" s="162"/>
      <c r="AT215" s="158" t="s">
        <v>220</v>
      </c>
      <c r="AU215" s="158" t="s">
        <v>86</v>
      </c>
      <c r="AV215" s="13" t="s">
        <v>84</v>
      </c>
      <c r="AW215" s="13" t="s">
        <v>37</v>
      </c>
      <c r="AX215" s="13" t="s">
        <v>77</v>
      </c>
      <c r="AY215" s="158" t="s">
        <v>208</v>
      </c>
    </row>
    <row r="216" spans="2:51" s="14" customFormat="1" ht="12">
      <c r="B216" s="163"/>
      <c r="D216" s="150" t="s">
        <v>220</v>
      </c>
      <c r="E216" s="164" t="s">
        <v>19</v>
      </c>
      <c r="F216" s="165" t="s">
        <v>223</v>
      </c>
      <c r="H216" s="166">
        <v>4.6</v>
      </c>
      <c r="I216" s="167"/>
      <c r="L216" s="163"/>
      <c r="M216" s="168"/>
      <c r="T216" s="169"/>
      <c r="AT216" s="164" t="s">
        <v>220</v>
      </c>
      <c r="AU216" s="164" t="s">
        <v>86</v>
      </c>
      <c r="AV216" s="14" t="s">
        <v>216</v>
      </c>
      <c r="AW216" s="14" t="s">
        <v>37</v>
      </c>
      <c r="AX216" s="14" t="s">
        <v>84</v>
      </c>
      <c r="AY216" s="164" t="s">
        <v>208</v>
      </c>
    </row>
    <row r="217" spans="2:65" s="1" customFormat="1" ht="44.25" customHeight="1">
      <c r="B217" s="33"/>
      <c r="C217" s="132" t="s">
        <v>7</v>
      </c>
      <c r="D217" s="132" t="s">
        <v>211</v>
      </c>
      <c r="E217" s="133" t="s">
        <v>350</v>
      </c>
      <c r="F217" s="134" t="s">
        <v>351</v>
      </c>
      <c r="G217" s="135" t="s">
        <v>274</v>
      </c>
      <c r="H217" s="136">
        <v>10.16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48</v>
      </c>
      <c r="P217" s="141">
        <f>O217*H217</f>
        <v>0</v>
      </c>
      <c r="Q217" s="141">
        <v>0</v>
      </c>
      <c r="R217" s="141">
        <f>Q217*H217</f>
        <v>0</v>
      </c>
      <c r="S217" s="141">
        <v>0.04</v>
      </c>
      <c r="T217" s="142">
        <f>S217*H217</f>
        <v>0.40640000000000004</v>
      </c>
      <c r="AR217" s="143" t="s">
        <v>216</v>
      </c>
      <c r="AT217" s="143" t="s">
        <v>211</v>
      </c>
      <c r="AU217" s="143" t="s">
        <v>86</v>
      </c>
      <c r="AY217" s="18" t="s">
        <v>208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84</v>
      </c>
      <c r="BK217" s="144">
        <f>ROUND(I217*H217,2)</f>
        <v>0</v>
      </c>
      <c r="BL217" s="18" t="s">
        <v>216</v>
      </c>
      <c r="BM217" s="143" t="s">
        <v>2540</v>
      </c>
    </row>
    <row r="218" spans="2:47" s="1" customFormat="1" ht="12">
      <c r="B218" s="33"/>
      <c r="D218" s="145" t="s">
        <v>218</v>
      </c>
      <c r="F218" s="146" t="s">
        <v>353</v>
      </c>
      <c r="I218" s="147"/>
      <c r="L218" s="33"/>
      <c r="M218" s="148"/>
      <c r="T218" s="52"/>
      <c r="AT218" s="18" t="s">
        <v>218</v>
      </c>
      <c r="AU218" s="18" t="s">
        <v>86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2541</v>
      </c>
      <c r="H219" s="153">
        <v>5.08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2" customFormat="1" ht="12">
      <c r="B220" s="149"/>
      <c r="D220" s="150" t="s">
        <v>220</v>
      </c>
      <c r="E220" s="151" t="s">
        <v>19</v>
      </c>
      <c r="F220" s="152" t="s">
        <v>2541</v>
      </c>
      <c r="H220" s="153">
        <v>5.08</v>
      </c>
      <c r="I220" s="154"/>
      <c r="L220" s="149"/>
      <c r="M220" s="155"/>
      <c r="T220" s="156"/>
      <c r="AT220" s="151" t="s">
        <v>220</v>
      </c>
      <c r="AU220" s="151" t="s">
        <v>86</v>
      </c>
      <c r="AV220" s="12" t="s">
        <v>86</v>
      </c>
      <c r="AW220" s="12" t="s">
        <v>37</v>
      </c>
      <c r="AX220" s="12" t="s">
        <v>77</v>
      </c>
      <c r="AY220" s="151" t="s">
        <v>208</v>
      </c>
    </row>
    <row r="221" spans="2:51" s="14" customFormat="1" ht="12">
      <c r="B221" s="163"/>
      <c r="D221" s="150" t="s">
        <v>220</v>
      </c>
      <c r="E221" s="164" t="s">
        <v>19</v>
      </c>
      <c r="F221" s="165" t="s">
        <v>223</v>
      </c>
      <c r="H221" s="166">
        <v>10.16</v>
      </c>
      <c r="I221" s="167"/>
      <c r="L221" s="163"/>
      <c r="M221" s="168"/>
      <c r="T221" s="169"/>
      <c r="AT221" s="164" t="s">
        <v>220</v>
      </c>
      <c r="AU221" s="164" t="s">
        <v>86</v>
      </c>
      <c r="AV221" s="14" t="s">
        <v>216</v>
      </c>
      <c r="AW221" s="14" t="s">
        <v>37</v>
      </c>
      <c r="AX221" s="14" t="s">
        <v>84</v>
      </c>
      <c r="AY221" s="164" t="s">
        <v>208</v>
      </c>
    </row>
    <row r="222" spans="2:65" s="1" customFormat="1" ht="55.5" customHeight="1">
      <c r="B222" s="33"/>
      <c r="C222" s="132" t="s">
        <v>368</v>
      </c>
      <c r="D222" s="132" t="s">
        <v>211</v>
      </c>
      <c r="E222" s="133" t="s">
        <v>2131</v>
      </c>
      <c r="F222" s="134" t="s">
        <v>2132</v>
      </c>
      <c r="G222" s="135" t="s">
        <v>274</v>
      </c>
      <c r="H222" s="136">
        <v>7.62</v>
      </c>
      <c r="I222" s="137"/>
      <c r="J222" s="138">
        <f>ROUND(I222*H222,2)</f>
        <v>0</v>
      </c>
      <c r="K222" s="134" t="s">
        <v>215</v>
      </c>
      <c r="L222" s="33"/>
      <c r="M222" s="139" t="s">
        <v>19</v>
      </c>
      <c r="N222" s="140" t="s">
        <v>48</v>
      </c>
      <c r="P222" s="141">
        <f>O222*H222</f>
        <v>0</v>
      </c>
      <c r="Q222" s="141">
        <v>0</v>
      </c>
      <c r="R222" s="141">
        <f>Q222*H222</f>
        <v>0</v>
      </c>
      <c r="S222" s="141">
        <v>0.027</v>
      </c>
      <c r="T222" s="142">
        <f>S222*H222</f>
        <v>0.20574</v>
      </c>
      <c r="AR222" s="143" t="s">
        <v>216</v>
      </c>
      <c r="AT222" s="143" t="s">
        <v>211</v>
      </c>
      <c r="AU222" s="143" t="s">
        <v>86</v>
      </c>
      <c r="AY222" s="18" t="s">
        <v>208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8" t="s">
        <v>84</v>
      </c>
      <c r="BK222" s="144">
        <f>ROUND(I222*H222,2)</f>
        <v>0</v>
      </c>
      <c r="BL222" s="18" t="s">
        <v>216</v>
      </c>
      <c r="BM222" s="143" t="s">
        <v>2542</v>
      </c>
    </row>
    <row r="223" spans="2:47" s="1" customFormat="1" ht="12">
      <c r="B223" s="33"/>
      <c r="D223" s="145" t="s">
        <v>218</v>
      </c>
      <c r="F223" s="146" t="s">
        <v>2134</v>
      </c>
      <c r="I223" s="147"/>
      <c r="L223" s="33"/>
      <c r="M223" s="148"/>
      <c r="T223" s="52"/>
      <c r="AT223" s="18" t="s">
        <v>218</v>
      </c>
      <c r="AU223" s="18" t="s">
        <v>86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2543</v>
      </c>
      <c r="H224" s="153">
        <v>3.81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2543</v>
      </c>
      <c r="H225" s="153">
        <v>3.81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4" customFormat="1" ht="12">
      <c r="B226" s="163"/>
      <c r="D226" s="150" t="s">
        <v>220</v>
      </c>
      <c r="E226" s="164" t="s">
        <v>19</v>
      </c>
      <c r="F226" s="165" t="s">
        <v>223</v>
      </c>
      <c r="H226" s="166">
        <v>7.62</v>
      </c>
      <c r="I226" s="167"/>
      <c r="L226" s="163"/>
      <c r="M226" s="168"/>
      <c r="T226" s="169"/>
      <c r="AT226" s="164" t="s">
        <v>220</v>
      </c>
      <c r="AU226" s="164" t="s">
        <v>86</v>
      </c>
      <c r="AV226" s="14" t="s">
        <v>216</v>
      </c>
      <c r="AW226" s="14" t="s">
        <v>37</v>
      </c>
      <c r="AX226" s="14" t="s">
        <v>84</v>
      </c>
      <c r="AY226" s="164" t="s">
        <v>208</v>
      </c>
    </row>
    <row r="227" spans="2:65" s="1" customFormat="1" ht="44.25" customHeight="1">
      <c r="B227" s="33"/>
      <c r="C227" s="132" t="s">
        <v>374</v>
      </c>
      <c r="D227" s="132" t="s">
        <v>211</v>
      </c>
      <c r="E227" s="133" t="s">
        <v>356</v>
      </c>
      <c r="F227" s="134" t="s">
        <v>357</v>
      </c>
      <c r="G227" s="135" t="s">
        <v>274</v>
      </c>
      <c r="H227" s="136">
        <v>5.08</v>
      </c>
      <c r="I227" s="137"/>
      <c r="J227" s="138">
        <f>ROUND(I227*H227,2)</f>
        <v>0</v>
      </c>
      <c r="K227" s="134" t="s">
        <v>215</v>
      </c>
      <c r="L227" s="33"/>
      <c r="M227" s="139" t="s">
        <v>19</v>
      </c>
      <c r="N227" s="140" t="s">
        <v>48</v>
      </c>
      <c r="P227" s="141">
        <f>O227*H227</f>
        <v>0</v>
      </c>
      <c r="Q227" s="141">
        <v>0</v>
      </c>
      <c r="R227" s="141">
        <f>Q227*H227</f>
        <v>0</v>
      </c>
      <c r="S227" s="141">
        <v>0.101</v>
      </c>
      <c r="T227" s="142">
        <f>S227*H227</f>
        <v>0.5130800000000001</v>
      </c>
      <c r="AR227" s="143" t="s">
        <v>216</v>
      </c>
      <c r="AT227" s="143" t="s">
        <v>211</v>
      </c>
      <c r="AU227" s="143" t="s">
        <v>86</v>
      </c>
      <c r="AY227" s="18" t="s">
        <v>208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84</v>
      </c>
      <c r="BK227" s="144">
        <f>ROUND(I227*H227,2)</f>
        <v>0</v>
      </c>
      <c r="BL227" s="18" t="s">
        <v>216</v>
      </c>
      <c r="BM227" s="143" t="s">
        <v>2544</v>
      </c>
    </row>
    <row r="228" spans="2:47" s="1" customFormat="1" ht="12">
      <c r="B228" s="33"/>
      <c r="D228" s="145" t="s">
        <v>218</v>
      </c>
      <c r="F228" s="146" t="s">
        <v>359</v>
      </c>
      <c r="I228" s="147"/>
      <c r="L228" s="33"/>
      <c r="M228" s="148"/>
      <c r="T228" s="52"/>
      <c r="AT228" s="18" t="s">
        <v>218</v>
      </c>
      <c r="AU228" s="18" t="s">
        <v>86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2541</v>
      </c>
      <c r="H229" s="153">
        <v>5.08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3" customFormat="1" ht="12">
      <c r="B230" s="157"/>
      <c r="D230" s="150" t="s">
        <v>220</v>
      </c>
      <c r="E230" s="158" t="s">
        <v>19</v>
      </c>
      <c r="F230" s="159" t="s">
        <v>361</v>
      </c>
      <c r="H230" s="158" t="s">
        <v>19</v>
      </c>
      <c r="I230" s="160"/>
      <c r="L230" s="157"/>
      <c r="M230" s="161"/>
      <c r="T230" s="162"/>
      <c r="AT230" s="158" t="s">
        <v>220</v>
      </c>
      <c r="AU230" s="158" t="s">
        <v>86</v>
      </c>
      <c r="AV230" s="13" t="s">
        <v>84</v>
      </c>
      <c r="AW230" s="13" t="s">
        <v>37</v>
      </c>
      <c r="AX230" s="13" t="s">
        <v>77</v>
      </c>
      <c r="AY230" s="158" t="s">
        <v>208</v>
      </c>
    </row>
    <row r="231" spans="2:51" s="14" customFormat="1" ht="12">
      <c r="B231" s="163"/>
      <c r="D231" s="150" t="s">
        <v>220</v>
      </c>
      <c r="E231" s="164" t="s">
        <v>19</v>
      </c>
      <c r="F231" s="165" t="s">
        <v>223</v>
      </c>
      <c r="H231" s="166">
        <v>5.08</v>
      </c>
      <c r="I231" s="167"/>
      <c r="L231" s="163"/>
      <c r="M231" s="168"/>
      <c r="T231" s="169"/>
      <c r="AT231" s="164" t="s">
        <v>220</v>
      </c>
      <c r="AU231" s="164" t="s">
        <v>86</v>
      </c>
      <c r="AV231" s="14" t="s">
        <v>216</v>
      </c>
      <c r="AW231" s="14" t="s">
        <v>37</v>
      </c>
      <c r="AX231" s="14" t="s">
        <v>84</v>
      </c>
      <c r="AY231" s="164" t="s">
        <v>208</v>
      </c>
    </row>
    <row r="232" spans="2:65" s="1" customFormat="1" ht="55.5" customHeight="1">
      <c r="B232" s="33"/>
      <c r="C232" s="132" t="s">
        <v>383</v>
      </c>
      <c r="D232" s="132" t="s">
        <v>211</v>
      </c>
      <c r="E232" s="133" t="s">
        <v>362</v>
      </c>
      <c r="F232" s="134" t="s">
        <v>363</v>
      </c>
      <c r="G232" s="135" t="s">
        <v>274</v>
      </c>
      <c r="H232" s="136">
        <v>3.81</v>
      </c>
      <c r="I232" s="137"/>
      <c r="J232" s="138">
        <f>ROUND(I232*H232,2)</f>
        <v>0</v>
      </c>
      <c r="K232" s="134" t="s">
        <v>215</v>
      </c>
      <c r="L232" s="33"/>
      <c r="M232" s="139" t="s">
        <v>19</v>
      </c>
      <c r="N232" s="140" t="s">
        <v>48</v>
      </c>
      <c r="P232" s="141">
        <f>O232*H232</f>
        <v>0</v>
      </c>
      <c r="Q232" s="141">
        <v>0</v>
      </c>
      <c r="R232" s="141">
        <f>Q232*H232</f>
        <v>0</v>
      </c>
      <c r="S232" s="141">
        <v>0.04</v>
      </c>
      <c r="T232" s="142">
        <f>S232*H232</f>
        <v>0.1524</v>
      </c>
      <c r="AR232" s="143" t="s">
        <v>216</v>
      </c>
      <c r="AT232" s="143" t="s">
        <v>211</v>
      </c>
      <c r="AU232" s="143" t="s">
        <v>86</v>
      </c>
      <c r="AY232" s="18" t="s">
        <v>208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8" t="s">
        <v>84</v>
      </c>
      <c r="BK232" s="144">
        <f>ROUND(I232*H232,2)</f>
        <v>0</v>
      </c>
      <c r="BL232" s="18" t="s">
        <v>216</v>
      </c>
      <c r="BM232" s="143" t="s">
        <v>2545</v>
      </c>
    </row>
    <row r="233" spans="2:47" s="1" customFormat="1" ht="12">
      <c r="B233" s="33"/>
      <c r="D233" s="145" t="s">
        <v>218</v>
      </c>
      <c r="F233" s="146" t="s">
        <v>365</v>
      </c>
      <c r="I233" s="147"/>
      <c r="L233" s="33"/>
      <c r="M233" s="148"/>
      <c r="T233" s="52"/>
      <c r="AT233" s="18" t="s">
        <v>218</v>
      </c>
      <c r="AU233" s="18" t="s">
        <v>86</v>
      </c>
    </row>
    <row r="234" spans="2:51" s="12" customFormat="1" ht="12">
      <c r="B234" s="149"/>
      <c r="D234" s="150" t="s">
        <v>220</v>
      </c>
      <c r="E234" s="151" t="s">
        <v>19</v>
      </c>
      <c r="F234" s="152" t="s">
        <v>2543</v>
      </c>
      <c r="H234" s="153">
        <v>3.81</v>
      </c>
      <c r="I234" s="154"/>
      <c r="L234" s="149"/>
      <c r="M234" s="155"/>
      <c r="T234" s="156"/>
      <c r="AT234" s="151" t="s">
        <v>220</v>
      </c>
      <c r="AU234" s="151" t="s">
        <v>86</v>
      </c>
      <c r="AV234" s="12" t="s">
        <v>86</v>
      </c>
      <c r="AW234" s="12" t="s">
        <v>37</v>
      </c>
      <c r="AX234" s="12" t="s">
        <v>77</v>
      </c>
      <c r="AY234" s="151" t="s">
        <v>208</v>
      </c>
    </row>
    <row r="235" spans="2:51" s="13" customFormat="1" ht="12">
      <c r="B235" s="157"/>
      <c r="D235" s="150" t="s">
        <v>220</v>
      </c>
      <c r="E235" s="158" t="s">
        <v>19</v>
      </c>
      <c r="F235" s="159" t="s">
        <v>361</v>
      </c>
      <c r="H235" s="158" t="s">
        <v>19</v>
      </c>
      <c r="I235" s="160"/>
      <c r="L235" s="157"/>
      <c r="M235" s="161"/>
      <c r="T235" s="162"/>
      <c r="AT235" s="158" t="s">
        <v>220</v>
      </c>
      <c r="AU235" s="158" t="s">
        <v>86</v>
      </c>
      <c r="AV235" s="13" t="s">
        <v>84</v>
      </c>
      <c r="AW235" s="13" t="s">
        <v>37</v>
      </c>
      <c r="AX235" s="13" t="s">
        <v>77</v>
      </c>
      <c r="AY235" s="158" t="s">
        <v>208</v>
      </c>
    </row>
    <row r="236" spans="2:51" s="14" customFormat="1" ht="12">
      <c r="B236" s="163"/>
      <c r="D236" s="150" t="s">
        <v>220</v>
      </c>
      <c r="E236" s="164" t="s">
        <v>19</v>
      </c>
      <c r="F236" s="165" t="s">
        <v>223</v>
      </c>
      <c r="H236" s="166">
        <v>3.81</v>
      </c>
      <c r="I236" s="167"/>
      <c r="L236" s="163"/>
      <c r="M236" s="168"/>
      <c r="T236" s="169"/>
      <c r="AT236" s="164" t="s">
        <v>220</v>
      </c>
      <c r="AU236" s="164" t="s">
        <v>86</v>
      </c>
      <c r="AV236" s="14" t="s">
        <v>216</v>
      </c>
      <c r="AW236" s="14" t="s">
        <v>37</v>
      </c>
      <c r="AX236" s="14" t="s">
        <v>84</v>
      </c>
      <c r="AY236" s="164" t="s">
        <v>208</v>
      </c>
    </row>
    <row r="237" spans="2:65" s="1" customFormat="1" ht="37.9" customHeight="1">
      <c r="B237" s="33"/>
      <c r="C237" s="132" t="s">
        <v>389</v>
      </c>
      <c r="D237" s="132" t="s">
        <v>211</v>
      </c>
      <c r="E237" s="133" t="s">
        <v>369</v>
      </c>
      <c r="F237" s="134" t="s">
        <v>370</v>
      </c>
      <c r="G237" s="135" t="s">
        <v>226</v>
      </c>
      <c r="H237" s="136">
        <v>6.07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</v>
      </c>
      <c r="R237" s="141">
        <f>Q237*H237</f>
        <v>0</v>
      </c>
      <c r="S237" s="141">
        <v>0.046</v>
      </c>
      <c r="T237" s="142">
        <f>S237*H237</f>
        <v>0.27922</v>
      </c>
      <c r="AR237" s="143" t="s">
        <v>216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216</v>
      </c>
      <c r="BM237" s="143" t="s">
        <v>2546</v>
      </c>
    </row>
    <row r="238" spans="2:47" s="1" customFormat="1" ht="12">
      <c r="B238" s="33"/>
      <c r="D238" s="145" t="s">
        <v>218</v>
      </c>
      <c r="F238" s="146" t="s">
        <v>372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2547</v>
      </c>
      <c r="H239" s="153">
        <v>1.645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2" customFormat="1" ht="12">
      <c r="B240" s="149"/>
      <c r="D240" s="150" t="s">
        <v>220</v>
      </c>
      <c r="E240" s="151" t="s">
        <v>19</v>
      </c>
      <c r="F240" s="152" t="s">
        <v>2548</v>
      </c>
      <c r="H240" s="153">
        <v>1.2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37</v>
      </c>
      <c r="AX240" s="12" t="s">
        <v>77</v>
      </c>
      <c r="AY240" s="151" t="s">
        <v>208</v>
      </c>
    </row>
    <row r="241" spans="2:51" s="12" customFormat="1" ht="12">
      <c r="B241" s="149"/>
      <c r="D241" s="150" t="s">
        <v>220</v>
      </c>
      <c r="E241" s="151" t="s">
        <v>19</v>
      </c>
      <c r="F241" s="152" t="s">
        <v>2548</v>
      </c>
      <c r="H241" s="153">
        <v>1.2</v>
      </c>
      <c r="I241" s="154"/>
      <c r="L241" s="149"/>
      <c r="M241" s="155"/>
      <c r="T241" s="156"/>
      <c r="AT241" s="151" t="s">
        <v>220</v>
      </c>
      <c r="AU241" s="151" t="s">
        <v>86</v>
      </c>
      <c r="AV241" s="12" t="s">
        <v>86</v>
      </c>
      <c r="AW241" s="12" t="s">
        <v>37</v>
      </c>
      <c r="AX241" s="12" t="s">
        <v>77</v>
      </c>
      <c r="AY241" s="151" t="s">
        <v>208</v>
      </c>
    </row>
    <row r="242" spans="2:51" s="12" customFormat="1" ht="12">
      <c r="B242" s="149"/>
      <c r="D242" s="150" t="s">
        <v>220</v>
      </c>
      <c r="E242" s="151" t="s">
        <v>19</v>
      </c>
      <c r="F242" s="152" t="s">
        <v>2515</v>
      </c>
      <c r="H242" s="153">
        <v>2.025</v>
      </c>
      <c r="I242" s="154"/>
      <c r="L242" s="149"/>
      <c r="M242" s="155"/>
      <c r="T242" s="156"/>
      <c r="AT242" s="151" t="s">
        <v>220</v>
      </c>
      <c r="AU242" s="151" t="s">
        <v>86</v>
      </c>
      <c r="AV242" s="12" t="s">
        <v>86</v>
      </c>
      <c r="AW242" s="12" t="s">
        <v>37</v>
      </c>
      <c r="AX242" s="12" t="s">
        <v>77</v>
      </c>
      <c r="AY242" s="151" t="s">
        <v>208</v>
      </c>
    </row>
    <row r="243" spans="2:51" s="15" customFormat="1" ht="12">
      <c r="B243" s="180"/>
      <c r="D243" s="150" t="s">
        <v>220</v>
      </c>
      <c r="E243" s="181" t="s">
        <v>19</v>
      </c>
      <c r="F243" s="182" t="s">
        <v>290</v>
      </c>
      <c r="H243" s="183">
        <v>6.07</v>
      </c>
      <c r="I243" s="184"/>
      <c r="L243" s="180"/>
      <c r="M243" s="185"/>
      <c r="T243" s="186"/>
      <c r="AT243" s="181" t="s">
        <v>220</v>
      </c>
      <c r="AU243" s="181" t="s">
        <v>86</v>
      </c>
      <c r="AV243" s="15" t="s">
        <v>209</v>
      </c>
      <c r="AW243" s="15" t="s">
        <v>37</v>
      </c>
      <c r="AX243" s="15" t="s">
        <v>77</v>
      </c>
      <c r="AY243" s="181" t="s">
        <v>208</v>
      </c>
    </row>
    <row r="244" spans="2:51" s="14" customFormat="1" ht="12">
      <c r="B244" s="163"/>
      <c r="D244" s="150" t="s">
        <v>220</v>
      </c>
      <c r="E244" s="164" t="s">
        <v>19</v>
      </c>
      <c r="F244" s="165" t="s">
        <v>223</v>
      </c>
      <c r="H244" s="166">
        <v>6.07</v>
      </c>
      <c r="I244" s="167"/>
      <c r="L244" s="163"/>
      <c r="M244" s="168"/>
      <c r="T244" s="169"/>
      <c r="AT244" s="164" t="s">
        <v>220</v>
      </c>
      <c r="AU244" s="164" t="s">
        <v>86</v>
      </c>
      <c r="AV244" s="14" t="s">
        <v>216</v>
      </c>
      <c r="AW244" s="14" t="s">
        <v>37</v>
      </c>
      <c r="AX244" s="14" t="s">
        <v>84</v>
      </c>
      <c r="AY244" s="164" t="s">
        <v>208</v>
      </c>
    </row>
    <row r="245" spans="2:65" s="1" customFormat="1" ht="44.25" customHeight="1">
      <c r="B245" s="33"/>
      <c r="C245" s="132" t="s">
        <v>394</v>
      </c>
      <c r="D245" s="132" t="s">
        <v>211</v>
      </c>
      <c r="E245" s="133" t="s">
        <v>375</v>
      </c>
      <c r="F245" s="134" t="s">
        <v>376</v>
      </c>
      <c r="G245" s="135" t="s">
        <v>226</v>
      </c>
      <c r="H245" s="136">
        <v>6.07</v>
      </c>
      <c r="I245" s="137"/>
      <c r="J245" s="138">
        <f>ROUND(I245*H245,2)</f>
        <v>0</v>
      </c>
      <c r="K245" s="134" t="s">
        <v>215</v>
      </c>
      <c r="L245" s="33"/>
      <c r="M245" s="139" t="s">
        <v>19</v>
      </c>
      <c r="N245" s="140" t="s">
        <v>48</v>
      </c>
      <c r="P245" s="141">
        <f>O245*H245</f>
        <v>0</v>
      </c>
      <c r="Q245" s="141">
        <v>0</v>
      </c>
      <c r="R245" s="141">
        <f>Q245*H245</f>
        <v>0</v>
      </c>
      <c r="S245" s="141">
        <v>0.059</v>
      </c>
      <c r="T245" s="142">
        <f>S245*H245</f>
        <v>0.35813</v>
      </c>
      <c r="AR245" s="143" t="s">
        <v>216</v>
      </c>
      <c r="AT245" s="143" t="s">
        <v>211</v>
      </c>
      <c r="AU245" s="143" t="s">
        <v>86</v>
      </c>
      <c r="AY245" s="18" t="s">
        <v>208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8" t="s">
        <v>84</v>
      </c>
      <c r="BK245" s="144">
        <f>ROUND(I245*H245,2)</f>
        <v>0</v>
      </c>
      <c r="BL245" s="18" t="s">
        <v>216</v>
      </c>
      <c r="BM245" s="143" t="s">
        <v>2549</v>
      </c>
    </row>
    <row r="246" spans="2:47" s="1" customFormat="1" ht="12">
      <c r="B246" s="33"/>
      <c r="D246" s="145" t="s">
        <v>218</v>
      </c>
      <c r="F246" s="146" t="s">
        <v>378</v>
      </c>
      <c r="I246" s="147"/>
      <c r="L246" s="33"/>
      <c r="M246" s="148"/>
      <c r="T246" s="52"/>
      <c r="AT246" s="18" t="s">
        <v>218</v>
      </c>
      <c r="AU246" s="18" t="s">
        <v>86</v>
      </c>
    </row>
    <row r="247" spans="2:51" s="12" customFormat="1" ht="12">
      <c r="B247" s="149"/>
      <c r="D247" s="150" t="s">
        <v>220</v>
      </c>
      <c r="E247" s="151" t="s">
        <v>19</v>
      </c>
      <c r="F247" s="152" t="s">
        <v>2547</v>
      </c>
      <c r="H247" s="153">
        <v>1.645</v>
      </c>
      <c r="I247" s="154"/>
      <c r="L247" s="149"/>
      <c r="M247" s="155"/>
      <c r="T247" s="156"/>
      <c r="AT247" s="151" t="s">
        <v>220</v>
      </c>
      <c r="AU247" s="151" t="s">
        <v>86</v>
      </c>
      <c r="AV247" s="12" t="s">
        <v>86</v>
      </c>
      <c r="AW247" s="12" t="s">
        <v>37</v>
      </c>
      <c r="AX247" s="12" t="s">
        <v>77</v>
      </c>
      <c r="AY247" s="151" t="s">
        <v>208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2548</v>
      </c>
      <c r="H248" s="153">
        <v>1.2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77</v>
      </c>
      <c r="AY248" s="151" t="s">
        <v>208</v>
      </c>
    </row>
    <row r="249" spans="2:51" s="12" customFormat="1" ht="12">
      <c r="B249" s="149"/>
      <c r="D249" s="150" t="s">
        <v>220</v>
      </c>
      <c r="E249" s="151" t="s">
        <v>19</v>
      </c>
      <c r="F249" s="152" t="s">
        <v>2548</v>
      </c>
      <c r="H249" s="153">
        <v>1.2</v>
      </c>
      <c r="I249" s="154"/>
      <c r="L249" s="149"/>
      <c r="M249" s="155"/>
      <c r="T249" s="156"/>
      <c r="AT249" s="151" t="s">
        <v>220</v>
      </c>
      <c r="AU249" s="151" t="s">
        <v>86</v>
      </c>
      <c r="AV249" s="12" t="s">
        <v>86</v>
      </c>
      <c r="AW249" s="12" t="s">
        <v>37</v>
      </c>
      <c r="AX249" s="12" t="s">
        <v>77</v>
      </c>
      <c r="AY249" s="151" t="s">
        <v>208</v>
      </c>
    </row>
    <row r="250" spans="2:51" s="12" customFormat="1" ht="12">
      <c r="B250" s="149"/>
      <c r="D250" s="150" t="s">
        <v>220</v>
      </c>
      <c r="E250" s="151" t="s">
        <v>19</v>
      </c>
      <c r="F250" s="152" t="s">
        <v>2515</v>
      </c>
      <c r="H250" s="153">
        <v>2.025</v>
      </c>
      <c r="I250" s="154"/>
      <c r="L250" s="149"/>
      <c r="M250" s="155"/>
      <c r="T250" s="156"/>
      <c r="AT250" s="151" t="s">
        <v>220</v>
      </c>
      <c r="AU250" s="151" t="s">
        <v>86</v>
      </c>
      <c r="AV250" s="12" t="s">
        <v>86</v>
      </c>
      <c r="AW250" s="12" t="s">
        <v>37</v>
      </c>
      <c r="AX250" s="12" t="s">
        <v>77</v>
      </c>
      <c r="AY250" s="151" t="s">
        <v>208</v>
      </c>
    </row>
    <row r="251" spans="2:51" s="15" customFormat="1" ht="12">
      <c r="B251" s="180"/>
      <c r="D251" s="150" t="s">
        <v>220</v>
      </c>
      <c r="E251" s="181" t="s">
        <v>19</v>
      </c>
      <c r="F251" s="182" t="s">
        <v>294</v>
      </c>
      <c r="H251" s="183">
        <v>6.07</v>
      </c>
      <c r="I251" s="184"/>
      <c r="L251" s="180"/>
      <c r="M251" s="185"/>
      <c r="T251" s="186"/>
      <c r="AT251" s="181" t="s">
        <v>220</v>
      </c>
      <c r="AU251" s="181" t="s">
        <v>86</v>
      </c>
      <c r="AV251" s="15" t="s">
        <v>209</v>
      </c>
      <c r="AW251" s="15" t="s">
        <v>37</v>
      </c>
      <c r="AX251" s="15" t="s">
        <v>77</v>
      </c>
      <c r="AY251" s="181" t="s">
        <v>208</v>
      </c>
    </row>
    <row r="252" spans="2:51" s="14" customFormat="1" ht="12">
      <c r="B252" s="163"/>
      <c r="D252" s="150" t="s">
        <v>220</v>
      </c>
      <c r="E252" s="164" t="s">
        <v>19</v>
      </c>
      <c r="F252" s="165" t="s">
        <v>223</v>
      </c>
      <c r="H252" s="166">
        <v>6.07</v>
      </c>
      <c r="I252" s="167"/>
      <c r="L252" s="163"/>
      <c r="M252" s="168"/>
      <c r="T252" s="169"/>
      <c r="AT252" s="164" t="s">
        <v>220</v>
      </c>
      <c r="AU252" s="164" t="s">
        <v>86</v>
      </c>
      <c r="AV252" s="14" t="s">
        <v>216</v>
      </c>
      <c r="AW252" s="14" t="s">
        <v>37</v>
      </c>
      <c r="AX252" s="14" t="s">
        <v>84</v>
      </c>
      <c r="AY252" s="164" t="s">
        <v>208</v>
      </c>
    </row>
    <row r="253" spans="2:63" s="11" customFormat="1" ht="22.9" customHeight="1">
      <c r="B253" s="120"/>
      <c r="D253" s="121" t="s">
        <v>76</v>
      </c>
      <c r="E253" s="130" t="s">
        <v>381</v>
      </c>
      <c r="F253" s="130" t="s">
        <v>382</v>
      </c>
      <c r="I253" s="123"/>
      <c r="J253" s="131">
        <f>BK253</f>
        <v>0</v>
      </c>
      <c r="L253" s="120"/>
      <c r="M253" s="125"/>
      <c r="P253" s="126">
        <f>SUM(P254:P264)</f>
        <v>0</v>
      </c>
      <c r="R253" s="126">
        <f>SUM(R254:R264)</f>
        <v>0</v>
      </c>
      <c r="T253" s="127">
        <f>SUM(T254:T264)</f>
        <v>0</v>
      </c>
      <c r="AR253" s="121" t="s">
        <v>84</v>
      </c>
      <c r="AT253" s="128" t="s">
        <v>76</v>
      </c>
      <c r="AU253" s="128" t="s">
        <v>84</v>
      </c>
      <c r="AY253" s="121" t="s">
        <v>208</v>
      </c>
      <c r="BK253" s="129">
        <f>SUM(BK254:BK264)</f>
        <v>0</v>
      </c>
    </row>
    <row r="254" spans="2:65" s="1" customFormat="1" ht="44.25" customHeight="1">
      <c r="B254" s="33"/>
      <c r="C254" s="132" t="s">
        <v>400</v>
      </c>
      <c r="D254" s="132" t="s">
        <v>211</v>
      </c>
      <c r="E254" s="133" t="s">
        <v>680</v>
      </c>
      <c r="F254" s="134" t="s">
        <v>681</v>
      </c>
      <c r="G254" s="135" t="s">
        <v>386</v>
      </c>
      <c r="H254" s="136">
        <v>10.207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216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216</v>
      </c>
      <c r="BM254" s="143" t="s">
        <v>2550</v>
      </c>
    </row>
    <row r="255" spans="2:47" s="1" customFormat="1" ht="12">
      <c r="B255" s="33"/>
      <c r="D255" s="145" t="s">
        <v>218</v>
      </c>
      <c r="F255" s="146" t="s">
        <v>683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65" s="1" customFormat="1" ht="33" customHeight="1">
      <c r="B256" s="33"/>
      <c r="C256" s="132" t="s">
        <v>405</v>
      </c>
      <c r="D256" s="132" t="s">
        <v>211</v>
      </c>
      <c r="E256" s="133" t="s">
        <v>390</v>
      </c>
      <c r="F256" s="134" t="s">
        <v>391</v>
      </c>
      <c r="G256" s="135" t="s">
        <v>386</v>
      </c>
      <c r="H256" s="136">
        <v>10.207</v>
      </c>
      <c r="I256" s="137"/>
      <c r="J256" s="138">
        <f>ROUND(I256*H256,2)</f>
        <v>0</v>
      </c>
      <c r="K256" s="134" t="s">
        <v>215</v>
      </c>
      <c r="L256" s="33"/>
      <c r="M256" s="139" t="s">
        <v>19</v>
      </c>
      <c r="N256" s="140" t="s">
        <v>48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216</v>
      </c>
      <c r="AT256" s="143" t="s">
        <v>211</v>
      </c>
      <c r="AU256" s="143" t="s">
        <v>86</v>
      </c>
      <c r="AY256" s="18" t="s">
        <v>208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8" t="s">
        <v>84</v>
      </c>
      <c r="BK256" s="144">
        <f>ROUND(I256*H256,2)</f>
        <v>0</v>
      </c>
      <c r="BL256" s="18" t="s">
        <v>216</v>
      </c>
      <c r="BM256" s="143" t="s">
        <v>2551</v>
      </c>
    </row>
    <row r="257" spans="2:47" s="1" customFormat="1" ht="12">
      <c r="B257" s="33"/>
      <c r="D257" s="145" t="s">
        <v>218</v>
      </c>
      <c r="F257" s="146" t="s">
        <v>393</v>
      </c>
      <c r="I257" s="147"/>
      <c r="L257" s="33"/>
      <c r="M257" s="148"/>
      <c r="T257" s="52"/>
      <c r="AT257" s="18" t="s">
        <v>218</v>
      </c>
      <c r="AU257" s="18" t="s">
        <v>86</v>
      </c>
    </row>
    <row r="258" spans="2:65" s="1" customFormat="1" ht="44.25" customHeight="1">
      <c r="B258" s="33"/>
      <c r="C258" s="132" t="s">
        <v>412</v>
      </c>
      <c r="D258" s="132" t="s">
        <v>211</v>
      </c>
      <c r="E258" s="133" t="s">
        <v>395</v>
      </c>
      <c r="F258" s="134" t="s">
        <v>396</v>
      </c>
      <c r="G258" s="135" t="s">
        <v>386</v>
      </c>
      <c r="H258" s="136">
        <v>255.175</v>
      </c>
      <c r="I258" s="137"/>
      <c r="J258" s="138">
        <f>ROUND(I258*H258,2)</f>
        <v>0</v>
      </c>
      <c r="K258" s="134" t="s">
        <v>215</v>
      </c>
      <c r="L258" s="33"/>
      <c r="M258" s="139" t="s">
        <v>19</v>
      </c>
      <c r="N258" s="140" t="s">
        <v>48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216</v>
      </c>
      <c r="AT258" s="143" t="s">
        <v>211</v>
      </c>
      <c r="AU258" s="143" t="s">
        <v>86</v>
      </c>
      <c r="AY258" s="18" t="s">
        <v>208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8" t="s">
        <v>84</v>
      </c>
      <c r="BK258" s="144">
        <f>ROUND(I258*H258,2)</f>
        <v>0</v>
      </c>
      <c r="BL258" s="18" t="s">
        <v>216</v>
      </c>
      <c r="BM258" s="143" t="s">
        <v>2552</v>
      </c>
    </row>
    <row r="259" spans="2:47" s="1" customFormat="1" ht="12">
      <c r="B259" s="33"/>
      <c r="D259" s="145" t="s">
        <v>218</v>
      </c>
      <c r="F259" s="146" t="s">
        <v>398</v>
      </c>
      <c r="I259" s="147"/>
      <c r="L259" s="33"/>
      <c r="M259" s="148"/>
      <c r="T259" s="52"/>
      <c r="AT259" s="18" t="s">
        <v>218</v>
      </c>
      <c r="AU259" s="18" t="s">
        <v>86</v>
      </c>
    </row>
    <row r="260" spans="2:51" s="12" customFormat="1" ht="12">
      <c r="B260" s="149"/>
      <c r="D260" s="150" t="s">
        <v>220</v>
      </c>
      <c r="F260" s="152" t="s">
        <v>2553</v>
      </c>
      <c r="H260" s="153">
        <v>255.175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4</v>
      </c>
      <c r="AX260" s="12" t="s">
        <v>84</v>
      </c>
      <c r="AY260" s="151" t="s">
        <v>208</v>
      </c>
    </row>
    <row r="261" spans="2:65" s="1" customFormat="1" ht="44.25" customHeight="1">
      <c r="B261" s="33"/>
      <c r="C261" s="132" t="s">
        <v>421</v>
      </c>
      <c r="D261" s="132" t="s">
        <v>211</v>
      </c>
      <c r="E261" s="133" t="s">
        <v>401</v>
      </c>
      <c r="F261" s="134" t="s">
        <v>402</v>
      </c>
      <c r="G261" s="135" t="s">
        <v>386</v>
      </c>
      <c r="H261" s="136">
        <v>9.626</v>
      </c>
      <c r="I261" s="137"/>
      <c r="J261" s="138">
        <f>ROUND(I261*H261,2)</f>
        <v>0</v>
      </c>
      <c r="K261" s="134" t="s">
        <v>215</v>
      </c>
      <c r="L261" s="33"/>
      <c r="M261" s="139" t="s">
        <v>19</v>
      </c>
      <c r="N261" s="140" t="s">
        <v>48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216</v>
      </c>
      <c r="AT261" s="143" t="s">
        <v>211</v>
      </c>
      <c r="AU261" s="143" t="s">
        <v>86</v>
      </c>
      <c r="AY261" s="18" t="s">
        <v>208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8" t="s">
        <v>84</v>
      </c>
      <c r="BK261" s="144">
        <f>ROUND(I261*H261,2)</f>
        <v>0</v>
      </c>
      <c r="BL261" s="18" t="s">
        <v>216</v>
      </c>
      <c r="BM261" s="143" t="s">
        <v>2554</v>
      </c>
    </row>
    <row r="262" spans="2:47" s="1" customFormat="1" ht="12">
      <c r="B262" s="33"/>
      <c r="D262" s="145" t="s">
        <v>218</v>
      </c>
      <c r="F262" s="146" t="s">
        <v>404</v>
      </c>
      <c r="I262" s="147"/>
      <c r="L262" s="33"/>
      <c r="M262" s="148"/>
      <c r="T262" s="52"/>
      <c r="AT262" s="18" t="s">
        <v>218</v>
      </c>
      <c r="AU262" s="18" t="s">
        <v>86</v>
      </c>
    </row>
    <row r="263" spans="2:65" s="1" customFormat="1" ht="49.15" customHeight="1">
      <c r="B263" s="33"/>
      <c r="C263" s="132" t="s">
        <v>426</v>
      </c>
      <c r="D263" s="132" t="s">
        <v>211</v>
      </c>
      <c r="E263" s="133" t="s">
        <v>406</v>
      </c>
      <c r="F263" s="134" t="s">
        <v>407</v>
      </c>
      <c r="G263" s="135" t="s">
        <v>386</v>
      </c>
      <c r="H263" s="136">
        <v>0.581</v>
      </c>
      <c r="I263" s="137"/>
      <c r="J263" s="138">
        <f>ROUND(I263*H263,2)</f>
        <v>0</v>
      </c>
      <c r="K263" s="134" t="s">
        <v>215</v>
      </c>
      <c r="L263" s="33"/>
      <c r="M263" s="139" t="s">
        <v>19</v>
      </c>
      <c r="N263" s="140" t="s">
        <v>48</v>
      </c>
      <c r="P263" s="141">
        <f>O263*H263</f>
        <v>0</v>
      </c>
      <c r="Q263" s="141">
        <v>0</v>
      </c>
      <c r="R263" s="141">
        <f>Q263*H263</f>
        <v>0</v>
      </c>
      <c r="S263" s="141">
        <v>0</v>
      </c>
      <c r="T263" s="142">
        <f>S263*H263</f>
        <v>0</v>
      </c>
      <c r="AR263" s="143" t="s">
        <v>216</v>
      </c>
      <c r="AT263" s="143" t="s">
        <v>211</v>
      </c>
      <c r="AU263" s="143" t="s">
        <v>86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84</v>
      </c>
      <c r="BK263" s="144">
        <f>ROUND(I263*H263,2)</f>
        <v>0</v>
      </c>
      <c r="BL263" s="18" t="s">
        <v>216</v>
      </c>
      <c r="BM263" s="143" t="s">
        <v>2555</v>
      </c>
    </row>
    <row r="264" spans="2:47" s="1" customFormat="1" ht="12">
      <c r="B264" s="33"/>
      <c r="D264" s="145" t="s">
        <v>218</v>
      </c>
      <c r="F264" s="146" t="s">
        <v>409</v>
      </c>
      <c r="I264" s="147"/>
      <c r="L264" s="33"/>
      <c r="M264" s="148"/>
      <c r="T264" s="52"/>
      <c r="AT264" s="18" t="s">
        <v>218</v>
      </c>
      <c r="AU264" s="18" t="s">
        <v>86</v>
      </c>
    </row>
    <row r="265" spans="2:63" s="11" customFormat="1" ht="22.9" customHeight="1">
      <c r="B265" s="120"/>
      <c r="D265" s="121" t="s">
        <v>76</v>
      </c>
      <c r="E265" s="130" t="s">
        <v>410</v>
      </c>
      <c r="F265" s="130" t="s">
        <v>411</v>
      </c>
      <c r="I265" s="123"/>
      <c r="J265" s="131">
        <f>BK265</f>
        <v>0</v>
      </c>
      <c r="L265" s="120"/>
      <c r="M265" s="125"/>
      <c r="P265" s="126">
        <f>SUM(P266:P267)</f>
        <v>0</v>
      </c>
      <c r="R265" s="126">
        <f>SUM(R266:R267)</f>
        <v>0</v>
      </c>
      <c r="T265" s="127">
        <f>SUM(T266:T267)</f>
        <v>0</v>
      </c>
      <c r="AR265" s="121" t="s">
        <v>84</v>
      </c>
      <c r="AT265" s="128" t="s">
        <v>76</v>
      </c>
      <c r="AU265" s="128" t="s">
        <v>84</v>
      </c>
      <c r="AY265" s="121" t="s">
        <v>208</v>
      </c>
      <c r="BK265" s="129">
        <f>SUM(BK266:BK267)</f>
        <v>0</v>
      </c>
    </row>
    <row r="266" spans="2:65" s="1" customFormat="1" ht="55.5" customHeight="1">
      <c r="B266" s="33"/>
      <c r="C266" s="132" t="s">
        <v>432</v>
      </c>
      <c r="D266" s="132" t="s">
        <v>211</v>
      </c>
      <c r="E266" s="133" t="s">
        <v>634</v>
      </c>
      <c r="F266" s="134" t="s">
        <v>635</v>
      </c>
      <c r="G266" s="135" t="s">
        <v>386</v>
      </c>
      <c r="H266" s="136">
        <v>3.997</v>
      </c>
      <c r="I266" s="137"/>
      <c r="J266" s="138">
        <f>ROUND(I266*H266,2)</f>
        <v>0</v>
      </c>
      <c r="K266" s="134" t="s">
        <v>215</v>
      </c>
      <c r="L266" s="33"/>
      <c r="M266" s="139" t="s">
        <v>19</v>
      </c>
      <c r="N266" s="140" t="s">
        <v>48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216</v>
      </c>
      <c r="AT266" s="143" t="s">
        <v>211</v>
      </c>
      <c r="AU266" s="143" t="s">
        <v>86</v>
      </c>
      <c r="AY266" s="18" t="s">
        <v>208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8" t="s">
        <v>84</v>
      </c>
      <c r="BK266" s="144">
        <f>ROUND(I266*H266,2)</f>
        <v>0</v>
      </c>
      <c r="BL266" s="18" t="s">
        <v>216</v>
      </c>
      <c r="BM266" s="143" t="s">
        <v>2556</v>
      </c>
    </row>
    <row r="267" spans="2:47" s="1" customFormat="1" ht="12">
      <c r="B267" s="33"/>
      <c r="D267" s="145" t="s">
        <v>218</v>
      </c>
      <c r="F267" s="146" t="s">
        <v>637</v>
      </c>
      <c r="I267" s="147"/>
      <c r="L267" s="33"/>
      <c r="M267" s="148"/>
      <c r="T267" s="52"/>
      <c r="AT267" s="18" t="s">
        <v>218</v>
      </c>
      <c r="AU267" s="18" t="s">
        <v>86</v>
      </c>
    </row>
    <row r="268" spans="2:63" s="11" customFormat="1" ht="25.9" customHeight="1">
      <c r="B268" s="120"/>
      <c r="D268" s="121" t="s">
        <v>76</v>
      </c>
      <c r="E268" s="122" t="s">
        <v>417</v>
      </c>
      <c r="F268" s="122" t="s">
        <v>418</v>
      </c>
      <c r="I268" s="123"/>
      <c r="J268" s="124">
        <f>BK268</f>
        <v>0</v>
      </c>
      <c r="L268" s="120"/>
      <c r="M268" s="125"/>
      <c r="P268" s="126">
        <f>P269+P306</f>
        <v>0</v>
      </c>
      <c r="R268" s="126">
        <f>R269+R306</f>
        <v>0.92487646335</v>
      </c>
      <c r="T268" s="127">
        <f>T269+T306</f>
        <v>0.016032</v>
      </c>
      <c r="AR268" s="121" t="s">
        <v>86</v>
      </c>
      <c r="AT268" s="128" t="s">
        <v>76</v>
      </c>
      <c r="AU268" s="128" t="s">
        <v>77</v>
      </c>
      <c r="AY268" s="121" t="s">
        <v>208</v>
      </c>
      <c r="BK268" s="129">
        <f>BK269+BK306</f>
        <v>0</v>
      </c>
    </row>
    <row r="269" spans="2:63" s="11" customFormat="1" ht="22.9" customHeight="1">
      <c r="B269" s="120"/>
      <c r="D269" s="121" t="s">
        <v>76</v>
      </c>
      <c r="E269" s="130" t="s">
        <v>419</v>
      </c>
      <c r="F269" s="130" t="s">
        <v>420</v>
      </c>
      <c r="I269" s="123"/>
      <c r="J269" s="131">
        <f>BK269</f>
        <v>0</v>
      </c>
      <c r="L269" s="120"/>
      <c r="M269" s="125"/>
      <c r="P269" s="126">
        <f>SUM(P270:P305)</f>
        <v>0</v>
      </c>
      <c r="R269" s="126">
        <f>SUM(R270:R305)</f>
        <v>0.0490964022</v>
      </c>
      <c r="T269" s="127">
        <f>SUM(T270:T305)</f>
        <v>0.016032</v>
      </c>
      <c r="AR269" s="121" t="s">
        <v>86</v>
      </c>
      <c r="AT269" s="128" t="s">
        <v>76</v>
      </c>
      <c r="AU269" s="128" t="s">
        <v>84</v>
      </c>
      <c r="AY269" s="121" t="s">
        <v>208</v>
      </c>
      <c r="BK269" s="129">
        <f>SUM(BK270:BK305)</f>
        <v>0</v>
      </c>
    </row>
    <row r="270" spans="2:65" s="1" customFormat="1" ht="24.2" customHeight="1">
      <c r="B270" s="33"/>
      <c r="C270" s="132" t="s">
        <v>438</v>
      </c>
      <c r="D270" s="132" t="s">
        <v>211</v>
      </c>
      <c r="E270" s="133" t="s">
        <v>564</v>
      </c>
      <c r="F270" s="134" t="s">
        <v>565</v>
      </c>
      <c r="G270" s="135" t="s">
        <v>274</v>
      </c>
      <c r="H270" s="136">
        <v>7.2</v>
      </c>
      <c r="I270" s="137"/>
      <c r="J270" s="138">
        <f>ROUND(I270*H270,2)</f>
        <v>0</v>
      </c>
      <c r="K270" s="134" t="s">
        <v>215</v>
      </c>
      <c r="L270" s="33"/>
      <c r="M270" s="139" t="s">
        <v>19</v>
      </c>
      <c r="N270" s="140" t="s">
        <v>48</v>
      </c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AR270" s="143" t="s">
        <v>331</v>
      </c>
      <c r="AT270" s="143" t="s">
        <v>211</v>
      </c>
      <c r="AU270" s="143" t="s">
        <v>86</v>
      </c>
      <c r="AY270" s="18" t="s">
        <v>208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8" t="s">
        <v>84</v>
      </c>
      <c r="BK270" s="144">
        <f>ROUND(I270*H270,2)</f>
        <v>0</v>
      </c>
      <c r="BL270" s="18" t="s">
        <v>331</v>
      </c>
      <c r="BM270" s="143" t="s">
        <v>2557</v>
      </c>
    </row>
    <row r="271" spans="2:47" s="1" customFormat="1" ht="12">
      <c r="B271" s="33"/>
      <c r="D271" s="145" t="s">
        <v>218</v>
      </c>
      <c r="F271" s="146" t="s">
        <v>567</v>
      </c>
      <c r="I271" s="147"/>
      <c r="L271" s="33"/>
      <c r="M271" s="148"/>
      <c r="T271" s="52"/>
      <c r="AT271" s="18" t="s">
        <v>218</v>
      </c>
      <c r="AU271" s="18" t="s">
        <v>86</v>
      </c>
    </row>
    <row r="272" spans="2:51" s="12" customFormat="1" ht="12">
      <c r="B272" s="149"/>
      <c r="D272" s="150" t="s">
        <v>220</v>
      </c>
      <c r="E272" s="151" t="s">
        <v>19</v>
      </c>
      <c r="F272" s="152" t="s">
        <v>2558</v>
      </c>
      <c r="H272" s="153">
        <v>3.6</v>
      </c>
      <c r="I272" s="154"/>
      <c r="L272" s="149"/>
      <c r="M272" s="155"/>
      <c r="T272" s="156"/>
      <c r="AT272" s="151" t="s">
        <v>220</v>
      </c>
      <c r="AU272" s="151" t="s">
        <v>86</v>
      </c>
      <c r="AV272" s="12" t="s">
        <v>86</v>
      </c>
      <c r="AW272" s="12" t="s">
        <v>37</v>
      </c>
      <c r="AX272" s="12" t="s">
        <v>77</v>
      </c>
      <c r="AY272" s="151" t="s">
        <v>208</v>
      </c>
    </row>
    <row r="273" spans="2:51" s="12" customFormat="1" ht="12">
      <c r="B273" s="149"/>
      <c r="D273" s="150" t="s">
        <v>220</v>
      </c>
      <c r="E273" s="151" t="s">
        <v>19</v>
      </c>
      <c r="F273" s="152" t="s">
        <v>2558</v>
      </c>
      <c r="H273" s="153">
        <v>3.6</v>
      </c>
      <c r="I273" s="154"/>
      <c r="L273" s="149"/>
      <c r="M273" s="155"/>
      <c r="T273" s="156"/>
      <c r="AT273" s="151" t="s">
        <v>220</v>
      </c>
      <c r="AU273" s="151" t="s">
        <v>86</v>
      </c>
      <c r="AV273" s="12" t="s">
        <v>86</v>
      </c>
      <c r="AW273" s="12" t="s">
        <v>37</v>
      </c>
      <c r="AX273" s="12" t="s">
        <v>77</v>
      </c>
      <c r="AY273" s="151" t="s">
        <v>208</v>
      </c>
    </row>
    <row r="274" spans="2:51" s="13" customFormat="1" ht="12">
      <c r="B274" s="157"/>
      <c r="D274" s="150" t="s">
        <v>220</v>
      </c>
      <c r="E274" s="158" t="s">
        <v>19</v>
      </c>
      <c r="F274" s="159" t="s">
        <v>569</v>
      </c>
      <c r="H274" s="158" t="s">
        <v>19</v>
      </c>
      <c r="I274" s="160"/>
      <c r="L274" s="157"/>
      <c r="M274" s="161"/>
      <c r="T274" s="162"/>
      <c r="AT274" s="158" t="s">
        <v>220</v>
      </c>
      <c r="AU274" s="158" t="s">
        <v>86</v>
      </c>
      <c r="AV274" s="13" t="s">
        <v>84</v>
      </c>
      <c r="AW274" s="13" t="s">
        <v>37</v>
      </c>
      <c r="AX274" s="13" t="s">
        <v>77</v>
      </c>
      <c r="AY274" s="158" t="s">
        <v>208</v>
      </c>
    </row>
    <row r="275" spans="2:51" s="14" customFormat="1" ht="12">
      <c r="B275" s="163"/>
      <c r="D275" s="150" t="s">
        <v>220</v>
      </c>
      <c r="E275" s="164" t="s">
        <v>19</v>
      </c>
      <c r="F275" s="165" t="s">
        <v>223</v>
      </c>
      <c r="H275" s="166">
        <v>7.2</v>
      </c>
      <c r="I275" s="167"/>
      <c r="L275" s="163"/>
      <c r="M275" s="168"/>
      <c r="T275" s="169"/>
      <c r="AT275" s="164" t="s">
        <v>220</v>
      </c>
      <c r="AU275" s="164" t="s">
        <v>86</v>
      </c>
      <c r="AV275" s="14" t="s">
        <v>216</v>
      </c>
      <c r="AW275" s="14" t="s">
        <v>37</v>
      </c>
      <c r="AX275" s="14" t="s">
        <v>84</v>
      </c>
      <c r="AY275" s="164" t="s">
        <v>208</v>
      </c>
    </row>
    <row r="276" spans="2:65" s="1" customFormat="1" ht="21.75" customHeight="1">
      <c r="B276" s="33"/>
      <c r="C276" s="170" t="s">
        <v>444</v>
      </c>
      <c r="D276" s="170" t="s">
        <v>239</v>
      </c>
      <c r="E276" s="171" t="s">
        <v>570</v>
      </c>
      <c r="F276" s="172" t="s">
        <v>571</v>
      </c>
      <c r="G276" s="173" t="s">
        <v>386</v>
      </c>
      <c r="H276" s="174">
        <v>0.009</v>
      </c>
      <c r="I276" s="175"/>
      <c r="J276" s="176">
        <f>ROUND(I276*H276,2)</f>
        <v>0</v>
      </c>
      <c r="K276" s="172" t="s">
        <v>215</v>
      </c>
      <c r="L276" s="177"/>
      <c r="M276" s="178" t="s">
        <v>19</v>
      </c>
      <c r="N276" s="179" t="s">
        <v>48</v>
      </c>
      <c r="P276" s="141">
        <f>O276*H276</f>
        <v>0</v>
      </c>
      <c r="Q276" s="141">
        <v>1</v>
      </c>
      <c r="R276" s="141">
        <f>Q276*H276</f>
        <v>0.009</v>
      </c>
      <c r="S276" s="141">
        <v>0</v>
      </c>
      <c r="T276" s="142">
        <f>S276*H276</f>
        <v>0</v>
      </c>
      <c r="AR276" s="143" t="s">
        <v>432</v>
      </c>
      <c r="AT276" s="143" t="s">
        <v>239</v>
      </c>
      <c r="AU276" s="143" t="s">
        <v>86</v>
      </c>
      <c r="AY276" s="18" t="s">
        <v>208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8" t="s">
        <v>84</v>
      </c>
      <c r="BK276" s="144">
        <f>ROUND(I276*H276,2)</f>
        <v>0</v>
      </c>
      <c r="BL276" s="18" t="s">
        <v>331</v>
      </c>
      <c r="BM276" s="143" t="s">
        <v>2559</v>
      </c>
    </row>
    <row r="277" spans="2:51" s="12" customFormat="1" ht="12">
      <c r="B277" s="149"/>
      <c r="D277" s="150" t="s">
        <v>220</v>
      </c>
      <c r="E277" s="151" t="s">
        <v>19</v>
      </c>
      <c r="F277" s="152" t="s">
        <v>1895</v>
      </c>
      <c r="H277" s="153">
        <v>0.009</v>
      </c>
      <c r="I277" s="154"/>
      <c r="L277" s="149"/>
      <c r="M277" s="155"/>
      <c r="T277" s="156"/>
      <c r="AT277" s="151" t="s">
        <v>220</v>
      </c>
      <c r="AU277" s="151" t="s">
        <v>86</v>
      </c>
      <c r="AV277" s="12" t="s">
        <v>86</v>
      </c>
      <c r="AW277" s="12" t="s">
        <v>37</v>
      </c>
      <c r="AX277" s="12" t="s">
        <v>77</v>
      </c>
      <c r="AY277" s="151" t="s">
        <v>208</v>
      </c>
    </row>
    <row r="278" spans="2:51" s="14" customFormat="1" ht="12">
      <c r="B278" s="163"/>
      <c r="D278" s="150" t="s">
        <v>220</v>
      </c>
      <c r="E278" s="164" t="s">
        <v>19</v>
      </c>
      <c r="F278" s="165" t="s">
        <v>223</v>
      </c>
      <c r="H278" s="166">
        <v>0.009</v>
      </c>
      <c r="I278" s="167"/>
      <c r="L278" s="163"/>
      <c r="M278" s="168"/>
      <c r="T278" s="169"/>
      <c r="AT278" s="164" t="s">
        <v>220</v>
      </c>
      <c r="AU278" s="164" t="s">
        <v>86</v>
      </c>
      <c r="AV278" s="14" t="s">
        <v>216</v>
      </c>
      <c r="AW278" s="14" t="s">
        <v>37</v>
      </c>
      <c r="AX278" s="14" t="s">
        <v>84</v>
      </c>
      <c r="AY278" s="164" t="s">
        <v>208</v>
      </c>
    </row>
    <row r="279" spans="2:65" s="1" customFormat="1" ht="24.2" customHeight="1">
      <c r="B279" s="33"/>
      <c r="C279" s="132" t="s">
        <v>452</v>
      </c>
      <c r="D279" s="132" t="s">
        <v>211</v>
      </c>
      <c r="E279" s="133" t="s">
        <v>422</v>
      </c>
      <c r="F279" s="134" t="s">
        <v>423</v>
      </c>
      <c r="G279" s="135" t="s">
        <v>274</v>
      </c>
      <c r="H279" s="136">
        <v>9.6</v>
      </c>
      <c r="I279" s="137"/>
      <c r="J279" s="138">
        <f>ROUND(I279*H279,2)</f>
        <v>0</v>
      </c>
      <c r="K279" s="134" t="s">
        <v>215</v>
      </c>
      <c r="L279" s="33"/>
      <c r="M279" s="139" t="s">
        <v>19</v>
      </c>
      <c r="N279" s="140" t="s">
        <v>48</v>
      </c>
      <c r="P279" s="141">
        <f>O279*H279</f>
        <v>0</v>
      </c>
      <c r="Q279" s="141">
        <v>0</v>
      </c>
      <c r="R279" s="141">
        <f>Q279*H279</f>
        <v>0</v>
      </c>
      <c r="S279" s="141">
        <v>0.00167</v>
      </c>
      <c r="T279" s="142">
        <f>S279*H279</f>
        <v>0.016032</v>
      </c>
      <c r="AR279" s="143" t="s">
        <v>331</v>
      </c>
      <c r="AT279" s="143" t="s">
        <v>211</v>
      </c>
      <c r="AU279" s="143" t="s">
        <v>86</v>
      </c>
      <c r="AY279" s="18" t="s">
        <v>208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8" t="s">
        <v>84</v>
      </c>
      <c r="BK279" s="144">
        <f>ROUND(I279*H279,2)</f>
        <v>0</v>
      </c>
      <c r="BL279" s="18" t="s">
        <v>331</v>
      </c>
      <c r="BM279" s="143" t="s">
        <v>2560</v>
      </c>
    </row>
    <row r="280" spans="2:47" s="1" customFormat="1" ht="12">
      <c r="B280" s="33"/>
      <c r="D280" s="145" t="s">
        <v>218</v>
      </c>
      <c r="F280" s="146" t="s">
        <v>425</v>
      </c>
      <c r="I280" s="147"/>
      <c r="L280" s="33"/>
      <c r="M280" s="148"/>
      <c r="T280" s="52"/>
      <c r="AT280" s="18" t="s">
        <v>218</v>
      </c>
      <c r="AU280" s="18" t="s">
        <v>86</v>
      </c>
    </row>
    <row r="281" spans="2:51" s="12" customFormat="1" ht="12">
      <c r="B281" s="149"/>
      <c r="D281" s="150" t="s">
        <v>220</v>
      </c>
      <c r="E281" s="151" t="s">
        <v>19</v>
      </c>
      <c r="F281" s="152" t="s">
        <v>2522</v>
      </c>
      <c r="H281" s="153">
        <v>2.1</v>
      </c>
      <c r="I281" s="154"/>
      <c r="L281" s="149"/>
      <c r="M281" s="155"/>
      <c r="T281" s="156"/>
      <c r="AT281" s="151" t="s">
        <v>220</v>
      </c>
      <c r="AU281" s="151" t="s">
        <v>86</v>
      </c>
      <c r="AV281" s="12" t="s">
        <v>86</v>
      </c>
      <c r="AW281" s="12" t="s">
        <v>37</v>
      </c>
      <c r="AX281" s="12" t="s">
        <v>77</v>
      </c>
      <c r="AY281" s="151" t="s">
        <v>208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2522</v>
      </c>
      <c r="H282" s="153">
        <v>2.1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3" customFormat="1" ht="12">
      <c r="B283" s="157"/>
      <c r="D283" s="150" t="s">
        <v>220</v>
      </c>
      <c r="E283" s="158" t="s">
        <v>19</v>
      </c>
      <c r="F283" s="159" t="s">
        <v>2407</v>
      </c>
      <c r="H283" s="158" t="s">
        <v>19</v>
      </c>
      <c r="I283" s="160"/>
      <c r="L283" s="157"/>
      <c r="M283" s="161"/>
      <c r="T283" s="162"/>
      <c r="AT283" s="158" t="s">
        <v>220</v>
      </c>
      <c r="AU283" s="158" t="s">
        <v>86</v>
      </c>
      <c r="AV283" s="13" t="s">
        <v>84</v>
      </c>
      <c r="AW283" s="13" t="s">
        <v>37</v>
      </c>
      <c r="AX283" s="13" t="s">
        <v>77</v>
      </c>
      <c r="AY283" s="158" t="s">
        <v>208</v>
      </c>
    </row>
    <row r="284" spans="2:51" s="12" customFormat="1" ht="12">
      <c r="B284" s="149"/>
      <c r="D284" s="150" t="s">
        <v>220</v>
      </c>
      <c r="E284" s="151" t="s">
        <v>19</v>
      </c>
      <c r="F284" s="152" t="s">
        <v>2507</v>
      </c>
      <c r="H284" s="153">
        <v>2.6</v>
      </c>
      <c r="I284" s="154"/>
      <c r="L284" s="149"/>
      <c r="M284" s="155"/>
      <c r="T284" s="156"/>
      <c r="AT284" s="151" t="s">
        <v>220</v>
      </c>
      <c r="AU284" s="151" t="s">
        <v>86</v>
      </c>
      <c r="AV284" s="12" t="s">
        <v>86</v>
      </c>
      <c r="AW284" s="12" t="s">
        <v>37</v>
      </c>
      <c r="AX284" s="12" t="s">
        <v>77</v>
      </c>
      <c r="AY284" s="151" t="s">
        <v>208</v>
      </c>
    </row>
    <row r="285" spans="2:51" s="12" customFormat="1" ht="12">
      <c r="B285" s="149"/>
      <c r="D285" s="150" t="s">
        <v>220</v>
      </c>
      <c r="E285" s="151" t="s">
        <v>19</v>
      </c>
      <c r="F285" s="152" t="s">
        <v>2525</v>
      </c>
      <c r="H285" s="153">
        <v>2.8</v>
      </c>
      <c r="I285" s="154"/>
      <c r="L285" s="149"/>
      <c r="M285" s="155"/>
      <c r="T285" s="156"/>
      <c r="AT285" s="151" t="s">
        <v>220</v>
      </c>
      <c r="AU285" s="151" t="s">
        <v>86</v>
      </c>
      <c r="AV285" s="12" t="s">
        <v>86</v>
      </c>
      <c r="AW285" s="12" t="s">
        <v>37</v>
      </c>
      <c r="AX285" s="12" t="s">
        <v>77</v>
      </c>
      <c r="AY285" s="151" t="s">
        <v>208</v>
      </c>
    </row>
    <row r="286" spans="2:51" s="13" customFormat="1" ht="12">
      <c r="B286" s="157"/>
      <c r="D286" s="150" t="s">
        <v>220</v>
      </c>
      <c r="E286" s="158" t="s">
        <v>19</v>
      </c>
      <c r="F286" s="159" t="s">
        <v>1091</v>
      </c>
      <c r="H286" s="158" t="s">
        <v>19</v>
      </c>
      <c r="I286" s="160"/>
      <c r="L286" s="157"/>
      <c r="M286" s="161"/>
      <c r="T286" s="162"/>
      <c r="AT286" s="158" t="s">
        <v>220</v>
      </c>
      <c r="AU286" s="158" t="s">
        <v>86</v>
      </c>
      <c r="AV286" s="13" t="s">
        <v>84</v>
      </c>
      <c r="AW286" s="13" t="s">
        <v>37</v>
      </c>
      <c r="AX286" s="13" t="s">
        <v>77</v>
      </c>
      <c r="AY286" s="158" t="s">
        <v>208</v>
      </c>
    </row>
    <row r="287" spans="2:51" s="14" customFormat="1" ht="12">
      <c r="B287" s="163"/>
      <c r="D287" s="150" t="s">
        <v>220</v>
      </c>
      <c r="E287" s="164" t="s">
        <v>19</v>
      </c>
      <c r="F287" s="165" t="s">
        <v>223</v>
      </c>
      <c r="H287" s="166">
        <v>9.600000000000001</v>
      </c>
      <c r="I287" s="167"/>
      <c r="L287" s="163"/>
      <c r="M287" s="168"/>
      <c r="T287" s="169"/>
      <c r="AT287" s="164" t="s">
        <v>220</v>
      </c>
      <c r="AU287" s="164" t="s">
        <v>86</v>
      </c>
      <c r="AV287" s="14" t="s">
        <v>216</v>
      </c>
      <c r="AW287" s="14" t="s">
        <v>37</v>
      </c>
      <c r="AX287" s="14" t="s">
        <v>84</v>
      </c>
      <c r="AY287" s="164" t="s">
        <v>208</v>
      </c>
    </row>
    <row r="288" spans="2:65" s="1" customFormat="1" ht="37.9" customHeight="1">
      <c r="B288" s="33"/>
      <c r="C288" s="132" t="s">
        <v>459</v>
      </c>
      <c r="D288" s="132" t="s">
        <v>211</v>
      </c>
      <c r="E288" s="133" t="s">
        <v>427</v>
      </c>
      <c r="F288" s="134" t="s">
        <v>428</v>
      </c>
      <c r="G288" s="135" t="s">
        <v>274</v>
      </c>
      <c r="H288" s="136">
        <v>6.3</v>
      </c>
      <c r="I288" s="137"/>
      <c r="J288" s="138">
        <f>ROUND(I288*H288,2)</f>
        <v>0</v>
      </c>
      <c r="K288" s="134" t="s">
        <v>215</v>
      </c>
      <c r="L288" s="33"/>
      <c r="M288" s="139" t="s">
        <v>19</v>
      </c>
      <c r="N288" s="140" t="s">
        <v>48</v>
      </c>
      <c r="P288" s="141">
        <f>O288*H288</f>
        <v>0</v>
      </c>
      <c r="Q288" s="141">
        <v>0.002691466</v>
      </c>
      <c r="R288" s="141">
        <f>Q288*H288</f>
        <v>0.0169562358</v>
      </c>
      <c r="S288" s="141">
        <v>0</v>
      </c>
      <c r="T288" s="142">
        <f>S288*H288</f>
        <v>0</v>
      </c>
      <c r="AR288" s="143" t="s">
        <v>331</v>
      </c>
      <c r="AT288" s="143" t="s">
        <v>211</v>
      </c>
      <c r="AU288" s="143" t="s">
        <v>86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84</v>
      </c>
      <c r="BK288" s="144">
        <f>ROUND(I288*H288,2)</f>
        <v>0</v>
      </c>
      <c r="BL288" s="18" t="s">
        <v>331</v>
      </c>
      <c r="BM288" s="143" t="s">
        <v>2561</v>
      </c>
    </row>
    <row r="289" spans="2:47" s="1" customFormat="1" ht="12">
      <c r="B289" s="33"/>
      <c r="D289" s="145" t="s">
        <v>218</v>
      </c>
      <c r="F289" s="146" t="s">
        <v>430</v>
      </c>
      <c r="I289" s="147"/>
      <c r="L289" s="33"/>
      <c r="M289" s="148"/>
      <c r="T289" s="52"/>
      <c r="AT289" s="18" t="s">
        <v>218</v>
      </c>
      <c r="AU289" s="18" t="s">
        <v>86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2522</v>
      </c>
      <c r="H290" s="153">
        <v>2.1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2522</v>
      </c>
      <c r="H291" s="153">
        <v>2.1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2" customFormat="1" ht="12">
      <c r="B292" s="149"/>
      <c r="D292" s="150" t="s">
        <v>220</v>
      </c>
      <c r="E292" s="151" t="s">
        <v>19</v>
      </c>
      <c r="F292" s="152" t="s">
        <v>2522</v>
      </c>
      <c r="H292" s="153">
        <v>2.1</v>
      </c>
      <c r="I292" s="154"/>
      <c r="L292" s="149"/>
      <c r="M292" s="155"/>
      <c r="T292" s="156"/>
      <c r="AT292" s="151" t="s">
        <v>220</v>
      </c>
      <c r="AU292" s="151" t="s">
        <v>86</v>
      </c>
      <c r="AV292" s="12" t="s">
        <v>86</v>
      </c>
      <c r="AW292" s="12" t="s">
        <v>37</v>
      </c>
      <c r="AX292" s="12" t="s">
        <v>77</v>
      </c>
      <c r="AY292" s="151" t="s">
        <v>208</v>
      </c>
    </row>
    <row r="293" spans="2:51" s="14" customFormat="1" ht="12">
      <c r="B293" s="163"/>
      <c r="D293" s="150" t="s">
        <v>220</v>
      </c>
      <c r="E293" s="164" t="s">
        <v>19</v>
      </c>
      <c r="F293" s="165" t="s">
        <v>223</v>
      </c>
      <c r="H293" s="166">
        <v>6.300000000000001</v>
      </c>
      <c r="I293" s="167"/>
      <c r="L293" s="163"/>
      <c r="M293" s="168"/>
      <c r="T293" s="169"/>
      <c r="AT293" s="164" t="s">
        <v>220</v>
      </c>
      <c r="AU293" s="164" t="s">
        <v>86</v>
      </c>
      <c r="AV293" s="14" t="s">
        <v>216</v>
      </c>
      <c r="AW293" s="14" t="s">
        <v>37</v>
      </c>
      <c r="AX293" s="14" t="s">
        <v>84</v>
      </c>
      <c r="AY293" s="164" t="s">
        <v>208</v>
      </c>
    </row>
    <row r="294" spans="2:65" s="1" customFormat="1" ht="37.9" customHeight="1">
      <c r="B294" s="33"/>
      <c r="C294" s="132" t="s">
        <v>463</v>
      </c>
      <c r="D294" s="132" t="s">
        <v>211</v>
      </c>
      <c r="E294" s="133" t="s">
        <v>433</v>
      </c>
      <c r="F294" s="134" t="s">
        <v>434</v>
      </c>
      <c r="G294" s="135" t="s">
        <v>274</v>
      </c>
      <c r="H294" s="136">
        <v>5.4</v>
      </c>
      <c r="I294" s="137"/>
      <c r="J294" s="138">
        <f>ROUND(I294*H294,2)</f>
        <v>0</v>
      </c>
      <c r="K294" s="134" t="s">
        <v>215</v>
      </c>
      <c r="L294" s="33"/>
      <c r="M294" s="139" t="s">
        <v>19</v>
      </c>
      <c r="N294" s="140" t="s">
        <v>48</v>
      </c>
      <c r="P294" s="141">
        <f>O294*H294</f>
        <v>0</v>
      </c>
      <c r="Q294" s="141">
        <v>0.004285216</v>
      </c>
      <c r="R294" s="141">
        <f>Q294*H294</f>
        <v>0.0231401664</v>
      </c>
      <c r="S294" s="141">
        <v>0</v>
      </c>
      <c r="T294" s="142">
        <f>S294*H294</f>
        <v>0</v>
      </c>
      <c r="AR294" s="143" t="s">
        <v>331</v>
      </c>
      <c r="AT294" s="143" t="s">
        <v>211</v>
      </c>
      <c r="AU294" s="143" t="s">
        <v>86</v>
      </c>
      <c r="AY294" s="18" t="s">
        <v>208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8" t="s">
        <v>84</v>
      </c>
      <c r="BK294" s="144">
        <f>ROUND(I294*H294,2)</f>
        <v>0</v>
      </c>
      <c r="BL294" s="18" t="s">
        <v>331</v>
      </c>
      <c r="BM294" s="143" t="s">
        <v>2562</v>
      </c>
    </row>
    <row r="295" spans="2:47" s="1" customFormat="1" ht="12">
      <c r="B295" s="33"/>
      <c r="D295" s="145" t="s">
        <v>218</v>
      </c>
      <c r="F295" s="146" t="s">
        <v>436</v>
      </c>
      <c r="I295" s="147"/>
      <c r="L295" s="33"/>
      <c r="M295" s="148"/>
      <c r="T295" s="52"/>
      <c r="AT295" s="18" t="s">
        <v>218</v>
      </c>
      <c r="AU295" s="18" t="s">
        <v>86</v>
      </c>
    </row>
    <row r="296" spans="2:51" s="12" customFormat="1" ht="12">
      <c r="B296" s="149"/>
      <c r="D296" s="150" t="s">
        <v>220</v>
      </c>
      <c r="E296" s="151" t="s">
        <v>19</v>
      </c>
      <c r="F296" s="152" t="s">
        <v>2507</v>
      </c>
      <c r="H296" s="153">
        <v>2.6</v>
      </c>
      <c r="I296" s="154"/>
      <c r="L296" s="149"/>
      <c r="M296" s="155"/>
      <c r="T296" s="156"/>
      <c r="AT296" s="151" t="s">
        <v>220</v>
      </c>
      <c r="AU296" s="151" t="s">
        <v>86</v>
      </c>
      <c r="AV296" s="12" t="s">
        <v>86</v>
      </c>
      <c r="AW296" s="12" t="s">
        <v>37</v>
      </c>
      <c r="AX296" s="12" t="s">
        <v>77</v>
      </c>
      <c r="AY296" s="151" t="s">
        <v>208</v>
      </c>
    </row>
    <row r="297" spans="2:51" s="12" customFormat="1" ht="12">
      <c r="B297" s="149"/>
      <c r="D297" s="150" t="s">
        <v>220</v>
      </c>
      <c r="E297" s="151" t="s">
        <v>19</v>
      </c>
      <c r="F297" s="152" t="s">
        <v>2525</v>
      </c>
      <c r="H297" s="153">
        <v>2.8</v>
      </c>
      <c r="I297" s="154"/>
      <c r="L297" s="149"/>
      <c r="M297" s="155"/>
      <c r="T297" s="156"/>
      <c r="AT297" s="151" t="s">
        <v>220</v>
      </c>
      <c r="AU297" s="151" t="s">
        <v>86</v>
      </c>
      <c r="AV297" s="12" t="s">
        <v>86</v>
      </c>
      <c r="AW297" s="12" t="s">
        <v>37</v>
      </c>
      <c r="AX297" s="12" t="s">
        <v>77</v>
      </c>
      <c r="AY297" s="151" t="s">
        <v>208</v>
      </c>
    </row>
    <row r="298" spans="2:51" s="14" customFormat="1" ht="12">
      <c r="B298" s="163"/>
      <c r="D298" s="150" t="s">
        <v>220</v>
      </c>
      <c r="E298" s="164" t="s">
        <v>19</v>
      </c>
      <c r="F298" s="165" t="s">
        <v>223</v>
      </c>
      <c r="H298" s="166">
        <v>5.4</v>
      </c>
      <c r="I298" s="167"/>
      <c r="L298" s="163"/>
      <c r="M298" s="168"/>
      <c r="T298" s="169"/>
      <c r="AT298" s="164" t="s">
        <v>220</v>
      </c>
      <c r="AU298" s="164" t="s">
        <v>86</v>
      </c>
      <c r="AV298" s="14" t="s">
        <v>216</v>
      </c>
      <c r="AW298" s="14" t="s">
        <v>37</v>
      </c>
      <c r="AX298" s="14" t="s">
        <v>84</v>
      </c>
      <c r="AY298" s="164" t="s">
        <v>208</v>
      </c>
    </row>
    <row r="299" spans="2:65" s="1" customFormat="1" ht="55.5" customHeight="1">
      <c r="B299" s="33"/>
      <c r="C299" s="132" t="s">
        <v>469</v>
      </c>
      <c r="D299" s="132" t="s">
        <v>211</v>
      </c>
      <c r="E299" s="133" t="s">
        <v>439</v>
      </c>
      <c r="F299" s="134" t="s">
        <v>440</v>
      </c>
      <c r="G299" s="135" t="s">
        <v>235</v>
      </c>
      <c r="H299" s="136">
        <v>8</v>
      </c>
      <c r="I299" s="137"/>
      <c r="J299" s="138">
        <f>ROUND(I299*H299,2)</f>
        <v>0</v>
      </c>
      <c r="K299" s="134" t="s">
        <v>215</v>
      </c>
      <c r="L299" s="33"/>
      <c r="M299" s="139" t="s">
        <v>19</v>
      </c>
      <c r="N299" s="140" t="s">
        <v>48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331</v>
      </c>
      <c r="AT299" s="143" t="s">
        <v>211</v>
      </c>
      <c r="AU299" s="143" t="s">
        <v>86</v>
      </c>
      <c r="AY299" s="18" t="s">
        <v>208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8" t="s">
        <v>84</v>
      </c>
      <c r="BK299" s="144">
        <f>ROUND(I299*H299,2)</f>
        <v>0</v>
      </c>
      <c r="BL299" s="18" t="s">
        <v>331</v>
      </c>
      <c r="BM299" s="143" t="s">
        <v>2563</v>
      </c>
    </row>
    <row r="300" spans="2:47" s="1" customFormat="1" ht="12">
      <c r="B300" s="33"/>
      <c r="D300" s="145" t="s">
        <v>218</v>
      </c>
      <c r="F300" s="146" t="s">
        <v>442</v>
      </c>
      <c r="I300" s="147"/>
      <c r="L300" s="33"/>
      <c r="M300" s="148"/>
      <c r="T300" s="52"/>
      <c r="AT300" s="18" t="s">
        <v>218</v>
      </c>
      <c r="AU300" s="18" t="s">
        <v>86</v>
      </c>
    </row>
    <row r="301" spans="2:51" s="12" customFormat="1" ht="12">
      <c r="B301" s="149"/>
      <c r="D301" s="150" t="s">
        <v>220</v>
      </c>
      <c r="E301" s="151" t="s">
        <v>19</v>
      </c>
      <c r="F301" s="152" t="s">
        <v>216</v>
      </c>
      <c r="H301" s="153">
        <v>4</v>
      </c>
      <c r="I301" s="154"/>
      <c r="L301" s="149"/>
      <c r="M301" s="155"/>
      <c r="T301" s="156"/>
      <c r="AT301" s="151" t="s">
        <v>220</v>
      </c>
      <c r="AU301" s="151" t="s">
        <v>86</v>
      </c>
      <c r="AV301" s="12" t="s">
        <v>86</v>
      </c>
      <c r="AW301" s="12" t="s">
        <v>37</v>
      </c>
      <c r="AX301" s="12" t="s">
        <v>77</v>
      </c>
      <c r="AY301" s="151" t="s">
        <v>208</v>
      </c>
    </row>
    <row r="302" spans="2:51" s="12" customFormat="1" ht="12">
      <c r="B302" s="149"/>
      <c r="D302" s="150" t="s">
        <v>220</v>
      </c>
      <c r="E302" s="151" t="s">
        <v>19</v>
      </c>
      <c r="F302" s="152" t="s">
        <v>216</v>
      </c>
      <c r="H302" s="153">
        <v>4</v>
      </c>
      <c r="I302" s="154"/>
      <c r="L302" s="149"/>
      <c r="M302" s="155"/>
      <c r="T302" s="156"/>
      <c r="AT302" s="151" t="s">
        <v>220</v>
      </c>
      <c r="AU302" s="151" t="s">
        <v>86</v>
      </c>
      <c r="AV302" s="12" t="s">
        <v>86</v>
      </c>
      <c r="AW302" s="12" t="s">
        <v>37</v>
      </c>
      <c r="AX302" s="12" t="s">
        <v>77</v>
      </c>
      <c r="AY302" s="151" t="s">
        <v>208</v>
      </c>
    </row>
    <row r="303" spans="2:51" s="14" customFormat="1" ht="12">
      <c r="B303" s="163"/>
      <c r="D303" s="150" t="s">
        <v>220</v>
      </c>
      <c r="E303" s="164" t="s">
        <v>19</v>
      </c>
      <c r="F303" s="165" t="s">
        <v>223</v>
      </c>
      <c r="H303" s="166">
        <v>8</v>
      </c>
      <c r="I303" s="167"/>
      <c r="L303" s="163"/>
      <c r="M303" s="168"/>
      <c r="T303" s="169"/>
      <c r="AT303" s="164" t="s">
        <v>220</v>
      </c>
      <c r="AU303" s="164" t="s">
        <v>86</v>
      </c>
      <c r="AV303" s="14" t="s">
        <v>216</v>
      </c>
      <c r="AW303" s="14" t="s">
        <v>37</v>
      </c>
      <c r="AX303" s="14" t="s">
        <v>84</v>
      </c>
      <c r="AY303" s="164" t="s">
        <v>208</v>
      </c>
    </row>
    <row r="304" spans="2:65" s="1" customFormat="1" ht="44.25" customHeight="1">
      <c r="B304" s="33"/>
      <c r="C304" s="132" t="s">
        <v>475</v>
      </c>
      <c r="D304" s="132" t="s">
        <v>211</v>
      </c>
      <c r="E304" s="133" t="s">
        <v>577</v>
      </c>
      <c r="F304" s="134" t="s">
        <v>578</v>
      </c>
      <c r="G304" s="135" t="s">
        <v>447</v>
      </c>
      <c r="H304" s="187"/>
      <c r="I304" s="137"/>
      <c r="J304" s="138">
        <f>ROUND(I304*H304,2)</f>
        <v>0</v>
      </c>
      <c r="K304" s="134" t="s">
        <v>215</v>
      </c>
      <c r="L304" s="33"/>
      <c r="M304" s="139" t="s">
        <v>19</v>
      </c>
      <c r="N304" s="140" t="s">
        <v>48</v>
      </c>
      <c r="P304" s="141">
        <f>O304*H304</f>
        <v>0</v>
      </c>
      <c r="Q304" s="141">
        <v>0</v>
      </c>
      <c r="R304" s="141">
        <f>Q304*H304</f>
        <v>0</v>
      </c>
      <c r="S304" s="141">
        <v>0</v>
      </c>
      <c r="T304" s="142">
        <f>S304*H304</f>
        <v>0</v>
      </c>
      <c r="AR304" s="143" t="s">
        <v>331</v>
      </c>
      <c r="AT304" s="143" t="s">
        <v>211</v>
      </c>
      <c r="AU304" s="143" t="s">
        <v>86</v>
      </c>
      <c r="AY304" s="18" t="s">
        <v>208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8" t="s">
        <v>84</v>
      </c>
      <c r="BK304" s="144">
        <f>ROUND(I304*H304,2)</f>
        <v>0</v>
      </c>
      <c r="BL304" s="18" t="s">
        <v>331</v>
      </c>
      <c r="BM304" s="143" t="s">
        <v>2564</v>
      </c>
    </row>
    <row r="305" spans="2:47" s="1" customFormat="1" ht="12">
      <c r="B305" s="33"/>
      <c r="D305" s="145" t="s">
        <v>218</v>
      </c>
      <c r="F305" s="146" t="s">
        <v>580</v>
      </c>
      <c r="I305" s="147"/>
      <c r="L305" s="33"/>
      <c r="M305" s="148"/>
      <c r="T305" s="52"/>
      <c r="AT305" s="18" t="s">
        <v>218</v>
      </c>
      <c r="AU305" s="18" t="s">
        <v>86</v>
      </c>
    </row>
    <row r="306" spans="2:63" s="11" customFormat="1" ht="22.9" customHeight="1">
      <c r="B306" s="120"/>
      <c r="D306" s="121" t="s">
        <v>76</v>
      </c>
      <c r="E306" s="130" t="s">
        <v>450</v>
      </c>
      <c r="F306" s="130" t="s">
        <v>451</v>
      </c>
      <c r="I306" s="123"/>
      <c r="J306" s="131">
        <f>BK306</f>
        <v>0</v>
      </c>
      <c r="L306" s="120"/>
      <c r="M306" s="125"/>
      <c r="P306" s="126">
        <f>SUM(P307:P355)</f>
        <v>0</v>
      </c>
      <c r="R306" s="126">
        <f>SUM(R307:R355)</f>
        <v>0.87578006115</v>
      </c>
      <c r="T306" s="127">
        <f>SUM(T307:T355)</f>
        <v>0</v>
      </c>
      <c r="AR306" s="121" t="s">
        <v>86</v>
      </c>
      <c r="AT306" s="128" t="s">
        <v>76</v>
      </c>
      <c r="AU306" s="128" t="s">
        <v>84</v>
      </c>
      <c r="AY306" s="121" t="s">
        <v>208</v>
      </c>
      <c r="BK306" s="129">
        <f>SUM(BK307:BK355)</f>
        <v>0</v>
      </c>
    </row>
    <row r="307" spans="2:65" s="1" customFormat="1" ht="33" customHeight="1">
      <c r="B307" s="33"/>
      <c r="C307" s="132" t="s">
        <v>480</v>
      </c>
      <c r="D307" s="132" t="s">
        <v>211</v>
      </c>
      <c r="E307" s="133" t="s">
        <v>695</v>
      </c>
      <c r="F307" s="134" t="s">
        <v>696</v>
      </c>
      <c r="G307" s="135" t="s">
        <v>226</v>
      </c>
      <c r="H307" s="136">
        <v>4.818</v>
      </c>
      <c r="I307" s="137"/>
      <c r="J307" s="138">
        <f>ROUND(I307*H307,2)</f>
        <v>0</v>
      </c>
      <c r="K307" s="134" t="s">
        <v>215</v>
      </c>
      <c r="L307" s="33"/>
      <c r="M307" s="139" t="s">
        <v>19</v>
      </c>
      <c r="N307" s="140" t="s">
        <v>48</v>
      </c>
      <c r="P307" s="141">
        <f>O307*H307</f>
        <v>0</v>
      </c>
      <c r="Q307" s="141">
        <v>0.000260425</v>
      </c>
      <c r="R307" s="141">
        <f>Q307*H307</f>
        <v>0.00125472765</v>
      </c>
      <c r="S307" s="141">
        <v>0</v>
      </c>
      <c r="T307" s="142">
        <f>S307*H307</f>
        <v>0</v>
      </c>
      <c r="AR307" s="143" t="s">
        <v>331</v>
      </c>
      <c r="AT307" s="143" t="s">
        <v>211</v>
      </c>
      <c r="AU307" s="143" t="s">
        <v>86</v>
      </c>
      <c r="AY307" s="18" t="s">
        <v>208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8" t="s">
        <v>84</v>
      </c>
      <c r="BK307" s="144">
        <f>ROUND(I307*H307,2)</f>
        <v>0</v>
      </c>
      <c r="BL307" s="18" t="s">
        <v>331</v>
      </c>
      <c r="BM307" s="143" t="s">
        <v>2565</v>
      </c>
    </row>
    <row r="308" spans="2:47" s="1" customFormat="1" ht="12">
      <c r="B308" s="33"/>
      <c r="D308" s="145" t="s">
        <v>218</v>
      </c>
      <c r="F308" s="146" t="s">
        <v>698</v>
      </c>
      <c r="I308" s="147"/>
      <c r="L308" s="33"/>
      <c r="M308" s="148"/>
      <c r="T308" s="52"/>
      <c r="AT308" s="18" t="s">
        <v>218</v>
      </c>
      <c r="AU308" s="18" t="s">
        <v>86</v>
      </c>
    </row>
    <row r="309" spans="2:51" s="12" customFormat="1" ht="12">
      <c r="B309" s="149"/>
      <c r="D309" s="150" t="s">
        <v>220</v>
      </c>
      <c r="E309" s="151" t="s">
        <v>19</v>
      </c>
      <c r="F309" s="152" t="s">
        <v>1720</v>
      </c>
      <c r="H309" s="153">
        <v>4.818</v>
      </c>
      <c r="I309" s="154"/>
      <c r="L309" s="149"/>
      <c r="M309" s="155"/>
      <c r="T309" s="156"/>
      <c r="AT309" s="151" t="s">
        <v>220</v>
      </c>
      <c r="AU309" s="151" t="s">
        <v>86</v>
      </c>
      <c r="AV309" s="12" t="s">
        <v>86</v>
      </c>
      <c r="AW309" s="12" t="s">
        <v>37</v>
      </c>
      <c r="AX309" s="12" t="s">
        <v>77</v>
      </c>
      <c r="AY309" s="151" t="s">
        <v>208</v>
      </c>
    </row>
    <row r="310" spans="2:51" s="13" customFormat="1" ht="12">
      <c r="B310" s="157"/>
      <c r="D310" s="150" t="s">
        <v>220</v>
      </c>
      <c r="E310" s="158" t="s">
        <v>19</v>
      </c>
      <c r="F310" s="159" t="s">
        <v>2566</v>
      </c>
      <c r="H310" s="158" t="s">
        <v>19</v>
      </c>
      <c r="I310" s="160"/>
      <c r="L310" s="157"/>
      <c r="M310" s="161"/>
      <c r="T310" s="162"/>
      <c r="AT310" s="158" t="s">
        <v>220</v>
      </c>
      <c r="AU310" s="158" t="s">
        <v>86</v>
      </c>
      <c r="AV310" s="13" t="s">
        <v>84</v>
      </c>
      <c r="AW310" s="13" t="s">
        <v>37</v>
      </c>
      <c r="AX310" s="13" t="s">
        <v>77</v>
      </c>
      <c r="AY310" s="158" t="s">
        <v>208</v>
      </c>
    </row>
    <row r="311" spans="2:51" s="14" customFormat="1" ht="12">
      <c r="B311" s="163"/>
      <c r="D311" s="150" t="s">
        <v>220</v>
      </c>
      <c r="E311" s="164" t="s">
        <v>19</v>
      </c>
      <c r="F311" s="165" t="s">
        <v>223</v>
      </c>
      <c r="H311" s="166">
        <v>4.818</v>
      </c>
      <c r="I311" s="167"/>
      <c r="L311" s="163"/>
      <c r="M311" s="168"/>
      <c r="T311" s="169"/>
      <c r="AT311" s="164" t="s">
        <v>220</v>
      </c>
      <c r="AU311" s="164" t="s">
        <v>86</v>
      </c>
      <c r="AV311" s="14" t="s">
        <v>216</v>
      </c>
      <c r="AW311" s="14" t="s">
        <v>37</v>
      </c>
      <c r="AX311" s="14" t="s">
        <v>84</v>
      </c>
      <c r="AY311" s="164" t="s">
        <v>208</v>
      </c>
    </row>
    <row r="312" spans="2:65" s="1" customFormat="1" ht="33" customHeight="1">
      <c r="B312" s="33"/>
      <c r="C312" s="170" t="s">
        <v>485</v>
      </c>
      <c r="D312" s="170" t="s">
        <v>239</v>
      </c>
      <c r="E312" s="171" t="s">
        <v>701</v>
      </c>
      <c r="F312" s="172" t="s">
        <v>2567</v>
      </c>
      <c r="G312" s="173" t="s">
        <v>226</v>
      </c>
      <c r="H312" s="174">
        <v>4.818</v>
      </c>
      <c r="I312" s="175"/>
      <c r="J312" s="176">
        <f>ROUND(I312*H312,2)</f>
        <v>0</v>
      </c>
      <c r="K312" s="172" t="s">
        <v>215</v>
      </c>
      <c r="L312" s="177"/>
      <c r="M312" s="178" t="s">
        <v>19</v>
      </c>
      <c r="N312" s="179" t="s">
        <v>48</v>
      </c>
      <c r="P312" s="141">
        <f>O312*H312</f>
        <v>0</v>
      </c>
      <c r="Q312" s="141">
        <v>0.03611</v>
      </c>
      <c r="R312" s="141">
        <f>Q312*H312</f>
        <v>0.17397798</v>
      </c>
      <c r="S312" s="141">
        <v>0</v>
      </c>
      <c r="T312" s="142">
        <f>S312*H312</f>
        <v>0</v>
      </c>
      <c r="AR312" s="143" t="s">
        <v>432</v>
      </c>
      <c r="AT312" s="143" t="s">
        <v>239</v>
      </c>
      <c r="AU312" s="143" t="s">
        <v>86</v>
      </c>
      <c r="AY312" s="18" t="s">
        <v>208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8" t="s">
        <v>84</v>
      </c>
      <c r="BK312" s="144">
        <f>ROUND(I312*H312,2)</f>
        <v>0</v>
      </c>
      <c r="BL312" s="18" t="s">
        <v>331</v>
      </c>
      <c r="BM312" s="143" t="s">
        <v>2568</v>
      </c>
    </row>
    <row r="313" spans="2:65" s="1" customFormat="1" ht="78" customHeight="1">
      <c r="B313" s="33"/>
      <c r="C313" s="170" t="s">
        <v>491</v>
      </c>
      <c r="D313" s="170" t="s">
        <v>239</v>
      </c>
      <c r="E313" s="171" t="s">
        <v>814</v>
      </c>
      <c r="F313" s="172" t="s">
        <v>815</v>
      </c>
      <c r="G313" s="173" t="s">
        <v>226</v>
      </c>
      <c r="H313" s="174">
        <v>4.818</v>
      </c>
      <c r="I313" s="175"/>
      <c r="J313" s="176">
        <f>ROUND(I313*H313,2)</f>
        <v>0</v>
      </c>
      <c r="K313" s="172" t="s">
        <v>19</v>
      </c>
      <c r="L313" s="177"/>
      <c r="M313" s="178" t="s">
        <v>19</v>
      </c>
      <c r="N313" s="179" t="s">
        <v>48</v>
      </c>
      <c r="P313" s="141">
        <f>O313*H313</f>
        <v>0</v>
      </c>
      <c r="Q313" s="141">
        <v>0</v>
      </c>
      <c r="R313" s="141">
        <f>Q313*H313</f>
        <v>0</v>
      </c>
      <c r="S313" s="141">
        <v>0</v>
      </c>
      <c r="T313" s="142">
        <f>S313*H313</f>
        <v>0</v>
      </c>
      <c r="AR313" s="143" t="s">
        <v>432</v>
      </c>
      <c r="AT313" s="143" t="s">
        <v>239</v>
      </c>
      <c r="AU313" s="143" t="s">
        <v>86</v>
      </c>
      <c r="AY313" s="18" t="s">
        <v>208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8" t="s">
        <v>84</v>
      </c>
      <c r="BK313" s="144">
        <f>ROUND(I313*H313,2)</f>
        <v>0</v>
      </c>
      <c r="BL313" s="18" t="s">
        <v>331</v>
      </c>
      <c r="BM313" s="143" t="s">
        <v>2569</v>
      </c>
    </row>
    <row r="314" spans="2:65" s="1" customFormat="1" ht="33" customHeight="1">
      <c r="B314" s="33"/>
      <c r="C314" s="132" t="s">
        <v>496</v>
      </c>
      <c r="D314" s="132" t="s">
        <v>211</v>
      </c>
      <c r="E314" s="133" t="s">
        <v>453</v>
      </c>
      <c r="F314" s="134" t="s">
        <v>454</v>
      </c>
      <c r="G314" s="135" t="s">
        <v>226</v>
      </c>
      <c r="H314" s="136">
        <v>17.64</v>
      </c>
      <c r="I314" s="137"/>
      <c r="J314" s="138">
        <f>ROUND(I314*H314,2)</f>
        <v>0</v>
      </c>
      <c r="K314" s="134" t="s">
        <v>215</v>
      </c>
      <c r="L314" s="33"/>
      <c r="M314" s="139" t="s">
        <v>19</v>
      </c>
      <c r="N314" s="140" t="s">
        <v>48</v>
      </c>
      <c r="P314" s="141">
        <f>O314*H314</f>
        <v>0</v>
      </c>
      <c r="Q314" s="141">
        <v>0.0002653375</v>
      </c>
      <c r="R314" s="141">
        <f>Q314*H314</f>
        <v>0.0046805535</v>
      </c>
      <c r="S314" s="141">
        <v>0</v>
      </c>
      <c r="T314" s="142">
        <f>S314*H314</f>
        <v>0</v>
      </c>
      <c r="AR314" s="143" t="s">
        <v>331</v>
      </c>
      <c r="AT314" s="143" t="s">
        <v>211</v>
      </c>
      <c r="AU314" s="143" t="s">
        <v>86</v>
      </c>
      <c r="AY314" s="18" t="s">
        <v>208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8" t="s">
        <v>84</v>
      </c>
      <c r="BK314" s="144">
        <f>ROUND(I314*H314,2)</f>
        <v>0</v>
      </c>
      <c r="BL314" s="18" t="s">
        <v>331</v>
      </c>
      <c r="BM314" s="143" t="s">
        <v>2570</v>
      </c>
    </row>
    <row r="315" spans="2:47" s="1" customFormat="1" ht="12">
      <c r="B315" s="33"/>
      <c r="D315" s="145" t="s">
        <v>218</v>
      </c>
      <c r="F315" s="146" t="s">
        <v>456</v>
      </c>
      <c r="I315" s="147"/>
      <c r="L315" s="33"/>
      <c r="M315" s="148"/>
      <c r="T315" s="52"/>
      <c r="AT315" s="18" t="s">
        <v>218</v>
      </c>
      <c r="AU315" s="18" t="s">
        <v>86</v>
      </c>
    </row>
    <row r="316" spans="2:51" s="12" customFormat="1" ht="12">
      <c r="B316" s="149"/>
      <c r="D316" s="150" t="s">
        <v>220</v>
      </c>
      <c r="E316" s="151" t="s">
        <v>19</v>
      </c>
      <c r="F316" s="152" t="s">
        <v>2571</v>
      </c>
      <c r="H316" s="153">
        <v>6.3</v>
      </c>
      <c r="I316" s="154"/>
      <c r="L316" s="149"/>
      <c r="M316" s="155"/>
      <c r="T316" s="156"/>
      <c r="AT316" s="151" t="s">
        <v>220</v>
      </c>
      <c r="AU316" s="151" t="s">
        <v>86</v>
      </c>
      <c r="AV316" s="12" t="s">
        <v>86</v>
      </c>
      <c r="AW316" s="12" t="s">
        <v>37</v>
      </c>
      <c r="AX316" s="12" t="s">
        <v>77</v>
      </c>
      <c r="AY316" s="151" t="s">
        <v>208</v>
      </c>
    </row>
    <row r="317" spans="2:51" s="13" customFormat="1" ht="12">
      <c r="B317" s="157"/>
      <c r="D317" s="150" t="s">
        <v>220</v>
      </c>
      <c r="E317" s="158" t="s">
        <v>19</v>
      </c>
      <c r="F317" s="159" t="s">
        <v>2572</v>
      </c>
      <c r="H317" s="158" t="s">
        <v>19</v>
      </c>
      <c r="I317" s="160"/>
      <c r="L317" s="157"/>
      <c r="M317" s="161"/>
      <c r="T317" s="162"/>
      <c r="AT317" s="158" t="s">
        <v>220</v>
      </c>
      <c r="AU317" s="158" t="s">
        <v>86</v>
      </c>
      <c r="AV317" s="13" t="s">
        <v>84</v>
      </c>
      <c r="AW317" s="13" t="s">
        <v>37</v>
      </c>
      <c r="AX317" s="13" t="s">
        <v>77</v>
      </c>
      <c r="AY317" s="158" t="s">
        <v>208</v>
      </c>
    </row>
    <row r="318" spans="2:51" s="12" customFormat="1" ht="12">
      <c r="B318" s="149"/>
      <c r="D318" s="150" t="s">
        <v>220</v>
      </c>
      <c r="E318" s="151" t="s">
        <v>19</v>
      </c>
      <c r="F318" s="152" t="s">
        <v>2573</v>
      </c>
      <c r="H318" s="153">
        <v>5.67</v>
      </c>
      <c r="I318" s="154"/>
      <c r="L318" s="149"/>
      <c r="M318" s="155"/>
      <c r="T318" s="156"/>
      <c r="AT318" s="151" t="s">
        <v>220</v>
      </c>
      <c r="AU318" s="151" t="s">
        <v>86</v>
      </c>
      <c r="AV318" s="12" t="s">
        <v>86</v>
      </c>
      <c r="AW318" s="12" t="s">
        <v>37</v>
      </c>
      <c r="AX318" s="12" t="s">
        <v>77</v>
      </c>
      <c r="AY318" s="151" t="s">
        <v>208</v>
      </c>
    </row>
    <row r="319" spans="2:51" s="13" customFormat="1" ht="12">
      <c r="B319" s="157"/>
      <c r="D319" s="150" t="s">
        <v>220</v>
      </c>
      <c r="E319" s="158" t="s">
        <v>19</v>
      </c>
      <c r="F319" s="159" t="s">
        <v>2574</v>
      </c>
      <c r="H319" s="158" t="s">
        <v>19</v>
      </c>
      <c r="I319" s="160"/>
      <c r="L319" s="157"/>
      <c r="M319" s="161"/>
      <c r="T319" s="162"/>
      <c r="AT319" s="158" t="s">
        <v>220</v>
      </c>
      <c r="AU319" s="158" t="s">
        <v>86</v>
      </c>
      <c r="AV319" s="13" t="s">
        <v>84</v>
      </c>
      <c r="AW319" s="13" t="s">
        <v>37</v>
      </c>
      <c r="AX319" s="13" t="s">
        <v>77</v>
      </c>
      <c r="AY319" s="158" t="s">
        <v>208</v>
      </c>
    </row>
    <row r="320" spans="2:51" s="12" customFormat="1" ht="12">
      <c r="B320" s="149"/>
      <c r="D320" s="150" t="s">
        <v>220</v>
      </c>
      <c r="E320" s="151" t="s">
        <v>19</v>
      </c>
      <c r="F320" s="152" t="s">
        <v>2573</v>
      </c>
      <c r="H320" s="153">
        <v>5.67</v>
      </c>
      <c r="I320" s="154"/>
      <c r="L320" s="149"/>
      <c r="M320" s="155"/>
      <c r="T320" s="156"/>
      <c r="AT320" s="151" t="s">
        <v>220</v>
      </c>
      <c r="AU320" s="151" t="s">
        <v>86</v>
      </c>
      <c r="AV320" s="12" t="s">
        <v>86</v>
      </c>
      <c r="AW320" s="12" t="s">
        <v>37</v>
      </c>
      <c r="AX320" s="12" t="s">
        <v>77</v>
      </c>
      <c r="AY320" s="151" t="s">
        <v>208</v>
      </c>
    </row>
    <row r="321" spans="2:51" s="13" customFormat="1" ht="12">
      <c r="B321" s="157"/>
      <c r="D321" s="150" t="s">
        <v>220</v>
      </c>
      <c r="E321" s="158" t="s">
        <v>19</v>
      </c>
      <c r="F321" s="159" t="s">
        <v>2575</v>
      </c>
      <c r="H321" s="158" t="s">
        <v>19</v>
      </c>
      <c r="I321" s="160"/>
      <c r="L321" s="157"/>
      <c r="M321" s="161"/>
      <c r="T321" s="162"/>
      <c r="AT321" s="158" t="s">
        <v>220</v>
      </c>
      <c r="AU321" s="158" t="s">
        <v>86</v>
      </c>
      <c r="AV321" s="13" t="s">
        <v>84</v>
      </c>
      <c r="AW321" s="13" t="s">
        <v>37</v>
      </c>
      <c r="AX321" s="13" t="s">
        <v>77</v>
      </c>
      <c r="AY321" s="158" t="s">
        <v>208</v>
      </c>
    </row>
    <row r="322" spans="2:51" s="14" customFormat="1" ht="12">
      <c r="B322" s="163"/>
      <c r="D322" s="150" t="s">
        <v>220</v>
      </c>
      <c r="E322" s="164" t="s">
        <v>19</v>
      </c>
      <c r="F322" s="165" t="s">
        <v>223</v>
      </c>
      <c r="H322" s="166">
        <v>17.64</v>
      </c>
      <c r="I322" s="167"/>
      <c r="L322" s="163"/>
      <c r="M322" s="168"/>
      <c r="T322" s="169"/>
      <c r="AT322" s="164" t="s">
        <v>220</v>
      </c>
      <c r="AU322" s="164" t="s">
        <v>86</v>
      </c>
      <c r="AV322" s="14" t="s">
        <v>216</v>
      </c>
      <c r="AW322" s="14" t="s">
        <v>37</v>
      </c>
      <c r="AX322" s="14" t="s">
        <v>84</v>
      </c>
      <c r="AY322" s="164" t="s">
        <v>208</v>
      </c>
    </row>
    <row r="323" spans="2:65" s="1" customFormat="1" ht="24.2" customHeight="1">
      <c r="B323" s="33"/>
      <c r="C323" s="170" t="s">
        <v>501</v>
      </c>
      <c r="D323" s="170" t="s">
        <v>239</v>
      </c>
      <c r="E323" s="171" t="s">
        <v>460</v>
      </c>
      <c r="F323" s="172" t="s">
        <v>2314</v>
      </c>
      <c r="G323" s="173" t="s">
        <v>226</v>
      </c>
      <c r="H323" s="174">
        <v>17.64</v>
      </c>
      <c r="I323" s="175"/>
      <c r="J323" s="176">
        <f>ROUND(I323*H323,2)</f>
        <v>0</v>
      </c>
      <c r="K323" s="172" t="s">
        <v>215</v>
      </c>
      <c r="L323" s="177"/>
      <c r="M323" s="178" t="s">
        <v>19</v>
      </c>
      <c r="N323" s="179" t="s">
        <v>48</v>
      </c>
      <c r="P323" s="141">
        <f>O323*H323</f>
        <v>0</v>
      </c>
      <c r="Q323" s="141">
        <v>0.03642</v>
      </c>
      <c r="R323" s="141">
        <f>Q323*H323</f>
        <v>0.6424488</v>
      </c>
      <c r="S323" s="141">
        <v>0</v>
      </c>
      <c r="T323" s="142">
        <f>S323*H323</f>
        <v>0</v>
      </c>
      <c r="AR323" s="143" t="s">
        <v>432</v>
      </c>
      <c r="AT323" s="143" t="s">
        <v>239</v>
      </c>
      <c r="AU323" s="143" t="s">
        <v>86</v>
      </c>
      <c r="AY323" s="18" t="s">
        <v>208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8" t="s">
        <v>84</v>
      </c>
      <c r="BK323" s="144">
        <f>ROUND(I323*H323,2)</f>
        <v>0</v>
      </c>
      <c r="BL323" s="18" t="s">
        <v>331</v>
      </c>
      <c r="BM323" s="143" t="s">
        <v>2576</v>
      </c>
    </row>
    <row r="324" spans="2:65" s="1" customFormat="1" ht="78" customHeight="1">
      <c r="B324" s="33"/>
      <c r="C324" s="170" t="s">
        <v>503</v>
      </c>
      <c r="D324" s="170" t="s">
        <v>239</v>
      </c>
      <c r="E324" s="171" t="s">
        <v>814</v>
      </c>
      <c r="F324" s="172" t="s">
        <v>815</v>
      </c>
      <c r="G324" s="173" t="s">
        <v>226</v>
      </c>
      <c r="H324" s="174">
        <v>17.64</v>
      </c>
      <c r="I324" s="175"/>
      <c r="J324" s="176">
        <f>ROUND(I324*H324,2)</f>
        <v>0</v>
      </c>
      <c r="K324" s="172" t="s">
        <v>19</v>
      </c>
      <c r="L324" s="177"/>
      <c r="M324" s="178" t="s">
        <v>19</v>
      </c>
      <c r="N324" s="179" t="s">
        <v>48</v>
      </c>
      <c r="P324" s="141">
        <f>O324*H324</f>
        <v>0</v>
      </c>
      <c r="Q324" s="141">
        <v>0</v>
      </c>
      <c r="R324" s="141">
        <f>Q324*H324</f>
        <v>0</v>
      </c>
      <c r="S324" s="141">
        <v>0</v>
      </c>
      <c r="T324" s="142">
        <f>S324*H324</f>
        <v>0</v>
      </c>
      <c r="AR324" s="143" t="s">
        <v>432</v>
      </c>
      <c r="AT324" s="143" t="s">
        <v>239</v>
      </c>
      <c r="AU324" s="143" t="s">
        <v>86</v>
      </c>
      <c r="AY324" s="18" t="s">
        <v>208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8" t="s">
        <v>84</v>
      </c>
      <c r="BK324" s="144">
        <f>ROUND(I324*H324,2)</f>
        <v>0</v>
      </c>
      <c r="BL324" s="18" t="s">
        <v>331</v>
      </c>
      <c r="BM324" s="143" t="s">
        <v>2577</v>
      </c>
    </row>
    <row r="325" spans="2:65" s="1" customFormat="1" ht="44.25" customHeight="1">
      <c r="B325" s="33"/>
      <c r="C325" s="132" t="s">
        <v>512</v>
      </c>
      <c r="D325" s="132" t="s">
        <v>211</v>
      </c>
      <c r="E325" s="133" t="s">
        <v>464</v>
      </c>
      <c r="F325" s="134" t="s">
        <v>465</v>
      </c>
      <c r="G325" s="135" t="s">
        <v>274</v>
      </c>
      <c r="H325" s="136">
        <v>38.2</v>
      </c>
      <c r="I325" s="137"/>
      <c r="J325" s="138">
        <f>ROUND(I325*H325,2)</f>
        <v>0</v>
      </c>
      <c r="K325" s="134" t="s">
        <v>215</v>
      </c>
      <c r="L325" s="33"/>
      <c r="M325" s="139" t="s">
        <v>19</v>
      </c>
      <c r="N325" s="140" t="s">
        <v>48</v>
      </c>
      <c r="P325" s="141">
        <f>O325*H325</f>
        <v>0</v>
      </c>
      <c r="Q325" s="141">
        <v>0.00029</v>
      </c>
      <c r="R325" s="141">
        <f>Q325*H325</f>
        <v>0.011078000000000001</v>
      </c>
      <c r="S325" s="141">
        <v>0</v>
      </c>
      <c r="T325" s="142">
        <f>S325*H325</f>
        <v>0</v>
      </c>
      <c r="AR325" s="143" t="s">
        <v>331</v>
      </c>
      <c r="AT325" s="143" t="s">
        <v>211</v>
      </c>
      <c r="AU325" s="143" t="s">
        <v>86</v>
      </c>
      <c r="AY325" s="18" t="s">
        <v>208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8" t="s">
        <v>84</v>
      </c>
      <c r="BK325" s="144">
        <f>ROUND(I325*H325,2)</f>
        <v>0</v>
      </c>
      <c r="BL325" s="18" t="s">
        <v>331</v>
      </c>
      <c r="BM325" s="143" t="s">
        <v>2578</v>
      </c>
    </row>
    <row r="326" spans="2:47" s="1" customFormat="1" ht="12">
      <c r="B326" s="33"/>
      <c r="D326" s="145" t="s">
        <v>218</v>
      </c>
      <c r="F326" s="146" t="s">
        <v>467</v>
      </c>
      <c r="I326" s="147"/>
      <c r="L326" s="33"/>
      <c r="M326" s="148"/>
      <c r="T326" s="52"/>
      <c r="AT326" s="18" t="s">
        <v>218</v>
      </c>
      <c r="AU326" s="18" t="s">
        <v>86</v>
      </c>
    </row>
    <row r="327" spans="2:51" s="12" customFormat="1" ht="12">
      <c r="B327" s="149"/>
      <c r="D327" s="150" t="s">
        <v>220</v>
      </c>
      <c r="E327" s="151" t="s">
        <v>19</v>
      </c>
      <c r="F327" s="152" t="s">
        <v>1727</v>
      </c>
      <c r="H327" s="153">
        <v>8.8</v>
      </c>
      <c r="I327" s="154"/>
      <c r="L327" s="149"/>
      <c r="M327" s="155"/>
      <c r="T327" s="156"/>
      <c r="AT327" s="151" t="s">
        <v>220</v>
      </c>
      <c r="AU327" s="151" t="s">
        <v>86</v>
      </c>
      <c r="AV327" s="12" t="s">
        <v>86</v>
      </c>
      <c r="AW327" s="12" t="s">
        <v>37</v>
      </c>
      <c r="AX327" s="12" t="s">
        <v>77</v>
      </c>
      <c r="AY327" s="151" t="s">
        <v>208</v>
      </c>
    </row>
    <row r="328" spans="2:51" s="13" customFormat="1" ht="12">
      <c r="B328" s="157"/>
      <c r="D328" s="150" t="s">
        <v>220</v>
      </c>
      <c r="E328" s="158" t="s">
        <v>19</v>
      </c>
      <c r="F328" s="159" t="s">
        <v>2566</v>
      </c>
      <c r="H328" s="158" t="s">
        <v>19</v>
      </c>
      <c r="I328" s="160"/>
      <c r="L328" s="157"/>
      <c r="M328" s="161"/>
      <c r="T328" s="162"/>
      <c r="AT328" s="158" t="s">
        <v>220</v>
      </c>
      <c r="AU328" s="158" t="s">
        <v>86</v>
      </c>
      <c r="AV328" s="13" t="s">
        <v>84</v>
      </c>
      <c r="AW328" s="13" t="s">
        <v>37</v>
      </c>
      <c r="AX328" s="13" t="s">
        <v>77</v>
      </c>
      <c r="AY328" s="158" t="s">
        <v>208</v>
      </c>
    </row>
    <row r="329" spans="2:51" s="12" customFormat="1" ht="12">
      <c r="B329" s="149"/>
      <c r="D329" s="150" t="s">
        <v>220</v>
      </c>
      <c r="E329" s="151" t="s">
        <v>19</v>
      </c>
      <c r="F329" s="152" t="s">
        <v>2579</v>
      </c>
      <c r="H329" s="153">
        <v>10.2</v>
      </c>
      <c r="I329" s="154"/>
      <c r="L329" s="149"/>
      <c r="M329" s="155"/>
      <c r="T329" s="156"/>
      <c r="AT329" s="151" t="s">
        <v>220</v>
      </c>
      <c r="AU329" s="151" t="s">
        <v>86</v>
      </c>
      <c r="AV329" s="12" t="s">
        <v>86</v>
      </c>
      <c r="AW329" s="12" t="s">
        <v>37</v>
      </c>
      <c r="AX329" s="12" t="s">
        <v>77</v>
      </c>
      <c r="AY329" s="151" t="s">
        <v>208</v>
      </c>
    </row>
    <row r="330" spans="2:51" s="13" customFormat="1" ht="12">
      <c r="B330" s="157"/>
      <c r="D330" s="150" t="s">
        <v>220</v>
      </c>
      <c r="E330" s="158" t="s">
        <v>19</v>
      </c>
      <c r="F330" s="159" t="s">
        <v>2572</v>
      </c>
      <c r="H330" s="158" t="s">
        <v>19</v>
      </c>
      <c r="I330" s="160"/>
      <c r="L330" s="157"/>
      <c r="M330" s="161"/>
      <c r="T330" s="162"/>
      <c r="AT330" s="158" t="s">
        <v>220</v>
      </c>
      <c r="AU330" s="158" t="s">
        <v>86</v>
      </c>
      <c r="AV330" s="13" t="s">
        <v>84</v>
      </c>
      <c r="AW330" s="13" t="s">
        <v>37</v>
      </c>
      <c r="AX330" s="13" t="s">
        <v>77</v>
      </c>
      <c r="AY330" s="158" t="s">
        <v>208</v>
      </c>
    </row>
    <row r="331" spans="2:51" s="12" customFormat="1" ht="12">
      <c r="B331" s="149"/>
      <c r="D331" s="150" t="s">
        <v>220</v>
      </c>
      <c r="E331" s="151" t="s">
        <v>19</v>
      </c>
      <c r="F331" s="152" t="s">
        <v>2580</v>
      </c>
      <c r="H331" s="153">
        <v>9.6</v>
      </c>
      <c r="I331" s="154"/>
      <c r="L331" s="149"/>
      <c r="M331" s="155"/>
      <c r="T331" s="156"/>
      <c r="AT331" s="151" t="s">
        <v>220</v>
      </c>
      <c r="AU331" s="151" t="s">
        <v>86</v>
      </c>
      <c r="AV331" s="12" t="s">
        <v>86</v>
      </c>
      <c r="AW331" s="12" t="s">
        <v>37</v>
      </c>
      <c r="AX331" s="12" t="s">
        <v>77</v>
      </c>
      <c r="AY331" s="151" t="s">
        <v>208</v>
      </c>
    </row>
    <row r="332" spans="2:51" s="13" customFormat="1" ht="12">
      <c r="B332" s="157"/>
      <c r="D332" s="150" t="s">
        <v>220</v>
      </c>
      <c r="E332" s="158" t="s">
        <v>19</v>
      </c>
      <c r="F332" s="159" t="s">
        <v>2574</v>
      </c>
      <c r="H332" s="158" t="s">
        <v>19</v>
      </c>
      <c r="I332" s="160"/>
      <c r="L332" s="157"/>
      <c r="M332" s="161"/>
      <c r="T332" s="162"/>
      <c r="AT332" s="158" t="s">
        <v>220</v>
      </c>
      <c r="AU332" s="158" t="s">
        <v>86</v>
      </c>
      <c r="AV332" s="13" t="s">
        <v>84</v>
      </c>
      <c r="AW332" s="13" t="s">
        <v>37</v>
      </c>
      <c r="AX332" s="13" t="s">
        <v>77</v>
      </c>
      <c r="AY332" s="158" t="s">
        <v>208</v>
      </c>
    </row>
    <row r="333" spans="2:51" s="12" customFormat="1" ht="12">
      <c r="B333" s="149"/>
      <c r="D333" s="150" t="s">
        <v>220</v>
      </c>
      <c r="E333" s="151" t="s">
        <v>19</v>
      </c>
      <c r="F333" s="152" t="s">
        <v>2580</v>
      </c>
      <c r="H333" s="153">
        <v>9.6</v>
      </c>
      <c r="I333" s="154"/>
      <c r="L333" s="149"/>
      <c r="M333" s="155"/>
      <c r="T333" s="156"/>
      <c r="AT333" s="151" t="s">
        <v>220</v>
      </c>
      <c r="AU333" s="151" t="s">
        <v>86</v>
      </c>
      <c r="AV333" s="12" t="s">
        <v>86</v>
      </c>
      <c r="AW333" s="12" t="s">
        <v>37</v>
      </c>
      <c r="AX333" s="12" t="s">
        <v>77</v>
      </c>
      <c r="AY333" s="151" t="s">
        <v>208</v>
      </c>
    </row>
    <row r="334" spans="2:51" s="13" customFormat="1" ht="12">
      <c r="B334" s="157"/>
      <c r="D334" s="150" t="s">
        <v>220</v>
      </c>
      <c r="E334" s="158" t="s">
        <v>19</v>
      </c>
      <c r="F334" s="159" t="s">
        <v>2575</v>
      </c>
      <c r="H334" s="158" t="s">
        <v>19</v>
      </c>
      <c r="I334" s="160"/>
      <c r="L334" s="157"/>
      <c r="M334" s="161"/>
      <c r="T334" s="162"/>
      <c r="AT334" s="158" t="s">
        <v>220</v>
      </c>
      <c r="AU334" s="158" t="s">
        <v>86</v>
      </c>
      <c r="AV334" s="13" t="s">
        <v>84</v>
      </c>
      <c r="AW334" s="13" t="s">
        <v>37</v>
      </c>
      <c r="AX334" s="13" t="s">
        <v>77</v>
      </c>
      <c r="AY334" s="158" t="s">
        <v>208</v>
      </c>
    </row>
    <row r="335" spans="2:51" s="14" customFormat="1" ht="12">
      <c r="B335" s="163"/>
      <c r="D335" s="150" t="s">
        <v>220</v>
      </c>
      <c r="E335" s="164" t="s">
        <v>19</v>
      </c>
      <c r="F335" s="165" t="s">
        <v>223</v>
      </c>
      <c r="H335" s="166">
        <v>38.2</v>
      </c>
      <c r="I335" s="167"/>
      <c r="L335" s="163"/>
      <c r="M335" s="168"/>
      <c r="T335" s="169"/>
      <c r="AT335" s="164" t="s">
        <v>220</v>
      </c>
      <c r="AU335" s="164" t="s">
        <v>86</v>
      </c>
      <c r="AV335" s="14" t="s">
        <v>216</v>
      </c>
      <c r="AW335" s="14" t="s">
        <v>37</v>
      </c>
      <c r="AX335" s="14" t="s">
        <v>84</v>
      </c>
      <c r="AY335" s="164" t="s">
        <v>208</v>
      </c>
    </row>
    <row r="336" spans="2:65" s="1" customFormat="1" ht="33" customHeight="1">
      <c r="B336" s="33"/>
      <c r="C336" s="132" t="s">
        <v>1243</v>
      </c>
      <c r="D336" s="132" t="s">
        <v>211</v>
      </c>
      <c r="E336" s="133" t="s">
        <v>470</v>
      </c>
      <c r="F336" s="134" t="s">
        <v>471</v>
      </c>
      <c r="G336" s="135" t="s">
        <v>274</v>
      </c>
      <c r="H336" s="136">
        <v>6.85</v>
      </c>
      <c r="I336" s="137"/>
      <c r="J336" s="138">
        <f>ROUND(I336*H336,2)</f>
        <v>0</v>
      </c>
      <c r="K336" s="134" t="s">
        <v>215</v>
      </c>
      <c r="L336" s="33"/>
      <c r="M336" s="139" t="s">
        <v>19</v>
      </c>
      <c r="N336" s="140" t="s">
        <v>48</v>
      </c>
      <c r="P336" s="141">
        <f>O336*H336</f>
        <v>0</v>
      </c>
      <c r="Q336" s="141">
        <v>0</v>
      </c>
      <c r="R336" s="141">
        <f>Q336*H336</f>
        <v>0</v>
      </c>
      <c r="S336" s="141">
        <v>0</v>
      </c>
      <c r="T336" s="142">
        <f>S336*H336</f>
        <v>0</v>
      </c>
      <c r="AR336" s="143" t="s">
        <v>331</v>
      </c>
      <c r="AT336" s="143" t="s">
        <v>211</v>
      </c>
      <c r="AU336" s="143" t="s">
        <v>86</v>
      </c>
      <c r="AY336" s="18" t="s">
        <v>208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8" t="s">
        <v>84</v>
      </c>
      <c r="BK336" s="144">
        <f>ROUND(I336*H336,2)</f>
        <v>0</v>
      </c>
      <c r="BL336" s="18" t="s">
        <v>331</v>
      </c>
      <c r="BM336" s="143" t="s">
        <v>2581</v>
      </c>
    </row>
    <row r="337" spans="2:47" s="1" customFormat="1" ht="12">
      <c r="B337" s="33"/>
      <c r="D337" s="145" t="s">
        <v>218</v>
      </c>
      <c r="F337" s="146" t="s">
        <v>473</v>
      </c>
      <c r="I337" s="147"/>
      <c r="L337" s="33"/>
      <c r="M337" s="148"/>
      <c r="T337" s="52"/>
      <c r="AT337" s="18" t="s">
        <v>218</v>
      </c>
      <c r="AU337" s="18" t="s">
        <v>86</v>
      </c>
    </row>
    <row r="338" spans="2:51" s="12" customFormat="1" ht="12">
      <c r="B338" s="149"/>
      <c r="D338" s="150" t="s">
        <v>220</v>
      </c>
      <c r="E338" s="151" t="s">
        <v>19</v>
      </c>
      <c r="F338" s="152" t="s">
        <v>2582</v>
      </c>
      <c r="H338" s="153">
        <v>2.3</v>
      </c>
      <c r="I338" s="154"/>
      <c r="L338" s="149"/>
      <c r="M338" s="155"/>
      <c r="T338" s="156"/>
      <c r="AT338" s="151" t="s">
        <v>220</v>
      </c>
      <c r="AU338" s="151" t="s">
        <v>86</v>
      </c>
      <c r="AV338" s="12" t="s">
        <v>86</v>
      </c>
      <c r="AW338" s="12" t="s">
        <v>37</v>
      </c>
      <c r="AX338" s="12" t="s">
        <v>77</v>
      </c>
      <c r="AY338" s="151" t="s">
        <v>208</v>
      </c>
    </row>
    <row r="339" spans="2:51" s="12" customFormat="1" ht="12">
      <c r="B339" s="149"/>
      <c r="D339" s="150" t="s">
        <v>220</v>
      </c>
      <c r="E339" s="151" t="s">
        <v>19</v>
      </c>
      <c r="F339" s="152" t="s">
        <v>2582</v>
      </c>
      <c r="H339" s="153">
        <v>2.3</v>
      </c>
      <c r="I339" s="154"/>
      <c r="L339" s="149"/>
      <c r="M339" s="155"/>
      <c r="T339" s="156"/>
      <c r="AT339" s="151" t="s">
        <v>220</v>
      </c>
      <c r="AU339" s="151" t="s">
        <v>86</v>
      </c>
      <c r="AV339" s="12" t="s">
        <v>86</v>
      </c>
      <c r="AW339" s="12" t="s">
        <v>37</v>
      </c>
      <c r="AX339" s="12" t="s">
        <v>77</v>
      </c>
      <c r="AY339" s="151" t="s">
        <v>208</v>
      </c>
    </row>
    <row r="340" spans="2:51" s="12" customFormat="1" ht="12">
      <c r="B340" s="149"/>
      <c r="D340" s="150" t="s">
        <v>220</v>
      </c>
      <c r="E340" s="151" t="s">
        <v>19</v>
      </c>
      <c r="F340" s="152" t="s">
        <v>2583</v>
      </c>
      <c r="H340" s="153">
        <v>2.25</v>
      </c>
      <c r="I340" s="154"/>
      <c r="L340" s="149"/>
      <c r="M340" s="155"/>
      <c r="T340" s="156"/>
      <c r="AT340" s="151" t="s">
        <v>220</v>
      </c>
      <c r="AU340" s="151" t="s">
        <v>86</v>
      </c>
      <c r="AV340" s="12" t="s">
        <v>86</v>
      </c>
      <c r="AW340" s="12" t="s">
        <v>37</v>
      </c>
      <c r="AX340" s="12" t="s">
        <v>77</v>
      </c>
      <c r="AY340" s="151" t="s">
        <v>208</v>
      </c>
    </row>
    <row r="341" spans="2:51" s="14" customFormat="1" ht="12">
      <c r="B341" s="163"/>
      <c r="D341" s="150" t="s">
        <v>220</v>
      </c>
      <c r="E341" s="164" t="s">
        <v>19</v>
      </c>
      <c r="F341" s="165" t="s">
        <v>223</v>
      </c>
      <c r="H341" s="166">
        <v>6.85</v>
      </c>
      <c r="I341" s="167"/>
      <c r="L341" s="163"/>
      <c r="M341" s="168"/>
      <c r="T341" s="169"/>
      <c r="AT341" s="164" t="s">
        <v>220</v>
      </c>
      <c r="AU341" s="164" t="s">
        <v>86</v>
      </c>
      <c r="AV341" s="14" t="s">
        <v>216</v>
      </c>
      <c r="AW341" s="14" t="s">
        <v>37</v>
      </c>
      <c r="AX341" s="14" t="s">
        <v>84</v>
      </c>
      <c r="AY341" s="164" t="s">
        <v>208</v>
      </c>
    </row>
    <row r="342" spans="2:65" s="1" customFormat="1" ht="24.2" customHeight="1">
      <c r="B342" s="33"/>
      <c r="C342" s="170" t="s">
        <v>1245</v>
      </c>
      <c r="D342" s="170" t="s">
        <v>239</v>
      </c>
      <c r="E342" s="171" t="s">
        <v>824</v>
      </c>
      <c r="F342" s="172" t="s">
        <v>825</v>
      </c>
      <c r="G342" s="173" t="s">
        <v>274</v>
      </c>
      <c r="H342" s="174">
        <v>6.85</v>
      </c>
      <c r="I342" s="175"/>
      <c r="J342" s="176">
        <f>ROUND(I342*H342,2)</f>
        <v>0</v>
      </c>
      <c r="K342" s="172" t="s">
        <v>215</v>
      </c>
      <c r="L342" s="177"/>
      <c r="M342" s="178" t="s">
        <v>19</v>
      </c>
      <c r="N342" s="179" t="s">
        <v>48</v>
      </c>
      <c r="P342" s="141">
        <f>O342*H342</f>
        <v>0</v>
      </c>
      <c r="Q342" s="141">
        <v>0.004</v>
      </c>
      <c r="R342" s="141">
        <f>Q342*H342</f>
        <v>0.0274</v>
      </c>
      <c r="S342" s="141">
        <v>0</v>
      </c>
      <c r="T342" s="142">
        <f>S342*H342</f>
        <v>0</v>
      </c>
      <c r="AR342" s="143" t="s">
        <v>432</v>
      </c>
      <c r="AT342" s="143" t="s">
        <v>239</v>
      </c>
      <c r="AU342" s="143" t="s">
        <v>86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84</v>
      </c>
      <c r="BK342" s="144">
        <f>ROUND(I342*H342,2)</f>
        <v>0</v>
      </c>
      <c r="BL342" s="18" t="s">
        <v>331</v>
      </c>
      <c r="BM342" s="143" t="s">
        <v>2584</v>
      </c>
    </row>
    <row r="343" spans="2:51" s="12" customFormat="1" ht="12">
      <c r="B343" s="149"/>
      <c r="D343" s="150" t="s">
        <v>220</v>
      </c>
      <c r="E343" s="151" t="s">
        <v>19</v>
      </c>
      <c r="F343" s="152" t="s">
        <v>2582</v>
      </c>
      <c r="H343" s="153">
        <v>2.3</v>
      </c>
      <c r="I343" s="154"/>
      <c r="L343" s="149"/>
      <c r="M343" s="155"/>
      <c r="T343" s="156"/>
      <c r="AT343" s="151" t="s">
        <v>220</v>
      </c>
      <c r="AU343" s="151" t="s">
        <v>86</v>
      </c>
      <c r="AV343" s="12" t="s">
        <v>86</v>
      </c>
      <c r="AW343" s="12" t="s">
        <v>37</v>
      </c>
      <c r="AX343" s="12" t="s">
        <v>77</v>
      </c>
      <c r="AY343" s="151" t="s">
        <v>208</v>
      </c>
    </row>
    <row r="344" spans="2:51" s="12" customFormat="1" ht="12">
      <c r="B344" s="149"/>
      <c r="D344" s="150" t="s">
        <v>220</v>
      </c>
      <c r="E344" s="151" t="s">
        <v>19</v>
      </c>
      <c r="F344" s="152" t="s">
        <v>2582</v>
      </c>
      <c r="H344" s="153">
        <v>2.3</v>
      </c>
      <c r="I344" s="154"/>
      <c r="L344" s="149"/>
      <c r="M344" s="155"/>
      <c r="T344" s="156"/>
      <c r="AT344" s="151" t="s">
        <v>220</v>
      </c>
      <c r="AU344" s="151" t="s">
        <v>86</v>
      </c>
      <c r="AV344" s="12" t="s">
        <v>86</v>
      </c>
      <c r="AW344" s="12" t="s">
        <v>37</v>
      </c>
      <c r="AX344" s="12" t="s">
        <v>77</v>
      </c>
      <c r="AY344" s="151" t="s">
        <v>208</v>
      </c>
    </row>
    <row r="345" spans="2:51" s="12" customFormat="1" ht="12">
      <c r="B345" s="149"/>
      <c r="D345" s="150" t="s">
        <v>220</v>
      </c>
      <c r="E345" s="151" t="s">
        <v>19</v>
      </c>
      <c r="F345" s="152" t="s">
        <v>2583</v>
      </c>
      <c r="H345" s="153">
        <v>2.25</v>
      </c>
      <c r="I345" s="154"/>
      <c r="L345" s="149"/>
      <c r="M345" s="155"/>
      <c r="T345" s="156"/>
      <c r="AT345" s="151" t="s">
        <v>220</v>
      </c>
      <c r="AU345" s="151" t="s">
        <v>86</v>
      </c>
      <c r="AV345" s="12" t="s">
        <v>86</v>
      </c>
      <c r="AW345" s="12" t="s">
        <v>37</v>
      </c>
      <c r="AX345" s="12" t="s">
        <v>77</v>
      </c>
      <c r="AY345" s="151" t="s">
        <v>208</v>
      </c>
    </row>
    <row r="346" spans="2:51" s="14" customFormat="1" ht="12">
      <c r="B346" s="163"/>
      <c r="D346" s="150" t="s">
        <v>220</v>
      </c>
      <c r="E346" s="164" t="s">
        <v>19</v>
      </c>
      <c r="F346" s="165" t="s">
        <v>223</v>
      </c>
      <c r="H346" s="166">
        <v>6.85</v>
      </c>
      <c r="I346" s="167"/>
      <c r="L346" s="163"/>
      <c r="M346" s="168"/>
      <c r="T346" s="169"/>
      <c r="AT346" s="164" t="s">
        <v>220</v>
      </c>
      <c r="AU346" s="164" t="s">
        <v>86</v>
      </c>
      <c r="AV346" s="14" t="s">
        <v>216</v>
      </c>
      <c r="AW346" s="14" t="s">
        <v>37</v>
      </c>
      <c r="AX346" s="14" t="s">
        <v>84</v>
      </c>
      <c r="AY346" s="164" t="s">
        <v>208</v>
      </c>
    </row>
    <row r="347" spans="2:65" s="1" customFormat="1" ht="24.2" customHeight="1">
      <c r="B347" s="33"/>
      <c r="C347" s="170" t="s">
        <v>1251</v>
      </c>
      <c r="D347" s="170" t="s">
        <v>239</v>
      </c>
      <c r="E347" s="171" t="s">
        <v>481</v>
      </c>
      <c r="F347" s="172" t="s">
        <v>482</v>
      </c>
      <c r="G347" s="173" t="s">
        <v>483</v>
      </c>
      <c r="H347" s="174">
        <v>3</v>
      </c>
      <c r="I347" s="175"/>
      <c r="J347" s="176">
        <f>ROUND(I347*H347,2)</f>
        <v>0</v>
      </c>
      <c r="K347" s="172" t="s">
        <v>215</v>
      </c>
      <c r="L347" s="177"/>
      <c r="M347" s="178" t="s">
        <v>19</v>
      </c>
      <c r="N347" s="179" t="s">
        <v>48</v>
      </c>
      <c r="P347" s="141">
        <f>O347*H347</f>
        <v>0</v>
      </c>
      <c r="Q347" s="141">
        <v>6E-05</v>
      </c>
      <c r="R347" s="141">
        <f>Q347*H347</f>
        <v>0.00018</v>
      </c>
      <c r="S347" s="141">
        <v>0</v>
      </c>
      <c r="T347" s="142">
        <f>S347*H347</f>
        <v>0</v>
      </c>
      <c r="AR347" s="143" t="s">
        <v>432</v>
      </c>
      <c r="AT347" s="143" t="s">
        <v>239</v>
      </c>
      <c r="AU347" s="143" t="s">
        <v>86</v>
      </c>
      <c r="AY347" s="18" t="s">
        <v>208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8" t="s">
        <v>84</v>
      </c>
      <c r="BK347" s="144">
        <f>ROUND(I347*H347,2)</f>
        <v>0</v>
      </c>
      <c r="BL347" s="18" t="s">
        <v>331</v>
      </c>
      <c r="BM347" s="143" t="s">
        <v>2585</v>
      </c>
    </row>
    <row r="348" spans="2:65" s="1" customFormat="1" ht="33" customHeight="1">
      <c r="B348" s="33"/>
      <c r="C348" s="132" t="s">
        <v>1256</v>
      </c>
      <c r="D348" s="132" t="s">
        <v>211</v>
      </c>
      <c r="E348" s="133" t="s">
        <v>486</v>
      </c>
      <c r="F348" s="134" t="s">
        <v>487</v>
      </c>
      <c r="G348" s="135" t="s">
        <v>274</v>
      </c>
      <c r="H348" s="136">
        <v>2.1</v>
      </c>
      <c r="I348" s="137"/>
      <c r="J348" s="138">
        <f>ROUND(I348*H348,2)</f>
        <v>0</v>
      </c>
      <c r="K348" s="134" t="s">
        <v>215</v>
      </c>
      <c r="L348" s="33"/>
      <c r="M348" s="139" t="s">
        <v>19</v>
      </c>
      <c r="N348" s="140" t="s">
        <v>48</v>
      </c>
      <c r="P348" s="141">
        <f>O348*H348</f>
        <v>0</v>
      </c>
      <c r="Q348" s="141">
        <v>0</v>
      </c>
      <c r="R348" s="141">
        <f>Q348*H348</f>
        <v>0</v>
      </c>
      <c r="S348" s="141">
        <v>0</v>
      </c>
      <c r="T348" s="142">
        <f>S348*H348</f>
        <v>0</v>
      </c>
      <c r="AR348" s="143" t="s">
        <v>331</v>
      </c>
      <c r="AT348" s="143" t="s">
        <v>211</v>
      </c>
      <c r="AU348" s="143" t="s">
        <v>86</v>
      </c>
      <c r="AY348" s="18" t="s">
        <v>208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8" t="s">
        <v>84</v>
      </c>
      <c r="BK348" s="144">
        <f>ROUND(I348*H348,2)</f>
        <v>0</v>
      </c>
      <c r="BL348" s="18" t="s">
        <v>331</v>
      </c>
      <c r="BM348" s="143" t="s">
        <v>2586</v>
      </c>
    </row>
    <row r="349" spans="2:47" s="1" customFormat="1" ht="12">
      <c r="B349" s="33"/>
      <c r="D349" s="145" t="s">
        <v>218</v>
      </c>
      <c r="F349" s="146" t="s">
        <v>489</v>
      </c>
      <c r="I349" s="147"/>
      <c r="L349" s="33"/>
      <c r="M349" s="148"/>
      <c r="T349" s="52"/>
      <c r="AT349" s="18" t="s">
        <v>218</v>
      </c>
      <c r="AU349" s="18" t="s">
        <v>86</v>
      </c>
    </row>
    <row r="350" spans="2:51" s="12" customFormat="1" ht="12">
      <c r="B350" s="149"/>
      <c r="D350" s="150" t="s">
        <v>220</v>
      </c>
      <c r="E350" s="151" t="s">
        <v>19</v>
      </c>
      <c r="F350" s="152" t="s">
        <v>2522</v>
      </c>
      <c r="H350" s="153">
        <v>2.1</v>
      </c>
      <c r="I350" s="154"/>
      <c r="L350" s="149"/>
      <c r="M350" s="155"/>
      <c r="T350" s="156"/>
      <c r="AT350" s="151" t="s">
        <v>220</v>
      </c>
      <c r="AU350" s="151" t="s">
        <v>86</v>
      </c>
      <c r="AV350" s="12" t="s">
        <v>86</v>
      </c>
      <c r="AW350" s="12" t="s">
        <v>37</v>
      </c>
      <c r="AX350" s="12" t="s">
        <v>77</v>
      </c>
      <c r="AY350" s="151" t="s">
        <v>208</v>
      </c>
    </row>
    <row r="351" spans="2:51" s="14" customFormat="1" ht="12">
      <c r="B351" s="163"/>
      <c r="D351" s="150" t="s">
        <v>220</v>
      </c>
      <c r="E351" s="164" t="s">
        <v>19</v>
      </c>
      <c r="F351" s="165" t="s">
        <v>223</v>
      </c>
      <c r="H351" s="166">
        <v>2.1</v>
      </c>
      <c r="I351" s="167"/>
      <c r="L351" s="163"/>
      <c r="M351" s="168"/>
      <c r="T351" s="169"/>
      <c r="AT351" s="164" t="s">
        <v>220</v>
      </c>
      <c r="AU351" s="164" t="s">
        <v>86</v>
      </c>
      <c r="AV351" s="14" t="s">
        <v>216</v>
      </c>
      <c r="AW351" s="14" t="s">
        <v>37</v>
      </c>
      <c r="AX351" s="14" t="s">
        <v>84</v>
      </c>
      <c r="AY351" s="164" t="s">
        <v>208</v>
      </c>
    </row>
    <row r="352" spans="2:65" s="1" customFormat="1" ht="24.2" customHeight="1">
      <c r="B352" s="33"/>
      <c r="C352" s="170" t="s">
        <v>1262</v>
      </c>
      <c r="D352" s="170" t="s">
        <v>239</v>
      </c>
      <c r="E352" s="171" t="s">
        <v>592</v>
      </c>
      <c r="F352" s="172" t="s">
        <v>593</v>
      </c>
      <c r="G352" s="173" t="s">
        <v>274</v>
      </c>
      <c r="H352" s="174">
        <v>2.1</v>
      </c>
      <c r="I352" s="175"/>
      <c r="J352" s="176">
        <f>ROUND(I352*H352,2)</f>
        <v>0</v>
      </c>
      <c r="K352" s="172" t="s">
        <v>215</v>
      </c>
      <c r="L352" s="177"/>
      <c r="M352" s="178" t="s">
        <v>19</v>
      </c>
      <c r="N352" s="179" t="s">
        <v>48</v>
      </c>
      <c r="P352" s="141">
        <f>O352*H352</f>
        <v>0</v>
      </c>
      <c r="Q352" s="141">
        <v>0.007</v>
      </c>
      <c r="R352" s="141">
        <f>Q352*H352</f>
        <v>0.014700000000000001</v>
      </c>
      <c r="S352" s="141">
        <v>0</v>
      </c>
      <c r="T352" s="142">
        <f>S352*H352</f>
        <v>0</v>
      </c>
      <c r="AR352" s="143" t="s">
        <v>432</v>
      </c>
      <c r="AT352" s="143" t="s">
        <v>239</v>
      </c>
      <c r="AU352" s="143" t="s">
        <v>86</v>
      </c>
      <c r="AY352" s="18" t="s">
        <v>208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8" t="s">
        <v>84</v>
      </c>
      <c r="BK352" s="144">
        <f>ROUND(I352*H352,2)</f>
        <v>0</v>
      </c>
      <c r="BL352" s="18" t="s">
        <v>331</v>
      </c>
      <c r="BM352" s="143" t="s">
        <v>2587</v>
      </c>
    </row>
    <row r="353" spans="2:65" s="1" customFormat="1" ht="24.2" customHeight="1">
      <c r="B353" s="33"/>
      <c r="C353" s="170" t="s">
        <v>1264</v>
      </c>
      <c r="D353" s="170" t="s">
        <v>239</v>
      </c>
      <c r="E353" s="171" t="s">
        <v>481</v>
      </c>
      <c r="F353" s="172" t="s">
        <v>482</v>
      </c>
      <c r="G353" s="173" t="s">
        <v>483</v>
      </c>
      <c r="H353" s="174">
        <v>1</v>
      </c>
      <c r="I353" s="175"/>
      <c r="J353" s="176">
        <f>ROUND(I353*H353,2)</f>
        <v>0</v>
      </c>
      <c r="K353" s="172" t="s">
        <v>215</v>
      </c>
      <c r="L353" s="177"/>
      <c r="M353" s="178" t="s">
        <v>19</v>
      </c>
      <c r="N353" s="179" t="s">
        <v>48</v>
      </c>
      <c r="P353" s="141">
        <f>O353*H353</f>
        <v>0</v>
      </c>
      <c r="Q353" s="141">
        <v>6E-05</v>
      </c>
      <c r="R353" s="141">
        <f>Q353*H353</f>
        <v>6E-05</v>
      </c>
      <c r="S353" s="141">
        <v>0</v>
      </c>
      <c r="T353" s="142">
        <f>S353*H353</f>
        <v>0</v>
      </c>
      <c r="AR353" s="143" t="s">
        <v>432</v>
      </c>
      <c r="AT353" s="143" t="s">
        <v>239</v>
      </c>
      <c r="AU353" s="143" t="s">
        <v>86</v>
      </c>
      <c r="AY353" s="18" t="s">
        <v>208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8" t="s">
        <v>84</v>
      </c>
      <c r="BK353" s="144">
        <f>ROUND(I353*H353,2)</f>
        <v>0</v>
      </c>
      <c r="BL353" s="18" t="s">
        <v>331</v>
      </c>
      <c r="BM353" s="143" t="s">
        <v>2588</v>
      </c>
    </row>
    <row r="354" spans="2:65" s="1" customFormat="1" ht="44.25" customHeight="1">
      <c r="B354" s="33"/>
      <c r="C354" s="132" t="s">
        <v>1268</v>
      </c>
      <c r="D354" s="132" t="s">
        <v>211</v>
      </c>
      <c r="E354" s="133" t="s">
        <v>504</v>
      </c>
      <c r="F354" s="134" t="s">
        <v>505</v>
      </c>
      <c r="G354" s="135" t="s">
        <v>447</v>
      </c>
      <c r="H354" s="187"/>
      <c r="I354" s="137"/>
      <c r="J354" s="138">
        <f>ROUND(I354*H354,2)</f>
        <v>0</v>
      </c>
      <c r="K354" s="134" t="s">
        <v>215</v>
      </c>
      <c r="L354" s="33"/>
      <c r="M354" s="139" t="s">
        <v>19</v>
      </c>
      <c r="N354" s="140" t="s">
        <v>48</v>
      </c>
      <c r="P354" s="141">
        <f>O354*H354</f>
        <v>0</v>
      </c>
      <c r="Q354" s="141">
        <v>0</v>
      </c>
      <c r="R354" s="141">
        <f>Q354*H354</f>
        <v>0</v>
      </c>
      <c r="S354" s="141">
        <v>0</v>
      </c>
      <c r="T354" s="142">
        <f>S354*H354</f>
        <v>0</v>
      </c>
      <c r="AR354" s="143" t="s">
        <v>331</v>
      </c>
      <c r="AT354" s="143" t="s">
        <v>211</v>
      </c>
      <c r="AU354" s="143" t="s">
        <v>86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84</v>
      </c>
      <c r="BK354" s="144">
        <f>ROUND(I354*H354,2)</f>
        <v>0</v>
      </c>
      <c r="BL354" s="18" t="s">
        <v>331</v>
      </c>
      <c r="BM354" s="143" t="s">
        <v>2589</v>
      </c>
    </row>
    <row r="355" spans="2:47" s="1" customFormat="1" ht="12">
      <c r="B355" s="33"/>
      <c r="D355" s="145" t="s">
        <v>218</v>
      </c>
      <c r="F355" s="146" t="s">
        <v>507</v>
      </c>
      <c r="I355" s="147"/>
      <c r="L355" s="33"/>
      <c r="M355" s="148"/>
      <c r="T355" s="52"/>
      <c r="AT355" s="18" t="s">
        <v>218</v>
      </c>
      <c r="AU355" s="18" t="s">
        <v>86</v>
      </c>
    </row>
    <row r="356" spans="2:63" s="11" customFormat="1" ht="25.9" customHeight="1">
      <c r="B356" s="120"/>
      <c r="D356" s="121" t="s">
        <v>76</v>
      </c>
      <c r="E356" s="122" t="s">
        <v>508</v>
      </c>
      <c r="F356" s="122" t="s">
        <v>509</v>
      </c>
      <c r="I356" s="123"/>
      <c r="J356" s="124">
        <f>BK356</f>
        <v>0</v>
      </c>
      <c r="L356" s="120"/>
      <c r="M356" s="125"/>
      <c r="P356" s="126">
        <f>P357</f>
        <v>0</v>
      </c>
      <c r="R356" s="126">
        <f>R357</f>
        <v>0</v>
      </c>
      <c r="T356" s="127">
        <f>T357</f>
        <v>0</v>
      </c>
      <c r="AR356" s="121" t="s">
        <v>244</v>
      </c>
      <c r="AT356" s="128" t="s">
        <v>76</v>
      </c>
      <c r="AU356" s="128" t="s">
        <v>77</v>
      </c>
      <c r="AY356" s="121" t="s">
        <v>208</v>
      </c>
      <c r="BK356" s="129">
        <f>BK357</f>
        <v>0</v>
      </c>
    </row>
    <row r="357" spans="2:63" s="11" customFormat="1" ht="22.9" customHeight="1">
      <c r="B357" s="120"/>
      <c r="D357" s="121" t="s">
        <v>76</v>
      </c>
      <c r="E357" s="130" t="s">
        <v>510</v>
      </c>
      <c r="F357" s="130" t="s">
        <v>511</v>
      </c>
      <c r="I357" s="123"/>
      <c r="J357" s="131">
        <f>BK357</f>
        <v>0</v>
      </c>
      <c r="L357" s="120"/>
      <c r="M357" s="125"/>
      <c r="P357" s="126">
        <f>SUM(P358:P359)</f>
        <v>0</v>
      </c>
      <c r="R357" s="126">
        <f>SUM(R358:R359)</f>
        <v>0</v>
      </c>
      <c r="T357" s="127">
        <f>SUM(T358:T359)</f>
        <v>0</v>
      </c>
      <c r="AR357" s="121" t="s">
        <v>244</v>
      </c>
      <c r="AT357" s="128" t="s">
        <v>76</v>
      </c>
      <c r="AU357" s="128" t="s">
        <v>84</v>
      </c>
      <c r="AY357" s="121" t="s">
        <v>208</v>
      </c>
      <c r="BK357" s="129">
        <f>SUM(BK358:BK359)</f>
        <v>0</v>
      </c>
    </row>
    <row r="358" spans="2:65" s="1" customFormat="1" ht="16.5" customHeight="1">
      <c r="B358" s="33"/>
      <c r="C358" s="132" t="s">
        <v>1275</v>
      </c>
      <c r="D358" s="132" t="s">
        <v>211</v>
      </c>
      <c r="E358" s="133" t="s">
        <v>513</v>
      </c>
      <c r="F358" s="134" t="s">
        <v>511</v>
      </c>
      <c r="G358" s="135" t="s">
        <v>447</v>
      </c>
      <c r="H358" s="187"/>
      <c r="I358" s="137"/>
      <c r="J358" s="138">
        <f>ROUND(I358*H358,2)</f>
        <v>0</v>
      </c>
      <c r="K358" s="134" t="s">
        <v>514</v>
      </c>
      <c r="L358" s="33"/>
      <c r="M358" s="139" t="s">
        <v>19</v>
      </c>
      <c r="N358" s="140" t="s">
        <v>48</v>
      </c>
      <c r="P358" s="141">
        <f>O358*H358</f>
        <v>0</v>
      </c>
      <c r="Q358" s="141">
        <v>0</v>
      </c>
      <c r="R358" s="141">
        <f>Q358*H358</f>
        <v>0</v>
      </c>
      <c r="S358" s="141">
        <v>0</v>
      </c>
      <c r="T358" s="142">
        <f>S358*H358</f>
        <v>0</v>
      </c>
      <c r="AR358" s="143" t="s">
        <v>515</v>
      </c>
      <c r="AT358" s="143" t="s">
        <v>211</v>
      </c>
      <c r="AU358" s="143" t="s">
        <v>86</v>
      </c>
      <c r="AY358" s="18" t="s">
        <v>208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8" t="s">
        <v>84</v>
      </c>
      <c r="BK358" s="144">
        <f>ROUND(I358*H358,2)</f>
        <v>0</v>
      </c>
      <c r="BL358" s="18" t="s">
        <v>515</v>
      </c>
      <c r="BM358" s="143" t="s">
        <v>2590</v>
      </c>
    </row>
    <row r="359" spans="2:47" s="1" customFormat="1" ht="12">
      <c r="B359" s="33"/>
      <c r="D359" s="145" t="s">
        <v>218</v>
      </c>
      <c r="F359" s="146" t="s">
        <v>517</v>
      </c>
      <c r="I359" s="147"/>
      <c r="L359" s="33"/>
      <c r="M359" s="188"/>
      <c r="N359" s="189"/>
      <c r="O359" s="189"/>
      <c r="P359" s="189"/>
      <c r="Q359" s="189"/>
      <c r="R359" s="189"/>
      <c r="S359" s="189"/>
      <c r="T359" s="190"/>
      <c r="AT359" s="18" t="s">
        <v>218</v>
      </c>
      <c r="AU359" s="18" t="s">
        <v>86</v>
      </c>
    </row>
    <row r="360" spans="2:12" s="1" customFormat="1" ht="6.95" customHeight="1">
      <c r="B360" s="41"/>
      <c r="C360" s="42"/>
      <c r="D360" s="42"/>
      <c r="E360" s="42"/>
      <c r="F360" s="42"/>
      <c r="G360" s="42"/>
      <c r="H360" s="42"/>
      <c r="I360" s="42"/>
      <c r="J360" s="42"/>
      <c r="K360" s="42"/>
      <c r="L360" s="33"/>
    </row>
  </sheetData>
  <sheetProtection algorithmName="SHA-512" hashValue="BbyKIIDN31GGxVqK90c2bjCTMrbEmdgCHIEeU+AwQ5jt0Bty/lkYLsuJfpEwtkYjy47h8CHZQNFunfSYOm2BCw==" saltValue="zyEY1gTUmnxF0O8stVbgqtZPoww60QkIXZi271sFU5jO6+GP4pFfFBSbwCCzIPkqlGH8blGHxzaa533pMkF3eg==" spinCount="100000" sheet="1" objects="1" scenarios="1" formatColumns="0" formatRows="0" autoFilter="0"/>
  <autoFilter ref="C95:K35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2211"/>
    <hyperlink ref="F109" r:id="rId2" display="https://podminky.urs.cz/item/CS_URS_2023_01/317121351"/>
    <hyperlink ref="F116" r:id="rId3" display="https://podminky.urs.cz/item/CS_URS_2023_01/317998120"/>
    <hyperlink ref="F120" r:id="rId4" display="https://podminky.urs.cz/item/CS_URS_2023_01/317998122"/>
    <hyperlink ref="F124" r:id="rId5" display="https://podminky.urs.cz/item/CS_URS_2023_01/317998123"/>
    <hyperlink ref="F126" r:id="rId6" display="https://podminky.urs.cz/item/CS_URS_2023_01/319201321"/>
    <hyperlink ref="F138" r:id="rId7" display="https://podminky.urs.cz/item/CS_URS_2023_01/349234841"/>
    <hyperlink ref="F143" r:id="rId8" display="https://podminky.urs.cz/item/CS_URS_2023_01/612321141"/>
    <hyperlink ref="F149" r:id="rId9" display="https://podminky.urs.cz/item/CS_URS_2023_01/612321191"/>
    <hyperlink ref="F152" r:id="rId10" display="https://podminky.urs.cz/item/CS_URS_2023_01/612325302"/>
    <hyperlink ref="F165" r:id="rId11" display="https://podminky.urs.cz/item/CS_URS_2023_01/622321141"/>
    <hyperlink ref="F171" r:id="rId12" display="https://podminky.urs.cz/item/CS_URS_2023_01/622321191"/>
    <hyperlink ref="F173" r:id="rId13" display="https://podminky.urs.cz/item/CS_URS_2023_01/629135101"/>
    <hyperlink ref="F180" r:id="rId14" display="https://podminky.urs.cz/item/CS_URS_2023_01/629135102"/>
    <hyperlink ref="F185" r:id="rId15" display="https://podminky.urs.cz/item/CS_URS_2023_01/629991011"/>
    <hyperlink ref="F193" r:id="rId16" display="https://podminky.urs.cz/item/CS_URS_2023_01/949101112"/>
    <hyperlink ref="F197" r:id="rId17" display="https://podminky.urs.cz/item/CS_URS_2023_01/962032231"/>
    <hyperlink ref="F206" r:id="rId18" display="https://podminky.urs.cz/item/CS_URS_2023_01/968062377"/>
    <hyperlink ref="F213" r:id="rId19" display="https://podminky.urs.cz/item/CS_URS_2023_01/974031164"/>
    <hyperlink ref="F218" r:id="rId20" display="https://podminky.urs.cz/item/CS_URS_2023_01/974031264"/>
    <hyperlink ref="F223" r:id="rId21" display="https://podminky.urs.cz/item/CS_URS_2023_01/974031269"/>
    <hyperlink ref="F228" r:id="rId22" display="https://podminky.urs.cz/item/CS_URS_2023_01/974031287"/>
    <hyperlink ref="F233" r:id="rId23" display="https://podminky.urs.cz/item/CS_URS_2023_01/974031289"/>
    <hyperlink ref="F238" r:id="rId24" display="https://podminky.urs.cz/item/CS_URS_2023_01/978013191"/>
    <hyperlink ref="F246" r:id="rId25" display="https://podminky.urs.cz/item/CS_URS_2023_01/978015391"/>
    <hyperlink ref="F255" r:id="rId26" display="https://podminky.urs.cz/item/CS_URS_2023_01/997013115"/>
    <hyperlink ref="F257" r:id="rId27" display="https://podminky.urs.cz/item/CS_URS_2023_01/997013501"/>
    <hyperlink ref="F259" r:id="rId28" display="https://podminky.urs.cz/item/CS_URS_2023_01/997013509"/>
    <hyperlink ref="F262" r:id="rId29" display="https://podminky.urs.cz/item/CS_URS_2023_01/997013863"/>
    <hyperlink ref="F264" r:id="rId30" display="https://podminky.urs.cz/item/CS_URS_2023_01/997013871"/>
    <hyperlink ref="F267" r:id="rId31" display="https://podminky.urs.cz/item/CS_URS_2023_01/998011003"/>
    <hyperlink ref="F271" r:id="rId32" display="https://podminky.urs.cz/item/CS_URS_2023_01/764001911"/>
    <hyperlink ref="F280" r:id="rId33" display="https://podminky.urs.cz/item/CS_URS_2023_01/764002851"/>
    <hyperlink ref="F289" r:id="rId34" display="https://podminky.urs.cz/item/CS_URS_2023_01/764216643"/>
    <hyperlink ref="F295" r:id="rId35" display="https://podminky.urs.cz/item/CS_URS_2023_01/764216645"/>
    <hyperlink ref="F300" r:id="rId36" display="https://podminky.urs.cz/item/CS_URS_2023_01/764216665"/>
    <hyperlink ref="F305" r:id="rId37" display="https://podminky.urs.cz/item/CS_URS_2023_01/998764202"/>
    <hyperlink ref="F308" r:id="rId38" display="https://podminky.urs.cz/item/CS_URS_2023_01/766622132"/>
    <hyperlink ref="F315" r:id="rId39" display="https://podminky.urs.cz/item/CS_URS_2023_01/766622133"/>
    <hyperlink ref="F326" r:id="rId40" display="https://podminky.urs.cz/item/CS_URS_2023_01/767627310"/>
    <hyperlink ref="F337" r:id="rId41" display="https://podminky.urs.cz/item/CS_URS_2023_01/766694116"/>
    <hyperlink ref="F349" r:id="rId42" display="https://podminky.urs.cz/item/CS_URS_2023_01/766694126"/>
    <hyperlink ref="F355" r:id="rId43" display="https://podminky.urs.cz/item/CS_URS_2023_01/998766201"/>
    <hyperlink ref="F359" r:id="rId4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160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2481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2466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ROUND(J89,2)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ROUND((SUM(BE89:BE104)),2)</f>
        <v>0</v>
      </c>
      <c r="I35" s="94">
        <v>0.21</v>
      </c>
      <c r="J35" s="82">
        <f>ROUND(((SUM(BE89:BE104))*I35),2)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ROUND((SUM(BF89:BF104)),2)</f>
        <v>0</v>
      </c>
      <c r="I36" s="94">
        <v>0.15</v>
      </c>
      <c r="J36" s="82">
        <f>ROUND(((SUM(BF89:BF104))*I36),2)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ROUND((SUM(BG89:BG104)),2)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ROUND((SUM(BH89:BH104)),2)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ROUND((SUM(BI89:BI104)),2)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2481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02 -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J89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191</v>
      </c>
      <c r="E66" s="106"/>
      <c r="F66" s="106"/>
      <c r="G66" s="106"/>
      <c r="H66" s="106"/>
      <c r="I66" s="106"/>
      <c r="J66" s="107">
        <f>J101</f>
        <v>0</v>
      </c>
      <c r="L66" s="104"/>
    </row>
    <row r="67" spans="2:12" s="9" customFormat="1" ht="19.9" customHeight="1">
      <c r="B67" s="108"/>
      <c r="D67" s="109" t="s">
        <v>192</v>
      </c>
      <c r="E67" s="110"/>
      <c r="F67" s="110"/>
      <c r="G67" s="110"/>
      <c r="H67" s="110"/>
      <c r="I67" s="110"/>
      <c r="J67" s="111">
        <f>J102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2" t="str">
        <f>E7</f>
        <v>Revitalizace přádelny, Broumov</v>
      </c>
      <c r="F77" s="313"/>
      <c r="G77" s="313"/>
      <c r="H77" s="313"/>
      <c r="L77" s="33"/>
    </row>
    <row r="78" spans="2:12" ht="12" customHeight="1">
      <c r="B78" s="21"/>
      <c r="C78" s="28" t="s">
        <v>173</v>
      </c>
      <c r="L78" s="21"/>
    </row>
    <row r="79" spans="2:12" s="1" customFormat="1" ht="16.5" customHeight="1">
      <c r="B79" s="33"/>
      <c r="E79" s="312" t="s">
        <v>2481</v>
      </c>
      <c r="F79" s="311"/>
      <c r="G79" s="311"/>
      <c r="H79" s="311"/>
      <c r="L79" s="33"/>
    </row>
    <row r="80" spans="2:12" s="1" customFormat="1" ht="12" customHeight="1">
      <c r="B80" s="33"/>
      <c r="C80" s="28" t="s">
        <v>175</v>
      </c>
      <c r="L80" s="33"/>
    </row>
    <row r="81" spans="2:12" s="1" customFormat="1" ht="16.5" customHeight="1">
      <c r="B81" s="33"/>
      <c r="E81" s="294" t="str">
        <f>E11</f>
        <v>02 - Lešení</v>
      </c>
      <c r="F81" s="311"/>
      <c r="G81" s="311"/>
      <c r="H81" s="311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st.p.č. 115/3, čp. 158, k.ú. Velká Ves u Broumova</v>
      </c>
      <c r="I83" s="28" t="s">
        <v>23</v>
      </c>
      <c r="J83" s="49" t="str">
        <f>IF(J14="","",J14)</f>
        <v>10. 3. 2023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Z-Trade</v>
      </c>
      <c r="I85" s="28" t="s">
        <v>33</v>
      </c>
      <c r="J85" s="31" t="str">
        <f>E23</f>
        <v>JOSTA s.r.o.</v>
      </c>
      <c r="L85" s="33"/>
    </row>
    <row r="86" spans="2:12" s="1" customFormat="1" ht="15.2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>Tomáš Valenta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194</v>
      </c>
      <c r="D88" s="114" t="s">
        <v>62</v>
      </c>
      <c r="E88" s="114" t="s">
        <v>58</v>
      </c>
      <c r="F88" s="114" t="s">
        <v>59</v>
      </c>
      <c r="G88" s="114" t="s">
        <v>195</v>
      </c>
      <c r="H88" s="114" t="s">
        <v>196</v>
      </c>
      <c r="I88" s="114" t="s">
        <v>197</v>
      </c>
      <c r="J88" s="114" t="s">
        <v>180</v>
      </c>
      <c r="K88" s="115" t="s">
        <v>198</v>
      </c>
      <c r="L88" s="112"/>
      <c r="M88" s="55" t="s">
        <v>19</v>
      </c>
      <c r="N88" s="56" t="s">
        <v>47</v>
      </c>
      <c r="O88" s="56" t="s">
        <v>199</v>
      </c>
      <c r="P88" s="56" t="s">
        <v>200</v>
      </c>
      <c r="Q88" s="56" t="s">
        <v>201</v>
      </c>
      <c r="R88" s="56" t="s">
        <v>202</v>
      </c>
      <c r="S88" s="56" t="s">
        <v>203</v>
      </c>
      <c r="T88" s="57" t="s">
        <v>204</v>
      </c>
    </row>
    <row r="89" spans="2:63" s="1" customFormat="1" ht="22.9" customHeight="1">
      <c r="B89" s="33"/>
      <c r="C89" s="60" t="s">
        <v>205</v>
      </c>
      <c r="J89" s="116">
        <f>BK89</f>
        <v>0</v>
      </c>
      <c r="L89" s="33"/>
      <c r="M89" s="58"/>
      <c r="N89" s="50"/>
      <c r="O89" s="50"/>
      <c r="P89" s="117">
        <f>P90+P101</f>
        <v>0</v>
      </c>
      <c r="Q89" s="50"/>
      <c r="R89" s="117">
        <f>R90+R101</f>
        <v>0</v>
      </c>
      <c r="S89" s="50"/>
      <c r="T89" s="118">
        <f>T90+T101</f>
        <v>0</v>
      </c>
      <c r="AT89" s="18" t="s">
        <v>76</v>
      </c>
      <c r="AU89" s="18" t="s">
        <v>181</v>
      </c>
      <c r="BK89" s="119">
        <f>BK90+BK101</f>
        <v>0</v>
      </c>
    </row>
    <row r="90" spans="2:63" s="11" customFormat="1" ht="25.9" customHeight="1">
      <c r="B90" s="120"/>
      <c r="D90" s="121" t="s">
        <v>76</v>
      </c>
      <c r="E90" s="122" t="s">
        <v>206</v>
      </c>
      <c r="F90" s="122" t="s">
        <v>207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0</v>
      </c>
      <c r="T90" s="127">
        <f>T91</f>
        <v>0</v>
      </c>
      <c r="AR90" s="121" t="s">
        <v>84</v>
      </c>
      <c r="AT90" s="128" t="s">
        <v>76</v>
      </c>
      <c r="AU90" s="128" t="s">
        <v>77</v>
      </c>
      <c r="AY90" s="121" t="s">
        <v>208</v>
      </c>
      <c r="BK90" s="129">
        <f>BK91</f>
        <v>0</v>
      </c>
    </row>
    <row r="91" spans="2:63" s="11" customFormat="1" ht="22.9" customHeight="1">
      <c r="B91" s="120"/>
      <c r="D91" s="121" t="s">
        <v>76</v>
      </c>
      <c r="E91" s="130" t="s">
        <v>271</v>
      </c>
      <c r="F91" s="130" t="s">
        <v>324</v>
      </c>
      <c r="I91" s="123"/>
      <c r="J91" s="131">
        <f>BK91</f>
        <v>0</v>
      </c>
      <c r="L91" s="120"/>
      <c r="M91" s="125"/>
      <c r="P91" s="126">
        <f>SUM(P92:P100)</f>
        <v>0</v>
      </c>
      <c r="R91" s="126">
        <f>SUM(R92:R100)</f>
        <v>0</v>
      </c>
      <c r="T91" s="127">
        <f>SUM(T92:T100)</f>
        <v>0</v>
      </c>
      <c r="AR91" s="121" t="s">
        <v>84</v>
      </c>
      <c r="AT91" s="128" t="s">
        <v>76</v>
      </c>
      <c r="AU91" s="128" t="s">
        <v>84</v>
      </c>
      <c r="AY91" s="121" t="s">
        <v>208</v>
      </c>
      <c r="BK91" s="129">
        <f>SUM(BK92:BK100)</f>
        <v>0</v>
      </c>
    </row>
    <row r="92" spans="2:65" s="1" customFormat="1" ht="44.25" customHeight="1">
      <c r="B92" s="33"/>
      <c r="C92" s="132" t="s">
        <v>84</v>
      </c>
      <c r="D92" s="132" t="s">
        <v>211</v>
      </c>
      <c r="E92" s="133" t="s">
        <v>714</v>
      </c>
      <c r="F92" s="134" t="s">
        <v>715</v>
      </c>
      <c r="G92" s="135" t="s">
        <v>226</v>
      </c>
      <c r="H92" s="136">
        <v>114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48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216</v>
      </c>
      <c r="AT92" s="143" t="s">
        <v>211</v>
      </c>
      <c r="AU92" s="143" t="s">
        <v>86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84</v>
      </c>
      <c r="BK92" s="144">
        <f>ROUND(I92*H92,2)</f>
        <v>0</v>
      </c>
      <c r="BL92" s="18" t="s">
        <v>216</v>
      </c>
      <c r="BM92" s="143" t="s">
        <v>2591</v>
      </c>
    </row>
    <row r="93" spans="2:47" s="1" customFormat="1" ht="12">
      <c r="B93" s="33"/>
      <c r="D93" s="145" t="s">
        <v>218</v>
      </c>
      <c r="F93" s="146" t="s">
        <v>717</v>
      </c>
      <c r="I93" s="147"/>
      <c r="L93" s="33"/>
      <c r="M93" s="148"/>
      <c r="T93" s="52"/>
      <c r="AT93" s="18" t="s">
        <v>218</v>
      </c>
      <c r="AU93" s="18" t="s">
        <v>86</v>
      </c>
    </row>
    <row r="94" spans="2:51" s="12" customFormat="1" ht="12">
      <c r="B94" s="149"/>
      <c r="D94" s="150" t="s">
        <v>220</v>
      </c>
      <c r="E94" s="151" t="s">
        <v>19</v>
      </c>
      <c r="F94" s="152" t="s">
        <v>2592</v>
      </c>
      <c r="H94" s="153">
        <v>114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37</v>
      </c>
      <c r="AX94" s="12" t="s">
        <v>77</v>
      </c>
      <c r="AY94" s="151" t="s">
        <v>208</v>
      </c>
    </row>
    <row r="95" spans="2:51" s="14" customFormat="1" ht="12">
      <c r="B95" s="163"/>
      <c r="D95" s="150" t="s">
        <v>220</v>
      </c>
      <c r="E95" s="164" t="s">
        <v>19</v>
      </c>
      <c r="F95" s="165" t="s">
        <v>223</v>
      </c>
      <c r="H95" s="166">
        <v>114</v>
      </c>
      <c r="I95" s="167"/>
      <c r="L95" s="163"/>
      <c r="M95" s="168"/>
      <c r="T95" s="169"/>
      <c r="AT95" s="164" t="s">
        <v>220</v>
      </c>
      <c r="AU95" s="164" t="s">
        <v>86</v>
      </c>
      <c r="AV95" s="14" t="s">
        <v>216</v>
      </c>
      <c r="AW95" s="14" t="s">
        <v>37</v>
      </c>
      <c r="AX95" s="14" t="s">
        <v>84</v>
      </c>
      <c r="AY95" s="164" t="s">
        <v>208</v>
      </c>
    </row>
    <row r="96" spans="2:65" s="1" customFormat="1" ht="55.5" customHeight="1">
      <c r="B96" s="33"/>
      <c r="C96" s="132" t="s">
        <v>86</v>
      </c>
      <c r="D96" s="132" t="s">
        <v>211</v>
      </c>
      <c r="E96" s="133" t="s">
        <v>719</v>
      </c>
      <c r="F96" s="134" t="s">
        <v>720</v>
      </c>
      <c r="G96" s="135" t="s">
        <v>226</v>
      </c>
      <c r="H96" s="136">
        <v>3534</v>
      </c>
      <c r="I96" s="137"/>
      <c r="J96" s="138">
        <f>ROUND(I96*H96,2)</f>
        <v>0</v>
      </c>
      <c r="K96" s="134" t="s">
        <v>215</v>
      </c>
      <c r="L96" s="33"/>
      <c r="M96" s="139" t="s">
        <v>19</v>
      </c>
      <c r="N96" s="140" t="s">
        <v>48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216</v>
      </c>
      <c r="AT96" s="143" t="s">
        <v>211</v>
      </c>
      <c r="AU96" s="143" t="s">
        <v>86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84</v>
      </c>
      <c r="BK96" s="144">
        <f>ROUND(I96*H96,2)</f>
        <v>0</v>
      </c>
      <c r="BL96" s="18" t="s">
        <v>216</v>
      </c>
      <c r="BM96" s="143" t="s">
        <v>2593</v>
      </c>
    </row>
    <row r="97" spans="2:47" s="1" customFormat="1" ht="12">
      <c r="B97" s="33"/>
      <c r="D97" s="145" t="s">
        <v>218</v>
      </c>
      <c r="F97" s="146" t="s">
        <v>722</v>
      </c>
      <c r="I97" s="147"/>
      <c r="L97" s="33"/>
      <c r="M97" s="148"/>
      <c r="T97" s="52"/>
      <c r="AT97" s="18" t="s">
        <v>218</v>
      </c>
      <c r="AU97" s="18" t="s">
        <v>86</v>
      </c>
    </row>
    <row r="98" spans="2:51" s="12" customFormat="1" ht="12">
      <c r="B98" s="149"/>
      <c r="D98" s="150" t="s">
        <v>220</v>
      </c>
      <c r="F98" s="152" t="s">
        <v>2594</v>
      </c>
      <c r="H98" s="153">
        <v>3534</v>
      </c>
      <c r="I98" s="154"/>
      <c r="L98" s="149"/>
      <c r="M98" s="155"/>
      <c r="T98" s="156"/>
      <c r="AT98" s="151" t="s">
        <v>220</v>
      </c>
      <c r="AU98" s="151" t="s">
        <v>86</v>
      </c>
      <c r="AV98" s="12" t="s">
        <v>86</v>
      </c>
      <c r="AW98" s="12" t="s">
        <v>4</v>
      </c>
      <c r="AX98" s="12" t="s">
        <v>84</v>
      </c>
      <c r="AY98" s="151" t="s">
        <v>208</v>
      </c>
    </row>
    <row r="99" spans="2:65" s="1" customFormat="1" ht="44.25" customHeight="1">
      <c r="B99" s="33"/>
      <c r="C99" s="132" t="s">
        <v>209</v>
      </c>
      <c r="D99" s="132" t="s">
        <v>211</v>
      </c>
      <c r="E99" s="133" t="s">
        <v>724</v>
      </c>
      <c r="F99" s="134" t="s">
        <v>725</v>
      </c>
      <c r="G99" s="135" t="s">
        <v>226</v>
      </c>
      <c r="H99" s="136">
        <v>114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2595</v>
      </c>
    </row>
    <row r="100" spans="2:47" s="1" customFormat="1" ht="12">
      <c r="B100" s="33"/>
      <c r="D100" s="145" t="s">
        <v>218</v>
      </c>
      <c r="F100" s="146" t="s">
        <v>727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63" s="11" customFormat="1" ht="25.9" customHeight="1">
      <c r="B101" s="120"/>
      <c r="D101" s="121" t="s">
        <v>76</v>
      </c>
      <c r="E101" s="122" t="s">
        <v>508</v>
      </c>
      <c r="F101" s="122" t="s">
        <v>509</v>
      </c>
      <c r="I101" s="123"/>
      <c r="J101" s="124">
        <f>BK101</f>
        <v>0</v>
      </c>
      <c r="L101" s="120"/>
      <c r="M101" s="125"/>
      <c r="P101" s="126">
        <f>P102</f>
        <v>0</v>
      </c>
      <c r="R101" s="126">
        <f>R102</f>
        <v>0</v>
      </c>
      <c r="T101" s="127">
        <f>T102</f>
        <v>0</v>
      </c>
      <c r="AR101" s="121" t="s">
        <v>244</v>
      </c>
      <c r="AT101" s="128" t="s">
        <v>76</v>
      </c>
      <c r="AU101" s="128" t="s">
        <v>77</v>
      </c>
      <c r="AY101" s="121" t="s">
        <v>208</v>
      </c>
      <c r="BK101" s="129">
        <f>BK102</f>
        <v>0</v>
      </c>
    </row>
    <row r="102" spans="2:63" s="11" customFormat="1" ht="22.9" customHeight="1">
      <c r="B102" s="120"/>
      <c r="D102" s="121" t="s">
        <v>76</v>
      </c>
      <c r="E102" s="130" t="s">
        <v>510</v>
      </c>
      <c r="F102" s="130" t="s">
        <v>511</v>
      </c>
      <c r="I102" s="123"/>
      <c r="J102" s="131">
        <f>BK102</f>
        <v>0</v>
      </c>
      <c r="L102" s="120"/>
      <c r="M102" s="125"/>
      <c r="P102" s="126">
        <f>SUM(P103:P104)</f>
        <v>0</v>
      </c>
      <c r="R102" s="126">
        <f>SUM(R103:R104)</f>
        <v>0</v>
      </c>
      <c r="T102" s="127">
        <f>SUM(T103:T104)</f>
        <v>0</v>
      </c>
      <c r="AR102" s="121" t="s">
        <v>244</v>
      </c>
      <c r="AT102" s="128" t="s">
        <v>76</v>
      </c>
      <c r="AU102" s="128" t="s">
        <v>84</v>
      </c>
      <c r="AY102" s="121" t="s">
        <v>208</v>
      </c>
      <c r="BK102" s="129">
        <f>SUM(BK103:BK104)</f>
        <v>0</v>
      </c>
    </row>
    <row r="103" spans="2:65" s="1" customFormat="1" ht="16.5" customHeight="1">
      <c r="B103" s="33"/>
      <c r="C103" s="132" t="s">
        <v>216</v>
      </c>
      <c r="D103" s="132" t="s">
        <v>211</v>
      </c>
      <c r="E103" s="133" t="s">
        <v>513</v>
      </c>
      <c r="F103" s="134" t="s">
        <v>511</v>
      </c>
      <c r="G103" s="135" t="s">
        <v>447</v>
      </c>
      <c r="H103" s="187"/>
      <c r="I103" s="137"/>
      <c r="J103" s="138">
        <f>ROUND(I103*H103,2)</f>
        <v>0</v>
      </c>
      <c r="K103" s="134" t="s">
        <v>514</v>
      </c>
      <c r="L103" s="33"/>
      <c r="M103" s="139" t="s">
        <v>19</v>
      </c>
      <c r="N103" s="140" t="s">
        <v>48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515</v>
      </c>
      <c r="AT103" s="143" t="s">
        <v>211</v>
      </c>
      <c r="AU103" s="143" t="s">
        <v>86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84</v>
      </c>
      <c r="BK103" s="144">
        <f>ROUND(I103*H103,2)</f>
        <v>0</v>
      </c>
      <c r="BL103" s="18" t="s">
        <v>515</v>
      </c>
      <c r="BM103" s="143" t="s">
        <v>2596</v>
      </c>
    </row>
    <row r="104" spans="2:47" s="1" customFormat="1" ht="12">
      <c r="B104" s="33"/>
      <c r="D104" s="145" t="s">
        <v>218</v>
      </c>
      <c r="F104" s="146" t="s">
        <v>517</v>
      </c>
      <c r="I104" s="147"/>
      <c r="L104" s="33"/>
      <c r="M104" s="188"/>
      <c r="N104" s="189"/>
      <c r="O104" s="189"/>
      <c r="P104" s="189"/>
      <c r="Q104" s="189"/>
      <c r="R104" s="189"/>
      <c r="S104" s="189"/>
      <c r="T104" s="190"/>
      <c r="AT104" s="18" t="s">
        <v>218</v>
      </c>
      <c r="AU104" s="18" t="s">
        <v>86</v>
      </c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3"/>
    </row>
  </sheetData>
  <sheetProtection algorithmName="SHA-512" hashValue="qmzXDIwjiNZihNHB21hMnceFC9Y3iM3MRjzLbKJ9l0jqVC4XYqUr/9Q7jwXLhumWxT7Xp5KX9aMK9goHgf63/Q==" saltValue="JRgG2sK+YfpUx+ZAWb/mvz66b0T81hj0Q3gzytcq20VtQ9jUNZ19cFkwBise97xUnvTE1pdXgU7T0fbQ8/lQUA==" spinCount="100000" sheet="1" objects="1" scenarios="1" formatColumns="0" formatRows="0" autoFilter="0"/>
  <autoFilter ref="C88:K10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1/941211112"/>
    <hyperlink ref="F97" r:id="rId2" display="https://podminky.urs.cz/item/CS_URS_2023_01/941211211"/>
    <hyperlink ref="F100" r:id="rId3" display="https://podminky.urs.cz/item/CS_URS_2023_01/941211812"/>
    <hyperlink ref="F104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48"/>
  <sheetViews>
    <sheetView showGridLines="0" workbookViewId="0" topLeftCell="A15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518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ROUND((SUM(BE96:BE247)),2)</f>
        <v>0</v>
      </c>
      <c r="I35" s="94">
        <v>0.21</v>
      </c>
      <c r="J35" s="82">
        <f>ROUND(((SUM(BE96:BE247))*I35),2)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ROUND((SUM(BF96:BF247)),2)</f>
        <v>0</v>
      </c>
      <c r="I36" s="94">
        <v>0.15</v>
      </c>
      <c r="J36" s="82">
        <f>ROUND(((SUM(BF96:BF247))*I36),2)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ROUND((SUM(BG96:BG247)),2)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ROUND((SUM(BH96:BH247)),2)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ROUND((SUM(BI96:BI247)),2)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S2 - 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J116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J146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J174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J186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J189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J190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J209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J244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J245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S2 - 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P97+P189+P244</f>
        <v>0</v>
      </c>
      <c r="Q96" s="50"/>
      <c r="R96" s="117">
        <f>R97+R189+R244</f>
        <v>6.5486871733</v>
      </c>
      <c r="S96" s="50"/>
      <c r="T96" s="118">
        <f>T97+T189+T244</f>
        <v>43.18365200000001</v>
      </c>
      <c r="AT96" s="18" t="s">
        <v>76</v>
      </c>
      <c r="AU96" s="18" t="s">
        <v>181</v>
      </c>
      <c r="BK96" s="119">
        <f>BK97+BK189+BK244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P98+P116+P146+P174+P186</f>
        <v>0</v>
      </c>
      <c r="R97" s="126">
        <f>R98+R116+R146+R174+R186</f>
        <v>4.7524238</v>
      </c>
      <c r="T97" s="127">
        <f>T98+T116+T146+T174+T186</f>
        <v>43.16595000000001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BK98+BK116+BK146+BK174+BK186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SUM(P99:P115)</f>
        <v>0</v>
      </c>
      <c r="R98" s="126">
        <f>SUM(R99:R115)</f>
        <v>2.5251457999999998</v>
      </c>
      <c r="T98" s="127">
        <f>SUM(T99:T115)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SUM(BK99:BK115)</f>
        <v>0</v>
      </c>
    </row>
    <row r="99" spans="2:65" s="1" customFormat="1" ht="55.5" customHeight="1">
      <c r="B99" s="33"/>
      <c r="C99" s="132" t="s">
        <v>84</v>
      </c>
      <c r="D99" s="132" t="s">
        <v>211</v>
      </c>
      <c r="E99" s="133" t="s">
        <v>224</v>
      </c>
      <c r="F99" s="134" t="s">
        <v>225</v>
      </c>
      <c r="G99" s="135" t="s">
        <v>226</v>
      </c>
      <c r="H99" s="136">
        <v>10.24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0.15608</v>
      </c>
      <c r="R99" s="141">
        <f>Q99*H99</f>
        <v>1.5982592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519</v>
      </c>
    </row>
    <row r="100" spans="2:47" s="1" customFormat="1" ht="12">
      <c r="B100" s="33"/>
      <c r="D100" s="145" t="s">
        <v>218</v>
      </c>
      <c r="F100" s="146" t="s">
        <v>228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520</v>
      </c>
      <c r="H101" s="153">
        <v>8.6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521</v>
      </c>
      <c r="H102" s="153">
        <v>1.64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10.24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37.9" customHeight="1">
      <c r="B104" s="33"/>
      <c r="C104" s="132" t="s">
        <v>86</v>
      </c>
      <c r="D104" s="132" t="s">
        <v>211</v>
      </c>
      <c r="E104" s="133" t="s">
        <v>256</v>
      </c>
      <c r="F104" s="134" t="s">
        <v>257</v>
      </c>
      <c r="G104" s="135" t="s">
        <v>226</v>
      </c>
      <c r="H104" s="136">
        <v>4.1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0.02857</v>
      </c>
      <c r="R104" s="141">
        <f>Q104*H104</f>
        <v>0.11713699999999999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522</v>
      </c>
    </row>
    <row r="105" spans="2:47" s="1" customFormat="1" ht="12">
      <c r="B105" s="33"/>
      <c r="D105" s="145" t="s">
        <v>218</v>
      </c>
      <c r="F105" s="146" t="s">
        <v>259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523</v>
      </c>
      <c r="H106" s="153">
        <v>2.87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3" customFormat="1" ht="12">
      <c r="B107" s="157"/>
      <c r="D107" s="150" t="s">
        <v>220</v>
      </c>
      <c r="E107" s="158" t="s">
        <v>19</v>
      </c>
      <c r="F107" s="159" t="s">
        <v>262</v>
      </c>
      <c r="H107" s="158" t="s">
        <v>19</v>
      </c>
      <c r="I107" s="160"/>
      <c r="L107" s="157"/>
      <c r="M107" s="161"/>
      <c r="T107" s="162"/>
      <c r="AT107" s="158" t="s">
        <v>220</v>
      </c>
      <c r="AU107" s="158" t="s">
        <v>86</v>
      </c>
      <c r="AV107" s="13" t="s">
        <v>84</v>
      </c>
      <c r="AW107" s="13" t="s">
        <v>37</v>
      </c>
      <c r="AX107" s="13" t="s">
        <v>77</v>
      </c>
      <c r="AY107" s="158" t="s">
        <v>208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260</v>
      </c>
      <c r="H108" s="153">
        <v>1.23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3" customFormat="1" ht="12">
      <c r="B109" s="157"/>
      <c r="D109" s="150" t="s">
        <v>220</v>
      </c>
      <c r="E109" s="158" t="s">
        <v>19</v>
      </c>
      <c r="F109" s="159" t="s">
        <v>264</v>
      </c>
      <c r="H109" s="158" t="s">
        <v>19</v>
      </c>
      <c r="I109" s="160"/>
      <c r="L109" s="157"/>
      <c r="M109" s="161"/>
      <c r="T109" s="162"/>
      <c r="AT109" s="158" t="s">
        <v>220</v>
      </c>
      <c r="AU109" s="158" t="s">
        <v>86</v>
      </c>
      <c r="AV109" s="13" t="s">
        <v>84</v>
      </c>
      <c r="AW109" s="13" t="s">
        <v>37</v>
      </c>
      <c r="AX109" s="13" t="s">
        <v>77</v>
      </c>
      <c r="AY109" s="158" t="s">
        <v>208</v>
      </c>
    </row>
    <row r="110" spans="2:51" s="14" customFormat="1" ht="12">
      <c r="B110" s="163"/>
      <c r="D110" s="150" t="s">
        <v>220</v>
      </c>
      <c r="E110" s="164" t="s">
        <v>19</v>
      </c>
      <c r="F110" s="165" t="s">
        <v>223</v>
      </c>
      <c r="H110" s="166">
        <v>4.1</v>
      </c>
      <c r="I110" s="167"/>
      <c r="L110" s="163"/>
      <c r="M110" s="168"/>
      <c r="T110" s="169"/>
      <c r="AT110" s="164" t="s">
        <v>220</v>
      </c>
      <c r="AU110" s="164" t="s">
        <v>86</v>
      </c>
      <c r="AV110" s="14" t="s">
        <v>216</v>
      </c>
      <c r="AW110" s="14" t="s">
        <v>37</v>
      </c>
      <c r="AX110" s="14" t="s">
        <v>84</v>
      </c>
      <c r="AY110" s="164" t="s">
        <v>208</v>
      </c>
    </row>
    <row r="111" spans="2:65" s="1" customFormat="1" ht="37.9" customHeight="1">
      <c r="B111" s="33"/>
      <c r="C111" s="132" t="s">
        <v>209</v>
      </c>
      <c r="D111" s="132" t="s">
        <v>211</v>
      </c>
      <c r="E111" s="133" t="s">
        <v>265</v>
      </c>
      <c r="F111" s="134" t="s">
        <v>266</v>
      </c>
      <c r="G111" s="135" t="s">
        <v>226</v>
      </c>
      <c r="H111" s="136">
        <v>11.02</v>
      </c>
      <c r="I111" s="137"/>
      <c r="J111" s="138">
        <f>ROUND(I111*H111,2)</f>
        <v>0</v>
      </c>
      <c r="K111" s="134" t="s">
        <v>215</v>
      </c>
      <c r="L111" s="33"/>
      <c r="M111" s="139" t="s">
        <v>19</v>
      </c>
      <c r="N111" s="140" t="s">
        <v>48</v>
      </c>
      <c r="P111" s="141">
        <f>O111*H111</f>
        <v>0</v>
      </c>
      <c r="Q111" s="141">
        <v>0.07348</v>
      </c>
      <c r="R111" s="141">
        <f>Q111*H111</f>
        <v>0.8097496</v>
      </c>
      <c r="S111" s="141">
        <v>0</v>
      </c>
      <c r="T111" s="142">
        <f>S111*H111</f>
        <v>0</v>
      </c>
      <c r="AR111" s="143" t="s">
        <v>216</v>
      </c>
      <c r="AT111" s="143" t="s">
        <v>211</v>
      </c>
      <c r="AU111" s="143" t="s">
        <v>86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84</v>
      </c>
      <c r="BK111" s="144">
        <f>ROUND(I111*H111,2)</f>
        <v>0</v>
      </c>
      <c r="BL111" s="18" t="s">
        <v>216</v>
      </c>
      <c r="BM111" s="143" t="s">
        <v>524</v>
      </c>
    </row>
    <row r="112" spans="2:47" s="1" customFormat="1" ht="12">
      <c r="B112" s="33"/>
      <c r="D112" s="145" t="s">
        <v>218</v>
      </c>
      <c r="F112" s="146" t="s">
        <v>268</v>
      </c>
      <c r="I112" s="147"/>
      <c r="L112" s="33"/>
      <c r="M112" s="148"/>
      <c r="T112" s="52"/>
      <c r="AT112" s="18" t="s">
        <v>218</v>
      </c>
      <c r="AU112" s="18" t="s">
        <v>86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525</v>
      </c>
      <c r="H113" s="153">
        <v>11.02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3" customFormat="1" ht="12">
      <c r="B114" s="157"/>
      <c r="D114" s="150" t="s">
        <v>220</v>
      </c>
      <c r="E114" s="158" t="s">
        <v>19</v>
      </c>
      <c r="F114" s="159" t="s">
        <v>270</v>
      </c>
      <c r="H114" s="158" t="s">
        <v>19</v>
      </c>
      <c r="I114" s="160"/>
      <c r="L114" s="157"/>
      <c r="M114" s="161"/>
      <c r="T114" s="162"/>
      <c r="AT114" s="158" t="s">
        <v>220</v>
      </c>
      <c r="AU114" s="158" t="s">
        <v>86</v>
      </c>
      <c r="AV114" s="13" t="s">
        <v>84</v>
      </c>
      <c r="AW114" s="13" t="s">
        <v>37</v>
      </c>
      <c r="AX114" s="13" t="s">
        <v>77</v>
      </c>
      <c r="AY114" s="158" t="s">
        <v>208</v>
      </c>
    </row>
    <row r="115" spans="2:51" s="14" customFormat="1" ht="12">
      <c r="B115" s="163"/>
      <c r="D115" s="150" t="s">
        <v>220</v>
      </c>
      <c r="E115" s="164" t="s">
        <v>19</v>
      </c>
      <c r="F115" s="165" t="s">
        <v>223</v>
      </c>
      <c r="H115" s="166">
        <v>11.02</v>
      </c>
      <c r="I115" s="167"/>
      <c r="L115" s="163"/>
      <c r="M115" s="168"/>
      <c r="T115" s="169"/>
      <c r="AT115" s="164" t="s">
        <v>220</v>
      </c>
      <c r="AU115" s="164" t="s">
        <v>86</v>
      </c>
      <c r="AV115" s="14" t="s">
        <v>216</v>
      </c>
      <c r="AW115" s="14" t="s">
        <v>37</v>
      </c>
      <c r="AX115" s="14" t="s">
        <v>84</v>
      </c>
      <c r="AY115" s="164" t="s">
        <v>208</v>
      </c>
    </row>
    <row r="116" spans="2:63" s="11" customFormat="1" ht="22.9" customHeight="1">
      <c r="B116" s="120"/>
      <c r="D116" s="121" t="s">
        <v>76</v>
      </c>
      <c r="E116" s="130" t="s">
        <v>250</v>
      </c>
      <c r="F116" s="130" t="s">
        <v>278</v>
      </c>
      <c r="I116" s="123"/>
      <c r="J116" s="131">
        <f>BK116</f>
        <v>0</v>
      </c>
      <c r="L116" s="120"/>
      <c r="M116" s="125"/>
      <c r="P116" s="126">
        <f>SUM(P117:P145)</f>
        <v>0</v>
      </c>
      <c r="R116" s="126">
        <f>SUM(R117:R145)</f>
        <v>2.222238</v>
      </c>
      <c r="T116" s="127">
        <f>SUM(T117:T145)</f>
        <v>0</v>
      </c>
      <c r="AR116" s="121" t="s">
        <v>84</v>
      </c>
      <c r="AT116" s="128" t="s">
        <v>76</v>
      </c>
      <c r="AU116" s="128" t="s">
        <v>84</v>
      </c>
      <c r="AY116" s="121" t="s">
        <v>208</v>
      </c>
      <c r="BK116" s="129">
        <f>SUM(BK117:BK145)</f>
        <v>0</v>
      </c>
    </row>
    <row r="117" spans="2:65" s="1" customFormat="1" ht="24.2" customHeight="1">
      <c r="B117" s="33"/>
      <c r="C117" s="132" t="s">
        <v>216</v>
      </c>
      <c r="D117" s="132" t="s">
        <v>211</v>
      </c>
      <c r="E117" s="133" t="s">
        <v>279</v>
      </c>
      <c r="F117" s="134" t="s">
        <v>280</v>
      </c>
      <c r="G117" s="135" t="s">
        <v>226</v>
      </c>
      <c r="H117" s="136">
        <v>49.76</v>
      </c>
      <c r="I117" s="137"/>
      <c r="J117" s="138">
        <f>ROUND(I117*H117,2)</f>
        <v>0</v>
      </c>
      <c r="K117" s="134" t="s">
        <v>215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0.03358</v>
      </c>
      <c r="R117" s="141">
        <f>Q117*H117</f>
        <v>1.6709408</v>
      </c>
      <c r="S117" s="141">
        <v>0</v>
      </c>
      <c r="T117" s="142">
        <f>S117*H117</f>
        <v>0</v>
      </c>
      <c r="AR117" s="143" t="s">
        <v>216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216</v>
      </c>
      <c r="BM117" s="143" t="s">
        <v>526</v>
      </c>
    </row>
    <row r="118" spans="2:47" s="1" customFormat="1" ht="12">
      <c r="B118" s="33"/>
      <c r="D118" s="145" t="s">
        <v>218</v>
      </c>
      <c r="F118" s="146" t="s">
        <v>282</v>
      </c>
      <c r="I118" s="147"/>
      <c r="L118" s="33"/>
      <c r="M118" s="148"/>
      <c r="T118" s="52"/>
      <c r="AT118" s="18" t="s">
        <v>218</v>
      </c>
      <c r="AU118" s="18" t="s">
        <v>86</v>
      </c>
    </row>
    <row r="119" spans="2:51" s="12" customFormat="1" ht="12">
      <c r="B119" s="149"/>
      <c r="D119" s="150" t="s">
        <v>220</v>
      </c>
      <c r="E119" s="151" t="s">
        <v>19</v>
      </c>
      <c r="F119" s="152" t="s">
        <v>527</v>
      </c>
      <c r="H119" s="153">
        <v>10.99</v>
      </c>
      <c r="I119" s="154"/>
      <c r="L119" s="149"/>
      <c r="M119" s="155"/>
      <c r="T119" s="156"/>
      <c r="AT119" s="151" t="s">
        <v>220</v>
      </c>
      <c r="AU119" s="151" t="s">
        <v>86</v>
      </c>
      <c r="AV119" s="12" t="s">
        <v>86</v>
      </c>
      <c r="AW119" s="12" t="s">
        <v>37</v>
      </c>
      <c r="AX119" s="12" t="s">
        <v>77</v>
      </c>
      <c r="AY119" s="151" t="s">
        <v>208</v>
      </c>
    </row>
    <row r="120" spans="2:51" s="13" customFormat="1" ht="12">
      <c r="B120" s="157"/>
      <c r="D120" s="150" t="s">
        <v>220</v>
      </c>
      <c r="E120" s="158" t="s">
        <v>19</v>
      </c>
      <c r="F120" s="159" t="s">
        <v>232</v>
      </c>
      <c r="H120" s="158" t="s">
        <v>19</v>
      </c>
      <c r="I120" s="160"/>
      <c r="L120" s="157"/>
      <c r="M120" s="161"/>
      <c r="T120" s="162"/>
      <c r="AT120" s="158" t="s">
        <v>220</v>
      </c>
      <c r="AU120" s="158" t="s">
        <v>86</v>
      </c>
      <c r="AV120" s="13" t="s">
        <v>84</v>
      </c>
      <c r="AW120" s="13" t="s">
        <v>37</v>
      </c>
      <c r="AX120" s="13" t="s">
        <v>77</v>
      </c>
      <c r="AY120" s="158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528</v>
      </c>
      <c r="H121" s="153">
        <v>12.66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529</v>
      </c>
      <c r="H122" s="153">
        <v>4.47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3" customFormat="1" ht="12">
      <c r="B123" s="157"/>
      <c r="D123" s="150" t="s">
        <v>220</v>
      </c>
      <c r="E123" s="158" t="s">
        <v>19</v>
      </c>
      <c r="F123" s="159" t="s">
        <v>289</v>
      </c>
      <c r="H123" s="158" t="s">
        <v>19</v>
      </c>
      <c r="I123" s="160"/>
      <c r="L123" s="157"/>
      <c r="M123" s="161"/>
      <c r="T123" s="162"/>
      <c r="AT123" s="158" t="s">
        <v>220</v>
      </c>
      <c r="AU123" s="158" t="s">
        <v>86</v>
      </c>
      <c r="AV123" s="13" t="s">
        <v>84</v>
      </c>
      <c r="AW123" s="13" t="s">
        <v>37</v>
      </c>
      <c r="AX123" s="13" t="s">
        <v>77</v>
      </c>
      <c r="AY123" s="158" t="s">
        <v>208</v>
      </c>
    </row>
    <row r="124" spans="2:51" s="15" customFormat="1" ht="12">
      <c r="B124" s="180"/>
      <c r="D124" s="150" t="s">
        <v>220</v>
      </c>
      <c r="E124" s="181" t="s">
        <v>19</v>
      </c>
      <c r="F124" s="182" t="s">
        <v>290</v>
      </c>
      <c r="H124" s="183">
        <v>28.119999999999997</v>
      </c>
      <c r="I124" s="184"/>
      <c r="L124" s="180"/>
      <c r="M124" s="185"/>
      <c r="T124" s="186"/>
      <c r="AT124" s="181" t="s">
        <v>220</v>
      </c>
      <c r="AU124" s="181" t="s">
        <v>86</v>
      </c>
      <c r="AV124" s="15" t="s">
        <v>209</v>
      </c>
      <c r="AW124" s="15" t="s">
        <v>37</v>
      </c>
      <c r="AX124" s="15" t="s">
        <v>77</v>
      </c>
      <c r="AY124" s="18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530</v>
      </c>
      <c r="H125" s="153">
        <v>8.94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2" customFormat="1" ht="12">
      <c r="B126" s="149"/>
      <c r="D126" s="150" t="s">
        <v>220</v>
      </c>
      <c r="E126" s="151" t="s">
        <v>19</v>
      </c>
      <c r="F126" s="152" t="s">
        <v>531</v>
      </c>
      <c r="H126" s="153">
        <v>9.42</v>
      </c>
      <c r="I126" s="154"/>
      <c r="L126" s="149"/>
      <c r="M126" s="155"/>
      <c r="T126" s="156"/>
      <c r="AT126" s="151" t="s">
        <v>220</v>
      </c>
      <c r="AU126" s="151" t="s">
        <v>86</v>
      </c>
      <c r="AV126" s="12" t="s">
        <v>86</v>
      </c>
      <c r="AW126" s="12" t="s">
        <v>37</v>
      </c>
      <c r="AX126" s="12" t="s">
        <v>77</v>
      </c>
      <c r="AY126" s="151" t="s">
        <v>208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532</v>
      </c>
      <c r="H127" s="153">
        <v>3.28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5" customFormat="1" ht="12">
      <c r="B128" s="180"/>
      <c r="D128" s="150" t="s">
        <v>220</v>
      </c>
      <c r="E128" s="181" t="s">
        <v>19</v>
      </c>
      <c r="F128" s="182" t="s">
        <v>294</v>
      </c>
      <c r="H128" s="183">
        <v>21.64</v>
      </c>
      <c r="I128" s="184"/>
      <c r="L128" s="180"/>
      <c r="M128" s="185"/>
      <c r="T128" s="186"/>
      <c r="AT128" s="181" t="s">
        <v>220</v>
      </c>
      <c r="AU128" s="181" t="s">
        <v>86</v>
      </c>
      <c r="AV128" s="15" t="s">
        <v>209</v>
      </c>
      <c r="AW128" s="15" t="s">
        <v>37</v>
      </c>
      <c r="AX128" s="15" t="s">
        <v>77</v>
      </c>
      <c r="AY128" s="181" t="s">
        <v>208</v>
      </c>
    </row>
    <row r="129" spans="2:51" s="14" customFormat="1" ht="12">
      <c r="B129" s="163"/>
      <c r="D129" s="150" t="s">
        <v>220</v>
      </c>
      <c r="E129" s="164" t="s">
        <v>19</v>
      </c>
      <c r="F129" s="165" t="s">
        <v>223</v>
      </c>
      <c r="H129" s="166">
        <v>49.76</v>
      </c>
      <c r="I129" s="167"/>
      <c r="L129" s="163"/>
      <c r="M129" s="168"/>
      <c r="T129" s="169"/>
      <c r="AT129" s="164" t="s">
        <v>220</v>
      </c>
      <c r="AU129" s="164" t="s">
        <v>86</v>
      </c>
      <c r="AV129" s="14" t="s">
        <v>216</v>
      </c>
      <c r="AW129" s="14" t="s">
        <v>37</v>
      </c>
      <c r="AX129" s="14" t="s">
        <v>84</v>
      </c>
      <c r="AY129" s="164" t="s">
        <v>208</v>
      </c>
    </row>
    <row r="130" spans="2:65" s="1" customFormat="1" ht="37.9" customHeight="1">
      <c r="B130" s="33"/>
      <c r="C130" s="132" t="s">
        <v>244</v>
      </c>
      <c r="D130" s="132" t="s">
        <v>211</v>
      </c>
      <c r="E130" s="133" t="s">
        <v>296</v>
      </c>
      <c r="F130" s="134" t="s">
        <v>297</v>
      </c>
      <c r="G130" s="135" t="s">
        <v>226</v>
      </c>
      <c r="H130" s="136">
        <v>15.28</v>
      </c>
      <c r="I130" s="137"/>
      <c r="J130" s="138">
        <f>ROUND(I130*H130,2)</f>
        <v>0</v>
      </c>
      <c r="K130" s="134" t="s">
        <v>215</v>
      </c>
      <c r="L130" s="33"/>
      <c r="M130" s="139" t="s">
        <v>19</v>
      </c>
      <c r="N130" s="140" t="s">
        <v>48</v>
      </c>
      <c r="P130" s="141">
        <f>O130*H130</f>
        <v>0</v>
      </c>
      <c r="Q130" s="141">
        <v>0.025</v>
      </c>
      <c r="R130" s="141">
        <f>Q130*H130</f>
        <v>0.382</v>
      </c>
      <c r="S130" s="141">
        <v>0</v>
      </c>
      <c r="T130" s="142">
        <f>S130*H130</f>
        <v>0</v>
      </c>
      <c r="AR130" s="143" t="s">
        <v>216</v>
      </c>
      <c r="AT130" s="143" t="s">
        <v>211</v>
      </c>
      <c r="AU130" s="143" t="s">
        <v>86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84</v>
      </c>
      <c r="BK130" s="144">
        <f>ROUND(I130*H130,2)</f>
        <v>0</v>
      </c>
      <c r="BL130" s="18" t="s">
        <v>216</v>
      </c>
      <c r="BM130" s="143" t="s">
        <v>533</v>
      </c>
    </row>
    <row r="131" spans="2:47" s="1" customFormat="1" ht="12">
      <c r="B131" s="33"/>
      <c r="D131" s="145" t="s">
        <v>218</v>
      </c>
      <c r="F131" s="146" t="s">
        <v>299</v>
      </c>
      <c r="I131" s="147"/>
      <c r="L131" s="33"/>
      <c r="M131" s="148"/>
      <c r="T131" s="52"/>
      <c r="AT131" s="18" t="s">
        <v>218</v>
      </c>
      <c r="AU131" s="18" t="s">
        <v>86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534</v>
      </c>
      <c r="H132" s="153">
        <v>12.06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3" customFormat="1" ht="12">
      <c r="B133" s="157"/>
      <c r="D133" s="150" t="s">
        <v>220</v>
      </c>
      <c r="E133" s="158" t="s">
        <v>19</v>
      </c>
      <c r="F133" s="159" t="s">
        <v>301</v>
      </c>
      <c r="H133" s="158" t="s">
        <v>19</v>
      </c>
      <c r="I133" s="160"/>
      <c r="L133" s="157"/>
      <c r="M133" s="161"/>
      <c r="T133" s="162"/>
      <c r="AT133" s="158" t="s">
        <v>220</v>
      </c>
      <c r="AU133" s="158" t="s">
        <v>86</v>
      </c>
      <c r="AV133" s="13" t="s">
        <v>84</v>
      </c>
      <c r="AW133" s="13" t="s">
        <v>37</v>
      </c>
      <c r="AX133" s="13" t="s">
        <v>77</v>
      </c>
      <c r="AY133" s="158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535</v>
      </c>
      <c r="H134" s="153">
        <v>0.9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536</v>
      </c>
      <c r="H135" s="153">
        <v>2.32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3" customFormat="1" ht="12">
      <c r="B136" s="157"/>
      <c r="D136" s="150" t="s">
        <v>220</v>
      </c>
      <c r="E136" s="158" t="s">
        <v>19</v>
      </c>
      <c r="F136" s="159" t="s">
        <v>305</v>
      </c>
      <c r="H136" s="158" t="s">
        <v>19</v>
      </c>
      <c r="I136" s="160"/>
      <c r="L136" s="157"/>
      <c r="M136" s="161"/>
      <c r="T136" s="162"/>
      <c r="AT136" s="158" t="s">
        <v>220</v>
      </c>
      <c r="AU136" s="158" t="s">
        <v>86</v>
      </c>
      <c r="AV136" s="13" t="s">
        <v>84</v>
      </c>
      <c r="AW136" s="13" t="s">
        <v>37</v>
      </c>
      <c r="AX136" s="13" t="s">
        <v>77</v>
      </c>
      <c r="AY136" s="158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15.280000000000001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24.2" customHeight="1">
      <c r="B138" s="33"/>
      <c r="C138" s="132" t="s">
        <v>250</v>
      </c>
      <c r="D138" s="132" t="s">
        <v>211</v>
      </c>
      <c r="E138" s="133" t="s">
        <v>307</v>
      </c>
      <c r="F138" s="134" t="s">
        <v>308</v>
      </c>
      <c r="G138" s="135" t="s">
        <v>274</v>
      </c>
      <c r="H138" s="136">
        <v>16.4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0.010323</v>
      </c>
      <c r="R138" s="141">
        <f>Q138*H138</f>
        <v>0.16929719999999998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537</v>
      </c>
    </row>
    <row r="139" spans="2:47" s="1" customFormat="1" ht="12">
      <c r="B139" s="33"/>
      <c r="D139" s="145" t="s">
        <v>218</v>
      </c>
      <c r="F139" s="146" t="s">
        <v>310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474</v>
      </c>
      <c r="H140" s="153">
        <v>16.4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4" customFormat="1" ht="12">
      <c r="B141" s="163"/>
      <c r="D141" s="150" t="s">
        <v>220</v>
      </c>
      <c r="E141" s="164" t="s">
        <v>19</v>
      </c>
      <c r="F141" s="165" t="s">
        <v>223</v>
      </c>
      <c r="H141" s="166">
        <v>16.4</v>
      </c>
      <c r="I141" s="167"/>
      <c r="L141" s="163"/>
      <c r="M141" s="168"/>
      <c r="T141" s="169"/>
      <c r="AT141" s="164" t="s">
        <v>220</v>
      </c>
      <c r="AU141" s="164" t="s">
        <v>86</v>
      </c>
      <c r="AV141" s="14" t="s">
        <v>216</v>
      </c>
      <c r="AW141" s="14" t="s">
        <v>37</v>
      </c>
      <c r="AX141" s="14" t="s">
        <v>84</v>
      </c>
      <c r="AY141" s="164" t="s">
        <v>208</v>
      </c>
    </row>
    <row r="142" spans="2:65" s="1" customFormat="1" ht="37.9" customHeight="1">
      <c r="B142" s="33"/>
      <c r="C142" s="132" t="s">
        <v>255</v>
      </c>
      <c r="D142" s="132" t="s">
        <v>211</v>
      </c>
      <c r="E142" s="133" t="s">
        <v>319</v>
      </c>
      <c r="F142" s="134" t="s">
        <v>320</v>
      </c>
      <c r="G142" s="135" t="s">
        <v>226</v>
      </c>
      <c r="H142" s="136">
        <v>88.56</v>
      </c>
      <c r="I142" s="137"/>
      <c r="J142" s="138">
        <f>ROUND(I142*H142,2)</f>
        <v>0</v>
      </c>
      <c r="K142" s="134" t="s">
        <v>215</v>
      </c>
      <c r="L142" s="33"/>
      <c r="M142" s="139" t="s">
        <v>19</v>
      </c>
      <c r="N142" s="140" t="s">
        <v>48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216</v>
      </c>
      <c r="AT142" s="143" t="s">
        <v>211</v>
      </c>
      <c r="AU142" s="143" t="s">
        <v>86</v>
      </c>
      <c r="AY142" s="18" t="s">
        <v>208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8" t="s">
        <v>84</v>
      </c>
      <c r="BK142" s="144">
        <f>ROUND(I142*H142,2)</f>
        <v>0</v>
      </c>
      <c r="BL142" s="18" t="s">
        <v>216</v>
      </c>
      <c r="BM142" s="143" t="s">
        <v>538</v>
      </c>
    </row>
    <row r="143" spans="2:47" s="1" customFormat="1" ht="12">
      <c r="B143" s="33"/>
      <c r="D143" s="145" t="s">
        <v>218</v>
      </c>
      <c r="F143" s="146" t="s">
        <v>322</v>
      </c>
      <c r="I143" s="147"/>
      <c r="L143" s="33"/>
      <c r="M143" s="148"/>
      <c r="T143" s="52"/>
      <c r="AT143" s="18" t="s">
        <v>218</v>
      </c>
      <c r="AU143" s="18" t="s">
        <v>86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539</v>
      </c>
      <c r="H144" s="153">
        <v>88.56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4" customFormat="1" ht="12">
      <c r="B145" s="163"/>
      <c r="D145" s="150" t="s">
        <v>220</v>
      </c>
      <c r="E145" s="164" t="s">
        <v>19</v>
      </c>
      <c r="F145" s="165" t="s">
        <v>223</v>
      </c>
      <c r="H145" s="166">
        <v>88.56</v>
      </c>
      <c r="I145" s="167"/>
      <c r="L145" s="163"/>
      <c r="M145" s="168"/>
      <c r="T145" s="169"/>
      <c r="AT145" s="164" t="s">
        <v>220</v>
      </c>
      <c r="AU145" s="164" t="s">
        <v>86</v>
      </c>
      <c r="AV145" s="14" t="s">
        <v>216</v>
      </c>
      <c r="AW145" s="14" t="s">
        <v>37</v>
      </c>
      <c r="AX145" s="14" t="s">
        <v>84</v>
      </c>
      <c r="AY145" s="164" t="s">
        <v>208</v>
      </c>
    </row>
    <row r="146" spans="2:63" s="11" customFormat="1" ht="22.9" customHeight="1">
      <c r="B146" s="120"/>
      <c r="D146" s="121" t="s">
        <v>76</v>
      </c>
      <c r="E146" s="130" t="s">
        <v>271</v>
      </c>
      <c r="F146" s="130" t="s">
        <v>324</v>
      </c>
      <c r="I146" s="123"/>
      <c r="J146" s="131">
        <f>BK146</f>
        <v>0</v>
      </c>
      <c r="L146" s="120"/>
      <c r="M146" s="125"/>
      <c r="P146" s="126">
        <f>SUM(P147:P173)</f>
        <v>0</v>
      </c>
      <c r="R146" s="126">
        <f>SUM(R147:R173)</f>
        <v>0.00504</v>
      </c>
      <c r="T146" s="127">
        <f>SUM(T147:T173)</f>
        <v>43.16595000000001</v>
      </c>
      <c r="AR146" s="121" t="s">
        <v>84</v>
      </c>
      <c r="AT146" s="128" t="s">
        <v>76</v>
      </c>
      <c r="AU146" s="128" t="s">
        <v>84</v>
      </c>
      <c r="AY146" s="121" t="s">
        <v>208</v>
      </c>
      <c r="BK146" s="129">
        <f>SUM(BK147:BK173)</f>
        <v>0</v>
      </c>
    </row>
    <row r="147" spans="2:65" s="1" customFormat="1" ht="37.9" customHeight="1">
      <c r="B147" s="33"/>
      <c r="C147" s="132" t="s">
        <v>242</v>
      </c>
      <c r="D147" s="132" t="s">
        <v>211</v>
      </c>
      <c r="E147" s="133" t="s">
        <v>325</v>
      </c>
      <c r="F147" s="134" t="s">
        <v>326</v>
      </c>
      <c r="G147" s="135" t="s">
        <v>226</v>
      </c>
      <c r="H147" s="136">
        <v>24</v>
      </c>
      <c r="I147" s="137"/>
      <c r="J147" s="138">
        <f>ROUND(I147*H147,2)</f>
        <v>0</v>
      </c>
      <c r="K147" s="134" t="s">
        <v>215</v>
      </c>
      <c r="L147" s="33"/>
      <c r="M147" s="139" t="s">
        <v>19</v>
      </c>
      <c r="N147" s="140" t="s">
        <v>48</v>
      </c>
      <c r="P147" s="141">
        <f>O147*H147</f>
        <v>0</v>
      </c>
      <c r="Q147" s="141">
        <v>0.00021</v>
      </c>
      <c r="R147" s="141">
        <f>Q147*H147</f>
        <v>0.00504</v>
      </c>
      <c r="S147" s="141">
        <v>0</v>
      </c>
      <c r="T147" s="142">
        <f>S147*H147</f>
        <v>0</v>
      </c>
      <c r="AR147" s="143" t="s">
        <v>216</v>
      </c>
      <c r="AT147" s="143" t="s">
        <v>211</v>
      </c>
      <c r="AU147" s="143" t="s">
        <v>86</v>
      </c>
      <c r="AY147" s="18" t="s">
        <v>208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84</v>
      </c>
      <c r="BK147" s="144">
        <f>ROUND(I147*H147,2)</f>
        <v>0</v>
      </c>
      <c r="BL147" s="18" t="s">
        <v>216</v>
      </c>
      <c r="BM147" s="143" t="s">
        <v>540</v>
      </c>
    </row>
    <row r="148" spans="2:47" s="1" customFormat="1" ht="12">
      <c r="B148" s="33"/>
      <c r="D148" s="145" t="s">
        <v>218</v>
      </c>
      <c r="F148" s="146" t="s">
        <v>328</v>
      </c>
      <c r="I148" s="147"/>
      <c r="L148" s="33"/>
      <c r="M148" s="148"/>
      <c r="T148" s="52"/>
      <c r="AT148" s="18" t="s">
        <v>218</v>
      </c>
      <c r="AU148" s="18" t="s">
        <v>86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329</v>
      </c>
      <c r="H149" s="153">
        <v>24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3" customFormat="1" ht="12">
      <c r="B150" s="157"/>
      <c r="D150" s="150" t="s">
        <v>220</v>
      </c>
      <c r="E150" s="158" t="s">
        <v>19</v>
      </c>
      <c r="F150" s="159" t="s">
        <v>330</v>
      </c>
      <c r="H150" s="158" t="s">
        <v>19</v>
      </c>
      <c r="I150" s="160"/>
      <c r="L150" s="157"/>
      <c r="M150" s="161"/>
      <c r="T150" s="162"/>
      <c r="AT150" s="158" t="s">
        <v>220</v>
      </c>
      <c r="AU150" s="158" t="s">
        <v>86</v>
      </c>
      <c r="AV150" s="13" t="s">
        <v>84</v>
      </c>
      <c r="AW150" s="13" t="s">
        <v>37</v>
      </c>
      <c r="AX150" s="13" t="s">
        <v>77</v>
      </c>
      <c r="AY150" s="158" t="s">
        <v>208</v>
      </c>
    </row>
    <row r="151" spans="2:51" s="14" customFormat="1" ht="12">
      <c r="B151" s="163"/>
      <c r="D151" s="150" t="s">
        <v>220</v>
      </c>
      <c r="E151" s="164" t="s">
        <v>19</v>
      </c>
      <c r="F151" s="165" t="s">
        <v>223</v>
      </c>
      <c r="H151" s="166">
        <v>24</v>
      </c>
      <c r="I151" s="167"/>
      <c r="L151" s="163"/>
      <c r="M151" s="168"/>
      <c r="T151" s="169"/>
      <c r="AT151" s="164" t="s">
        <v>220</v>
      </c>
      <c r="AU151" s="164" t="s">
        <v>86</v>
      </c>
      <c r="AV151" s="14" t="s">
        <v>216</v>
      </c>
      <c r="AW151" s="14" t="s">
        <v>37</v>
      </c>
      <c r="AX151" s="14" t="s">
        <v>84</v>
      </c>
      <c r="AY151" s="164" t="s">
        <v>208</v>
      </c>
    </row>
    <row r="152" spans="2:65" s="1" customFormat="1" ht="37.9" customHeight="1">
      <c r="B152" s="33"/>
      <c r="C152" s="132" t="s">
        <v>271</v>
      </c>
      <c r="D152" s="132" t="s">
        <v>211</v>
      </c>
      <c r="E152" s="133" t="s">
        <v>332</v>
      </c>
      <c r="F152" s="134" t="s">
        <v>333</v>
      </c>
      <c r="G152" s="135" t="s">
        <v>214</v>
      </c>
      <c r="H152" s="136">
        <v>17.835</v>
      </c>
      <c r="I152" s="137"/>
      <c r="J152" s="138">
        <f>ROUND(I152*H152,2)</f>
        <v>0</v>
      </c>
      <c r="K152" s="134" t="s">
        <v>215</v>
      </c>
      <c r="L152" s="33"/>
      <c r="M152" s="139" t="s">
        <v>19</v>
      </c>
      <c r="N152" s="140" t="s">
        <v>48</v>
      </c>
      <c r="P152" s="141">
        <f>O152*H152</f>
        <v>0</v>
      </c>
      <c r="Q152" s="141">
        <v>0</v>
      </c>
      <c r="R152" s="141">
        <f>Q152*H152</f>
        <v>0</v>
      </c>
      <c r="S152" s="141">
        <v>2.27</v>
      </c>
      <c r="T152" s="142">
        <f>S152*H152</f>
        <v>40.48545</v>
      </c>
      <c r="AR152" s="143" t="s">
        <v>216</v>
      </c>
      <c r="AT152" s="143" t="s">
        <v>211</v>
      </c>
      <c r="AU152" s="143" t="s">
        <v>86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84</v>
      </c>
      <c r="BK152" s="144">
        <f>ROUND(I152*H152,2)</f>
        <v>0</v>
      </c>
      <c r="BL152" s="18" t="s">
        <v>216</v>
      </c>
      <c r="BM152" s="143" t="s">
        <v>541</v>
      </c>
    </row>
    <row r="153" spans="2:47" s="1" customFormat="1" ht="12">
      <c r="B153" s="33"/>
      <c r="D153" s="145" t="s">
        <v>218</v>
      </c>
      <c r="F153" s="146" t="s">
        <v>335</v>
      </c>
      <c r="I153" s="147"/>
      <c r="L153" s="33"/>
      <c r="M153" s="148"/>
      <c r="T153" s="52"/>
      <c r="AT153" s="18" t="s">
        <v>218</v>
      </c>
      <c r="AU153" s="18" t="s">
        <v>86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542</v>
      </c>
      <c r="H154" s="153">
        <v>17.835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3" customFormat="1" ht="12">
      <c r="B155" s="157"/>
      <c r="D155" s="150" t="s">
        <v>220</v>
      </c>
      <c r="E155" s="158" t="s">
        <v>19</v>
      </c>
      <c r="F155" s="159" t="s">
        <v>93</v>
      </c>
      <c r="H155" s="158" t="s">
        <v>19</v>
      </c>
      <c r="I155" s="160"/>
      <c r="L155" s="157"/>
      <c r="M155" s="161"/>
      <c r="T155" s="162"/>
      <c r="AT155" s="158" t="s">
        <v>220</v>
      </c>
      <c r="AU155" s="158" t="s">
        <v>86</v>
      </c>
      <c r="AV155" s="13" t="s">
        <v>84</v>
      </c>
      <c r="AW155" s="13" t="s">
        <v>37</v>
      </c>
      <c r="AX155" s="13" t="s">
        <v>77</v>
      </c>
      <c r="AY155" s="158" t="s">
        <v>208</v>
      </c>
    </row>
    <row r="156" spans="2:51" s="14" customFormat="1" ht="12">
      <c r="B156" s="163"/>
      <c r="D156" s="150" t="s">
        <v>220</v>
      </c>
      <c r="E156" s="164" t="s">
        <v>19</v>
      </c>
      <c r="F156" s="165" t="s">
        <v>223</v>
      </c>
      <c r="H156" s="166">
        <v>17.835</v>
      </c>
      <c r="I156" s="167"/>
      <c r="L156" s="163"/>
      <c r="M156" s="168"/>
      <c r="T156" s="169"/>
      <c r="AT156" s="164" t="s">
        <v>220</v>
      </c>
      <c r="AU156" s="164" t="s">
        <v>86</v>
      </c>
      <c r="AV156" s="14" t="s">
        <v>216</v>
      </c>
      <c r="AW156" s="14" t="s">
        <v>37</v>
      </c>
      <c r="AX156" s="14" t="s">
        <v>84</v>
      </c>
      <c r="AY156" s="164" t="s">
        <v>208</v>
      </c>
    </row>
    <row r="157" spans="2:65" s="1" customFormat="1" ht="44.25" customHeight="1">
      <c r="B157" s="33"/>
      <c r="C157" s="132" t="s">
        <v>169</v>
      </c>
      <c r="D157" s="132" t="s">
        <v>211</v>
      </c>
      <c r="E157" s="133" t="s">
        <v>338</v>
      </c>
      <c r="F157" s="134" t="s">
        <v>339</v>
      </c>
      <c r="G157" s="135" t="s">
        <v>226</v>
      </c>
      <c r="H157" s="136">
        <v>30.74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</v>
      </c>
      <c r="R157" s="141">
        <f>Q157*H157</f>
        <v>0</v>
      </c>
      <c r="S157" s="141">
        <v>0.032</v>
      </c>
      <c r="T157" s="142">
        <f>S157*H157</f>
        <v>0.98368</v>
      </c>
      <c r="AR157" s="143" t="s">
        <v>216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216</v>
      </c>
      <c r="BM157" s="143" t="s">
        <v>543</v>
      </c>
    </row>
    <row r="158" spans="2:47" s="1" customFormat="1" ht="12">
      <c r="B158" s="33"/>
      <c r="D158" s="145" t="s">
        <v>218</v>
      </c>
      <c r="F158" s="146" t="s">
        <v>341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544</v>
      </c>
      <c r="H159" s="153">
        <v>30.74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3" customFormat="1" ht="12">
      <c r="B160" s="157"/>
      <c r="D160" s="150" t="s">
        <v>220</v>
      </c>
      <c r="E160" s="158" t="s">
        <v>19</v>
      </c>
      <c r="F160" s="159" t="s">
        <v>93</v>
      </c>
      <c r="H160" s="158" t="s">
        <v>19</v>
      </c>
      <c r="I160" s="160"/>
      <c r="L160" s="157"/>
      <c r="M160" s="161"/>
      <c r="T160" s="162"/>
      <c r="AT160" s="158" t="s">
        <v>220</v>
      </c>
      <c r="AU160" s="158" t="s">
        <v>86</v>
      </c>
      <c r="AV160" s="13" t="s">
        <v>84</v>
      </c>
      <c r="AW160" s="13" t="s">
        <v>37</v>
      </c>
      <c r="AX160" s="13" t="s">
        <v>77</v>
      </c>
      <c r="AY160" s="158" t="s">
        <v>208</v>
      </c>
    </row>
    <row r="161" spans="2:51" s="14" customFormat="1" ht="12">
      <c r="B161" s="163"/>
      <c r="D161" s="150" t="s">
        <v>220</v>
      </c>
      <c r="E161" s="164" t="s">
        <v>19</v>
      </c>
      <c r="F161" s="165" t="s">
        <v>223</v>
      </c>
      <c r="H161" s="166">
        <v>30.74</v>
      </c>
      <c r="I161" s="167"/>
      <c r="L161" s="163"/>
      <c r="M161" s="168"/>
      <c r="T161" s="169"/>
      <c r="AT161" s="164" t="s">
        <v>220</v>
      </c>
      <c r="AU161" s="164" t="s">
        <v>86</v>
      </c>
      <c r="AV161" s="14" t="s">
        <v>216</v>
      </c>
      <c r="AW161" s="14" t="s">
        <v>37</v>
      </c>
      <c r="AX161" s="14" t="s">
        <v>84</v>
      </c>
      <c r="AY161" s="164" t="s">
        <v>208</v>
      </c>
    </row>
    <row r="162" spans="2:65" s="1" customFormat="1" ht="37.9" customHeight="1">
      <c r="B162" s="33"/>
      <c r="C162" s="132" t="s">
        <v>295</v>
      </c>
      <c r="D162" s="132" t="s">
        <v>211</v>
      </c>
      <c r="E162" s="133" t="s">
        <v>344</v>
      </c>
      <c r="F162" s="134" t="s">
        <v>345</v>
      </c>
      <c r="G162" s="135" t="s">
        <v>274</v>
      </c>
      <c r="H162" s="136">
        <v>21.6</v>
      </c>
      <c r="I162" s="137"/>
      <c r="J162" s="138">
        <f>ROUND(I162*H162,2)</f>
        <v>0</v>
      </c>
      <c r="K162" s="134" t="s">
        <v>215</v>
      </c>
      <c r="L162" s="33"/>
      <c r="M162" s="139" t="s">
        <v>19</v>
      </c>
      <c r="N162" s="140" t="s">
        <v>48</v>
      </c>
      <c r="P162" s="141">
        <f>O162*H162</f>
        <v>0</v>
      </c>
      <c r="Q162" s="141">
        <v>0</v>
      </c>
      <c r="R162" s="141">
        <f>Q162*H162</f>
        <v>0</v>
      </c>
      <c r="S162" s="141">
        <v>0.019</v>
      </c>
      <c r="T162" s="142">
        <f>S162*H162</f>
        <v>0.41040000000000004</v>
      </c>
      <c r="AR162" s="143" t="s">
        <v>216</v>
      </c>
      <c r="AT162" s="143" t="s">
        <v>211</v>
      </c>
      <c r="AU162" s="143" t="s">
        <v>86</v>
      </c>
      <c r="AY162" s="18" t="s">
        <v>208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8" t="s">
        <v>84</v>
      </c>
      <c r="BK162" s="144">
        <f>ROUND(I162*H162,2)</f>
        <v>0</v>
      </c>
      <c r="BL162" s="18" t="s">
        <v>216</v>
      </c>
      <c r="BM162" s="143" t="s">
        <v>545</v>
      </c>
    </row>
    <row r="163" spans="2:47" s="1" customFormat="1" ht="12">
      <c r="B163" s="33"/>
      <c r="D163" s="145" t="s">
        <v>218</v>
      </c>
      <c r="F163" s="146" t="s">
        <v>347</v>
      </c>
      <c r="I163" s="147"/>
      <c r="L163" s="33"/>
      <c r="M163" s="148"/>
      <c r="T163" s="52"/>
      <c r="AT163" s="18" t="s">
        <v>218</v>
      </c>
      <c r="AU163" s="18" t="s">
        <v>86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546</v>
      </c>
      <c r="H164" s="153">
        <v>21.6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4" customFormat="1" ht="12">
      <c r="B165" s="163"/>
      <c r="D165" s="150" t="s">
        <v>220</v>
      </c>
      <c r="E165" s="164" t="s">
        <v>19</v>
      </c>
      <c r="F165" s="165" t="s">
        <v>223</v>
      </c>
      <c r="H165" s="166">
        <v>21.6</v>
      </c>
      <c r="I165" s="167"/>
      <c r="L165" s="163"/>
      <c r="M165" s="168"/>
      <c r="T165" s="169"/>
      <c r="AT165" s="164" t="s">
        <v>220</v>
      </c>
      <c r="AU165" s="164" t="s">
        <v>86</v>
      </c>
      <c r="AV165" s="14" t="s">
        <v>216</v>
      </c>
      <c r="AW165" s="14" t="s">
        <v>37</v>
      </c>
      <c r="AX165" s="14" t="s">
        <v>84</v>
      </c>
      <c r="AY165" s="164" t="s">
        <v>208</v>
      </c>
    </row>
    <row r="166" spans="2:65" s="1" customFormat="1" ht="37.9" customHeight="1">
      <c r="B166" s="33"/>
      <c r="C166" s="132" t="s">
        <v>306</v>
      </c>
      <c r="D166" s="132" t="s">
        <v>211</v>
      </c>
      <c r="E166" s="133" t="s">
        <v>369</v>
      </c>
      <c r="F166" s="134" t="s">
        <v>370</v>
      </c>
      <c r="G166" s="135" t="s">
        <v>226</v>
      </c>
      <c r="H166" s="136">
        <v>14.96</v>
      </c>
      <c r="I166" s="137"/>
      <c r="J166" s="138">
        <f>ROUND(I166*H166,2)</f>
        <v>0</v>
      </c>
      <c r="K166" s="134" t="s">
        <v>215</v>
      </c>
      <c r="L166" s="33"/>
      <c r="M166" s="139" t="s">
        <v>19</v>
      </c>
      <c r="N166" s="140" t="s">
        <v>48</v>
      </c>
      <c r="P166" s="141">
        <f>O166*H166</f>
        <v>0</v>
      </c>
      <c r="Q166" s="141">
        <v>0</v>
      </c>
      <c r="R166" s="141">
        <f>Q166*H166</f>
        <v>0</v>
      </c>
      <c r="S166" s="141">
        <v>0.046</v>
      </c>
      <c r="T166" s="142">
        <f>S166*H166</f>
        <v>0.68816</v>
      </c>
      <c r="AR166" s="143" t="s">
        <v>216</v>
      </c>
      <c r="AT166" s="143" t="s">
        <v>211</v>
      </c>
      <c r="AU166" s="143" t="s">
        <v>86</v>
      </c>
      <c r="AY166" s="18" t="s">
        <v>208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8" t="s">
        <v>84</v>
      </c>
      <c r="BK166" s="144">
        <f>ROUND(I166*H166,2)</f>
        <v>0</v>
      </c>
      <c r="BL166" s="18" t="s">
        <v>216</v>
      </c>
      <c r="BM166" s="143" t="s">
        <v>547</v>
      </c>
    </row>
    <row r="167" spans="2:47" s="1" customFormat="1" ht="12">
      <c r="B167" s="33"/>
      <c r="D167" s="145" t="s">
        <v>218</v>
      </c>
      <c r="F167" s="146" t="s">
        <v>372</v>
      </c>
      <c r="I167" s="147"/>
      <c r="L167" s="33"/>
      <c r="M167" s="148"/>
      <c r="T167" s="52"/>
      <c r="AT167" s="18" t="s">
        <v>218</v>
      </c>
      <c r="AU167" s="18" t="s">
        <v>86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548</v>
      </c>
      <c r="H168" s="153">
        <v>14.96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4" customFormat="1" ht="12">
      <c r="B169" s="163"/>
      <c r="D169" s="150" t="s">
        <v>220</v>
      </c>
      <c r="E169" s="164" t="s">
        <v>19</v>
      </c>
      <c r="F169" s="165" t="s">
        <v>223</v>
      </c>
      <c r="H169" s="166">
        <v>14.96</v>
      </c>
      <c r="I169" s="167"/>
      <c r="L169" s="163"/>
      <c r="M169" s="168"/>
      <c r="T169" s="169"/>
      <c r="AT169" s="164" t="s">
        <v>220</v>
      </c>
      <c r="AU169" s="164" t="s">
        <v>86</v>
      </c>
      <c r="AV169" s="14" t="s">
        <v>216</v>
      </c>
      <c r="AW169" s="14" t="s">
        <v>37</v>
      </c>
      <c r="AX169" s="14" t="s">
        <v>84</v>
      </c>
      <c r="AY169" s="164" t="s">
        <v>208</v>
      </c>
    </row>
    <row r="170" spans="2:65" s="1" customFormat="1" ht="44.25" customHeight="1">
      <c r="B170" s="33"/>
      <c r="C170" s="132" t="s">
        <v>312</v>
      </c>
      <c r="D170" s="132" t="s">
        <v>211</v>
      </c>
      <c r="E170" s="133" t="s">
        <v>375</v>
      </c>
      <c r="F170" s="134" t="s">
        <v>376</v>
      </c>
      <c r="G170" s="135" t="s">
        <v>226</v>
      </c>
      <c r="H170" s="136">
        <v>10.14</v>
      </c>
      <c r="I170" s="137"/>
      <c r="J170" s="138">
        <f>ROUND(I170*H170,2)</f>
        <v>0</v>
      </c>
      <c r="K170" s="134" t="s">
        <v>215</v>
      </c>
      <c r="L170" s="33"/>
      <c r="M170" s="139" t="s">
        <v>19</v>
      </c>
      <c r="N170" s="140" t="s">
        <v>48</v>
      </c>
      <c r="P170" s="141">
        <f>O170*H170</f>
        <v>0</v>
      </c>
      <c r="Q170" s="141">
        <v>0</v>
      </c>
      <c r="R170" s="141">
        <f>Q170*H170</f>
        <v>0</v>
      </c>
      <c r="S170" s="141">
        <v>0.059</v>
      </c>
      <c r="T170" s="142">
        <f>S170*H170</f>
        <v>0.59826</v>
      </c>
      <c r="AR170" s="143" t="s">
        <v>216</v>
      </c>
      <c r="AT170" s="143" t="s">
        <v>211</v>
      </c>
      <c r="AU170" s="143" t="s">
        <v>86</v>
      </c>
      <c r="AY170" s="18" t="s">
        <v>208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84</v>
      </c>
      <c r="BK170" s="144">
        <f>ROUND(I170*H170,2)</f>
        <v>0</v>
      </c>
      <c r="BL170" s="18" t="s">
        <v>216</v>
      </c>
      <c r="BM170" s="143" t="s">
        <v>549</v>
      </c>
    </row>
    <row r="171" spans="2:47" s="1" customFormat="1" ht="12">
      <c r="B171" s="33"/>
      <c r="D171" s="145" t="s">
        <v>218</v>
      </c>
      <c r="F171" s="146" t="s">
        <v>378</v>
      </c>
      <c r="I171" s="147"/>
      <c r="L171" s="33"/>
      <c r="M171" s="148"/>
      <c r="T171" s="52"/>
      <c r="AT171" s="18" t="s">
        <v>218</v>
      </c>
      <c r="AU171" s="18" t="s">
        <v>86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550</v>
      </c>
      <c r="H172" s="153">
        <v>10.14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4" customFormat="1" ht="12">
      <c r="B173" s="163"/>
      <c r="D173" s="150" t="s">
        <v>220</v>
      </c>
      <c r="E173" s="164" t="s">
        <v>19</v>
      </c>
      <c r="F173" s="165" t="s">
        <v>223</v>
      </c>
      <c r="H173" s="166">
        <v>10.14</v>
      </c>
      <c r="I173" s="167"/>
      <c r="L173" s="163"/>
      <c r="M173" s="168"/>
      <c r="T173" s="169"/>
      <c r="AT173" s="164" t="s">
        <v>220</v>
      </c>
      <c r="AU173" s="164" t="s">
        <v>86</v>
      </c>
      <c r="AV173" s="14" t="s">
        <v>216</v>
      </c>
      <c r="AW173" s="14" t="s">
        <v>37</v>
      </c>
      <c r="AX173" s="14" t="s">
        <v>84</v>
      </c>
      <c r="AY173" s="164" t="s">
        <v>208</v>
      </c>
    </row>
    <row r="174" spans="2:63" s="11" customFormat="1" ht="22.9" customHeight="1">
      <c r="B174" s="120"/>
      <c r="D174" s="121" t="s">
        <v>76</v>
      </c>
      <c r="E174" s="130" t="s">
        <v>381</v>
      </c>
      <c r="F174" s="130" t="s">
        <v>382</v>
      </c>
      <c r="I174" s="123"/>
      <c r="J174" s="131">
        <f>BK174</f>
        <v>0</v>
      </c>
      <c r="L174" s="120"/>
      <c r="M174" s="125"/>
      <c r="P174" s="126">
        <f>SUM(P175:P185)</f>
        <v>0</v>
      </c>
      <c r="R174" s="126">
        <f>SUM(R175:R185)</f>
        <v>0</v>
      </c>
      <c r="T174" s="127">
        <f>SUM(T175:T185)</f>
        <v>0</v>
      </c>
      <c r="AR174" s="121" t="s">
        <v>84</v>
      </c>
      <c r="AT174" s="128" t="s">
        <v>76</v>
      </c>
      <c r="AU174" s="128" t="s">
        <v>84</v>
      </c>
      <c r="AY174" s="121" t="s">
        <v>208</v>
      </c>
      <c r="BK174" s="129">
        <f>SUM(BK175:BK185)</f>
        <v>0</v>
      </c>
    </row>
    <row r="175" spans="2:65" s="1" customFormat="1" ht="44.25" customHeight="1">
      <c r="B175" s="33"/>
      <c r="C175" s="132" t="s">
        <v>318</v>
      </c>
      <c r="D175" s="132" t="s">
        <v>211</v>
      </c>
      <c r="E175" s="133" t="s">
        <v>551</v>
      </c>
      <c r="F175" s="134" t="s">
        <v>552</v>
      </c>
      <c r="G175" s="135" t="s">
        <v>386</v>
      </c>
      <c r="H175" s="136">
        <v>43.184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553</v>
      </c>
    </row>
    <row r="176" spans="2:47" s="1" customFormat="1" ht="12">
      <c r="B176" s="33"/>
      <c r="D176" s="145" t="s">
        <v>218</v>
      </c>
      <c r="F176" s="146" t="s">
        <v>554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65" s="1" customFormat="1" ht="33" customHeight="1">
      <c r="B177" s="33"/>
      <c r="C177" s="132" t="s">
        <v>8</v>
      </c>
      <c r="D177" s="132" t="s">
        <v>211</v>
      </c>
      <c r="E177" s="133" t="s">
        <v>390</v>
      </c>
      <c r="F177" s="134" t="s">
        <v>391</v>
      </c>
      <c r="G177" s="135" t="s">
        <v>386</v>
      </c>
      <c r="H177" s="136">
        <v>43.184</v>
      </c>
      <c r="I177" s="137"/>
      <c r="J177" s="138">
        <f>ROUND(I177*H177,2)</f>
        <v>0</v>
      </c>
      <c r="K177" s="134" t="s">
        <v>215</v>
      </c>
      <c r="L177" s="33"/>
      <c r="M177" s="139" t="s">
        <v>19</v>
      </c>
      <c r="N177" s="140" t="s">
        <v>48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216</v>
      </c>
      <c r="AT177" s="143" t="s">
        <v>211</v>
      </c>
      <c r="AU177" s="143" t="s">
        <v>86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84</v>
      </c>
      <c r="BK177" s="144">
        <f>ROUND(I177*H177,2)</f>
        <v>0</v>
      </c>
      <c r="BL177" s="18" t="s">
        <v>216</v>
      </c>
      <c r="BM177" s="143" t="s">
        <v>555</v>
      </c>
    </row>
    <row r="178" spans="2:47" s="1" customFormat="1" ht="12">
      <c r="B178" s="33"/>
      <c r="D178" s="145" t="s">
        <v>218</v>
      </c>
      <c r="F178" s="146" t="s">
        <v>393</v>
      </c>
      <c r="I178" s="147"/>
      <c r="L178" s="33"/>
      <c r="M178" s="148"/>
      <c r="T178" s="52"/>
      <c r="AT178" s="18" t="s">
        <v>218</v>
      </c>
      <c r="AU178" s="18" t="s">
        <v>86</v>
      </c>
    </row>
    <row r="179" spans="2:65" s="1" customFormat="1" ht="44.25" customHeight="1">
      <c r="B179" s="33"/>
      <c r="C179" s="132" t="s">
        <v>331</v>
      </c>
      <c r="D179" s="132" t="s">
        <v>211</v>
      </c>
      <c r="E179" s="133" t="s">
        <v>395</v>
      </c>
      <c r="F179" s="134" t="s">
        <v>396</v>
      </c>
      <c r="G179" s="135" t="s">
        <v>386</v>
      </c>
      <c r="H179" s="136">
        <v>1079.6</v>
      </c>
      <c r="I179" s="137"/>
      <c r="J179" s="138">
        <f>ROUND(I179*H179,2)</f>
        <v>0</v>
      </c>
      <c r="K179" s="134" t="s">
        <v>215</v>
      </c>
      <c r="L179" s="33"/>
      <c r="M179" s="139" t="s">
        <v>19</v>
      </c>
      <c r="N179" s="140" t="s">
        <v>48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216</v>
      </c>
      <c r="AT179" s="143" t="s">
        <v>211</v>
      </c>
      <c r="AU179" s="143" t="s">
        <v>86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84</v>
      </c>
      <c r="BK179" s="144">
        <f>ROUND(I179*H179,2)</f>
        <v>0</v>
      </c>
      <c r="BL179" s="18" t="s">
        <v>216</v>
      </c>
      <c r="BM179" s="143" t="s">
        <v>556</v>
      </c>
    </row>
    <row r="180" spans="2:47" s="1" customFormat="1" ht="12">
      <c r="B180" s="33"/>
      <c r="D180" s="145" t="s">
        <v>218</v>
      </c>
      <c r="F180" s="146" t="s">
        <v>398</v>
      </c>
      <c r="I180" s="147"/>
      <c r="L180" s="33"/>
      <c r="M180" s="148"/>
      <c r="T180" s="52"/>
      <c r="AT180" s="18" t="s">
        <v>218</v>
      </c>
      <c r="AU180" s="18" t="s">
        <v>86</v>
      </c>
    </row>
    <row r="181" spans="2:51" s="12" customFormat="1" ht="12">
      <c r="B181" s="149"/>
      <c r="D181" s="150" t="s">
        <v>220</v>
      </c>
      <c r="F181" s="152" t="s">
        <v>557</v>
      </c>
      <c r="H181" s="153">
        <v>1079.6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4</v>
      </c>
      <c r="AX181" s="12" t="s">
        <v>84</v>
      </c>
      <c r="AY181" s="151" t="s">
        <v>208</v>
      </c>
    </row>
    <row r="182" spans="2:65" s="1" customFormat="1" ht="44.25" customHeight="1">
      <c r="B182" s="33"/>
      <c r="C182" s="132" t="s">
        <v>337</v>
      </c>
      <c r="D182" s="132" t="s">
        <v>211</v>
      </c>
      <c r="E182" s="133" t="s">
        <v>401</v>
      </c>
      <c r="F182" s="134" t="s">
        <v>402</v>
      </c>
      <c r="G182" s="135" t="s">
        <v>386</v>
      </c>
      <c r="H182" s="136">
        <v>42.2</v>
      </c>
      <c r="I182" s="137"/>
      <c r="J182" s="138">
        <f>ROUND(I182*H182,2)</f>
        <v>0</v>
      </c>
      <c r="K182" s="134" t="s">
        <v>215</v>
      </c>
      <c r="L182" s="33"/>
      <c r="M182" s="139" t="s">
        <v>19</v>
      </c>
      <c r="N182" s="140" t="s">
        <v>48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216</v>
      </c>
      <c r="AT182" s="143" t="s">
        <v>211</v>
      </c>
      <c r="AU182" s="143" t="s">
        <v>86</v>
      </c>
      <c r="AY182" s="18" t="s">
        <v>208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84</v>
      </c>
      <c r="BK182" s="144">
        <f>ROUND(I182*H182,2)</f>
        <v>0</v>
      </c>
      <c r="BL182" s="18" t="s">
        <v>216</v>
      </c>
      <c r="BM182" s="143" t="s">
        <v>558</v>
      </c>
    </row>
    <row r="183" spans="2:47" s="1" customFormat="1" ht="12">
      <c r="B183" s="33"/>
      <c r="D183" s="145" t="s">
        <v>218</v>
      </c>
      <c r="F183" s="146" t="s">
        <v>404</v>
      </c>
      <c r="I183" s="147"/>
      <c r="L183" s="33"/>
      <c r="M183" s="148"/>
      <c r="T183" s="52"/>
      <c r="AT183" s="18" t="s">
        <v>218</v>
      </c>
      <c r="AU183" s="18" t="s">
        <v>86</v>
      </c>
    </row>
    <row r="184" spans="2:65" s="1" customFormat="1" ht="49.15" customHeight="1">
      <c r="B184" s="33"/>
      <c r="C184" s="132" t="s">
        <v>343</v>
      </c>
      <c r="D184" s="132" t="s">
        <v>211</v>
      </c>
      <c r="E184" s="133" t="s">
        <v>406</v>
      </c>
      <c r="F184" s="134" t="s">
        <v>407</v>
      </c>
      <c r="G184" s="135" t="s">
        <v>386</v>
      </c>
      <c r="H184" s="136">
        <v>0.984</v>
      </c>
      <c r="I184" s="137"/>
      <c r="J184" s="138">
        <f>ROUND(I184*H184,2)</f>
        <v>0</v>
      </c>
      <c r="K184" s="134" t="s">
        <v>215</v>
      </c>
      <c r="L184" s="33"/>
      <c r="M184" s="139" t="s">
        <v>19</v>
      </c>
      <c r="N184" s="140" t="s">
        <v>48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216</v>
      </c>
      <c r="AT184" s="143" t="s">
        <v>211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216</v>
      </c>
      <c r="BM184" s="143" t="s">
        <v>559</v>
      </c>
    </row>
    <row r="185" spans="2:47" s="1" customFormat="1" ht="12">
      <c r="B185" s="33"/>
      <c r="D185" s="145" t="s">
        <v>218</v>
      </c>
      <c r="F185" s="146" t="s">
        <v>409</v>
      </c>
      <c r="I185" s="147"/>
      <c r="L185" s="33"/>
      <c r="M185" s="148"/>
      <c r="T185" s="52"/>
      <c r="AT185" s="18" t="s">
        <v>218</v>
      </c>
      <c r="AU185" s="18" t="s">
        <v>86</v>
      </c>
    </row>
    <row r="186" spans="2:63" s="11" customFormat="1" ht="22.9" customHeight="1">
      <c r="B186" s="120"/>
      <c r="D186" s="121" t="s">
        <v>76</v>
      </c>
      <c r="E186" s="130" t="s">
        <v>410</v>
      </c>
      <c r="F186" s="130" t="s">
        <v>411</v>
      </c>
      <c r="I186" s="123"/>
      <c r="J186" s="131">
        <f>BK186</f>
        <v>0</v>
      </c>
      <c r="L186" s="120"/>
      <c r="M186" s="125"/>
      <c r="P186" s="126">
        <f>SUM(P187:P188)</f>
        <v>0</v>
      </c>
      <c r="R186" s="126">
        <f>SUM(R187:R188)</f>
        <v>0</v>
      </c>
      <c r="T186" s="127">
        <f>SUM(T187:T188)</f>
        <v>0</v>
      </c>
      <c r="AR186" s="121" t="s">
        <v>84</v>
      </c>
      <c r="AT186" s="128" t="s">
        <v>76</v>
      </c>
      <c r="AU186" s="128" t="s">
        <v>84</v>
      </c>
      <c r="AY186" s="121" t="s">
        <v>208</v>
      </c>
      <c r="BK186" s="129">
        <f>SUM(BK187:BK188)</f>
        <v>0</v>
      </c>
    </row>
    <row r="187" spans="2:65" s="1" customFormat="1" ht="55.5" customHeight="1">
      <c r="B187" s="33"/>
      <c r="C187" s="132" t="s">
        <v>349</v>
      </c>
      <c r="D187" s="132" t="s">
        <v>211</v>
      </c>
      <c r="E187" s="133" t="s">
        <v>560</v>
      </c>
      <c r="F187" s="134" t="s">
        <v>561</v>
      </c>
      <c r="G187" s="135" t="s">
        <v>386</v>
      </c>
      <c r="H187" s="136">
        <v>4.752</v>
      </c>
      <c r="I187" s="137"/>
      <c r="J187" s="138">
        <f>ROUND(I187*H187,2)</f>
        <v>0</v>
      </c>
      <c r="K187" s="134" t="s">
        <v>215</v>
      </c>
      <c r="L187" s="33"/>
      <c r="M187" s="139" t="s">
        <v>19</v>
      </c>
      <c r="N187" s="140" t="s">
        <v>48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216</v>
      </c>
      <c r="AT187" s="143" t="s">
        <v>211</v>
      </c>
      <c r="AU187" s="143" t="s">
        <v>86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84</v>
      </c>
      <c r="BK187" s="144">
        <f>ROUND(I187*H187,2)</f>
        <v>0</v>
      </c>
      <c r="BL187" s="18" t="s">
        <v>216</v>
      </c>
      <c r="BM187" s="143" t="s">
        <v>562</v>
      </c>
    </row>
    <row r="188" spans="2:47" s="1" customFormat="1" ht="12">
      <c r="B188" s="33"/>
      <c r="D188" s="145" t="s">
        <v>218</v>
      </c>
      <c r="F188" s="146" t="s">
        <v>563</v>
      </c>
      <c r="I188" s="147"/>
      <c r="L188" s="33"/>
      <c r="M188" s="148"/>
      <c r="T188" s="52"/>
      <c r="AT188" s="18" t="s">
        <v>218</v>
      </c>
      <c r="AU188" s="18" t="s">
        <v>86</v>
      </c>
    </row>
    <row r="189" spans="2:63" s="11" customFormat="1" ht="25.9" customHeight="1">
      <c r="B189" s="120"/>
      <c r="D189" s="121" t="s">
        <v>76</v>
      </c>
      <c r="E189" s="122" t="s">
        <v>417</v>
      </c>
      <c r="F189" s="122" t="s">
        <v>418</v>
      </c>
      <c r="I189" s="123"/>
      <c r="J189" s="124">
        <f>BK189</f>
        <v>0</v>
      </c>
      <c r="L189" s="120"/>
      <c r="M189" s="125"/>
      <c r="P189" s="126">
        <f>P190+P209</f>
        <v>0</v>
      </c>
      <c r="R189" s="126">
        <f>R190+R209</f>
        <v>1.7962633733000002</v>
      </c>
      <c r="T189" s="127">
        <f>T190+T209</f>
        <v>0.017702</v>
      </c>
      <c r="AR189" s="121" t="s">
        <v>86</v>
      </c>
      <c r="AT189" s="128" t="s">
        <v>76</v>
      </c>
      <c r="AU189" s="128" t="s">
        <v>77</v>
      </c>
      <c r="AY189" s="121" t="s">
        <v>208</v>
      </c>
      <c r="BK189" s="129">
        <f>BK190+BK209</f>
        <v>0</v>
      </c>
    </row>
    <row r="190" spans="2:63" s="11" customFormat="1" ht="22.9" customHeight="1">
      <c r="B190" s="120"/>
      <c r="D190" s="121" t="s">
        <v>76</v>
      </c>
      <c r="E190" s="130" t="s">
        <v>419</v>
      </c>
      <c r="F190" s="130" t="s">
        <v>420</v>
      </c>
      <c r="I190" s="123"/>
      <c r="J190" s="131">
        <f>BK190</f>
        <v>0</v>
      </c>
      <c r="L190" s="120"/>
      <c r="M190" s="125"/>
      <c r="P190" s="126">
        <f>SUM(P191:P208)</f>
        <v>0</v>
      </c>
      <c r="R190" s="126">
        <f>SUM(R191:R208)</f>
        <v>0.0632166288</v>
      </c>
      <c r="T190" s="127">
        <f>SUM(T191:T208)</f>
        <v>0.017702</v>
      </c>
      <c r="AR190" s="121" t="s">
        <v>86</v>
      </c>
      <c r="AT190" s="128" t="s">
        <v>76</v>
      </c>
      <c r="AU190" s="128" t="s">
        <v>84</v>
      </c>
      <c r="AY190" s="121" t="s">
        <v>208</v>
      </c>
      <c r="BK190" s="129">
        <f>SUM(BK191:BK208)</f>
        <v>0</v>
      </c>
    </row>
    <row r="191" spans="2:65" s="1" customFormat="1" ht="24.2" customHeight="1">
      <c r="B191" s="33"/>
      <c r="C191" s="132" t="s">
        <v>355</v>
      </c>
      <c r="D191" s="132" t="s">
        <v>211</v>
      </c>
      <c r="E191" s="133" t="s">
        <v>564</v>
      </c>
      <c r="F191" s="134" t="s">
        <v>565</v>
      </c>
      <c r="G191" s="135" t="s">
        <v>274</v>
      </c>
      <c r="H191" s="136">
        <v>21.2</v>
      </c>
      <c r="I191" s="137"/>
      <c r="J191" s="138">
        <f>ROUND(I191*H191,2)</f>
        <v>0</v>
      </c>
      <c r="K191" s="134" t="s">
        <v>215</v>
      </c>
      <c r="L191" s="33"/>
      <c r="M191" s="139" t="s">
        <v>19</v>
      </c>
      <c r="N191" s="140" t="s">
        <v>48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331</v>
      </c>
      <c r="AT191" s="143" t="s">
        <v>211</v>
      </c>
      <c r="AU191" s="143" t="s">
        <v>86</v>
      </c>
      <c r="AY191" s="18" t="s">
        <v>208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84</v>
      </c>
      <c r="BK191" s="144">
        <f>ROUND(I191*H191,2)</f>
        <v>0</v>
      </c>
      <c r="BL191" s="18" t="s">
        <v>331</v>
      </c>
      <c r="BM191" s="143" t="s">
        <v>566</v>
      </c>
    </row>
    <row r="192" spans="2:47" s="1" customFormat="1" ht="12">
      <c r="B192" s="33"/>
      <c r="D192" s="145" t="s">
        <v>218</v>
      </c>
      <c r="F192" s="146" t="s">
        <v>567</v>
      </c>
      <c r="I192" s="147"/>
      <c r="L192" s="33"/>
      <c r="M192" s="148"/>
      <c r="T192" s="52"/>
      <c r="AT192" s="18" t="s">
        <v>218</v>
      </c>
      <c r="AU192" s="18" t="s">
        <v>86</v>
      </c>
    </row>
    <row r="193" spans="2:51" s="12" customFormat="1" ht="12">
      <c r="B193" s="149"/>
      <c r="D193" s="150" t="s">
        <v>220</v>
      </c>
      <c r="E193" s="151" t="s">
        <v>19</v>
      </c>
      <c r="F193" s="152" t="s">
        <v>568</v>
      </c>
      <c r="H193" s="153">
        <v>21.2</v>
      </c>
      <c r="I193" s="154"/>
      <c r="L193" s="149"/>
      <c r="M193" s="155"/>
      <c r="T193" s="156"/>
      <c r="AT193" s="151" t="s">
        <v>220</v>
      </c>
      <c r="AU193" s="151" t="s">
        <v>86</v>
      </c>
      <c r="AV193" s="12" t="s">
        <v>86</v>
      </c>
      <c r="AW193" s="12" t="s">
        <v>37</v>
      </c>
      <c r="AX193" s="12" t="s">
        <v>77</v>
      </c>
      <c r="AY193" s="151" t="s">
        <v>208</v>
      </c>
    </row>
    <row r="194" spans="2:51" s="13" customFormat="1" ht="12">
      <c r="B194" s="157"/>
      <c r="D194" s="150" t="s">
        <v>220</v>
      </c>
      <c r="E194" s="158" t="s">
        <v>19</v>
      </c>
      <c r="F194" s="159" t="s">
        <v>569</v>
      </c>
      <c r="H194" s="158" t="s">
        <v>19</v>
      </c>
      <c r="I194" s="160"/>
      <c r="L194" s="157"/>
      <c r="M194" s="161"/>
      <c r="T194" s="162"/>
      <c r="AT194" s="158" t="s">
        <v>220</v>
      </c>
      <c r="AU194" s="158" t="s">
        <v>86</v>
      </c>
      <c r="AV194" s="13" t="s">
        <v>84</v>
      </c>
      <c r="AW194" s="13" t="s">
        <v>37</v>
      </c>
      <c r="AX194" s="13" t="s">
        <v>77</v>
      </c>
      <c r="AY194" s="158" t="s">
        <v>208</v>
      </c>
    </row>
    <row r="195" spans="2:51" s="14" customFormat="1" ht="12">
      <c r="B195" s="163"/>
      <c r="D195" s="150" t="s">
        <v>220</v>
      </c>
      <c r="E195" s="164" t="s">
        <v>19</v>
      </c>
      <c r="F195" s="165" t="s">
        <v>223</v>
      </c>
      <c r="H195" s="166">
        <v>21.2</v>
      </c>
      <c r="I195" s="167"/>
      <c r="L195" s="163"/>
      <c r="M195" s="168"/>
      <c r="T195" s="169"/>
      <c r="AT195" s="164" t="s">
        <v>220</v>
      </c>
      <c r="AU195" s="164" t="s">
        <v>86</v>
      </c>
      <c r="AV195" s="14" t="s">
        <v>216</v>
      </c>
      <c r="AW195" s="14" t="s">
        <v>37</v>
      </c>
      <c r="AX195" s="14" t="s">
        <v>84</v>
      </c>
      <c r="AY195" s="164" t="s">
        <v>208</v>
      </c>
    </row>
    <row r="196" spans="2:65" s="1" customFormat="1" ht="21.75" customHeight="1">
      <c r="B196" s="33"/>
      <c r="C196" s="170" t="s">
        <v>7</v>
      </c>
      <c r="D196" s="170" t="s">
        <v>239</v>
      </c>
      <c r="E196" s="171" t="s">
        <v>570</v>
      </c>
      <c r="F196" s="172" t="s">
        <v>571</v>
      </c>
      <c r="G196" s="173" t="s">
        <v>386</v>
      </c>
      <c r="H196" s="174">
        <v>0.018</v>
      </c>
      <c r="I196" s="175"/>
      <c r="J196" s="176">
        <f>ROUND(I196*H196,2)</f>
        <v>0</v>
      </c>
      <c r="K196" s="172" t="s">
        <v>215</v>
      </c>
      <c r="L196" s="177"/>
      <c r="M196" s="178" t="s">
        <v>19</v>
      </c>
      <c r="N196" s="179" t="s">
        <v>48</v>
      </c>
      <c r="P196" s="141">
        <f>O196*H196</f>
        <v>0</v>
      </c>
      <c r="Q196" s="141">
        <v>1</v>
      </c>
      <c r="R196" s="141">
        <f>Q196*H196</f>
        <v>0.018</v>
      </c>
      <c r="S196" s="141">
        <v>0</v>
      </c>
      <c r="T196" s="142">
        <f>S196*H196</f>
        <v>0</v>
      </c>
      <c r="AR196" s="143" t="s">
        <v>432</v>
      </c>
      <c r="AT196" s="143" t="s">
        <v>239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331</v>
      </c>
      <c r="BM196" s="143" t="s">
        <v>572</v>
      </c>
    </row>
    <row r="197" spans="2:51" s="12" customFormat="1" ht="12">
      <c r="B197" s="149"/>
      <c r="D197" s="150" t="s">
        <v>220</v>
      </c>
      <c r="E197" s="151" t="s">
        <v>19</v>
      </c>
      <c r="F197" s="152" t="s">
        <v>573</v>
      </c>
      <c r="H197" s="153">
        <v>0.018</v>
      </c>
      <c r="I197" s="154"/>
      <c r="L197" s="149"/>
      <c r="M197" s="155"/>
      <c r="T197" s="156"/>
      <c r="AT197" s="151" t="s">
        <v>220</v>
      </c>
      <c r="AU197" s="151" t="s">
        <v>86</v>
      </c>
      <c r="AV197" s="12" t="s">
        <v>86</v>
      </c>
      <c r="AW197" s="12" t="s">
        <v>37</v>
      </c>
      <c r="AX197" s="12" t="s">
        <v>77</v>
      </c>
      <c r="AY197" s="151" t="s">
        <v>208</v>
      </c>
    </row>
    <row r="198" spans="2:51" s="14" customFormat="1" ht="12">
      <c r="B198" s="163"/>
      <c r="D198" s="150" t="s">
        <v>220</v>
      </c>
      <c r="E198" s="164" t="s">
        <v>19</v>
      </c>
      <c r="F198" s="165" t="s">
        <v>223</v>
      </c>
      <c r="H198" s="166">
        <v>0.018</v>
      </c>
      <c r="I198" s="167"/>
      <c r="L198" s="163"/>
      <c r="M198" s="168"/>
      <c r="T198" s="169"/>
      <c r="AT198" s="164" t="s">
        <v>220</v>
      </c>
      <c r="AU198" s="164" t="s">
        <v>86</v>
      </c>
      <c r="AV198" s="14" t="s">
        <v>216</v>
      </c>
      <c r="AW198" s="14" t="s">
        <v>37</v>
      </c>
      <c r="AX198" s="14" t="s">
        <v>84</v>
      </c>
      <c r="AY198" s="164" t="s">
        <v>208</v>
      </c>
    </row>
    <row r="199" spans="2:65" s="1" customFormat="1" ht="24.2" customHeight="1">
      <c r="B199" s="33"/>
      <c r="C199" s="132" t="s">
        <v>368</v>
      </c>
      <c r="D199" s="132" t="s">
        <v>211</v>
      </c>
      <c r="E199" s="133" t="s">
        <v>422</v>
      </c>
      <c r="F199" s="134" t="s">
        <v>423</v>
      </c>
      <c r="G199" s="135" t="s">
        <v>274</v>
      </c>
      <c r="H199" s="136">
        <v>10.6</v>
      </c>
      <c r="I199" s="137"/>
      <c r="J199" s="138">
        <f>ROUND(I199*H199,2)</f>
        <v>0</v>
      </c>
      <c r="K199" s="134" t="s">
        <v>215</v>
      </c>
      <c r="L199" s="33"/>
      <c r="M199" s="139" t="s">
        <v>19</v>
      </c>
      <c r="N199" s="140" t="s">
        <v>48</v>
      </c>
      <c r="P199" s="141">
        <f>O199*H199</f>
        <v>0</v>
      </c>
      <c r="Q199" s="141">
        <v>0</v>
      </c>
      <c r="R199" s="141">
        <f>Q199*H199</f>
        <v>0</v>
      </c>
      <c r="S199" s="141">
        <v>0.00167</v>
      </c>
      <c r="T199" s="142">
        <f>S199*H199</f>
        <v>0.017702</v>
      </c>
      <c r="AR199" s="143" t="s">
        <v>331</v>
      </c>
      <c r="AT199" s="143" t="s">
        <v>211</v>
      </c>
      <c r="AU199" s="143" t="s">
        <v>86</v>
      </c>
      <c r="AY199" s="18" t="s">
        <v>208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8" t="s">
        <v>84</v>
      </c>
      <c r="BK199" s="144">
        <f>ROUND(I199*H199,2)</f>
        <v>0</v>
      </c>
      <c r="BL199" s="18" t="s">
        <v>331</v>
      </c>
      <c r="BM199" s="143" t="s">
        <v>574</v>
      </c>
    </row>
    <row r="200" spans="2:47" s="1" customFormat="1" ht="12">
      <c r="B200" s="33"/>
      <c r="D200" s="145" t="s">
        <v>218</v>
      </c>
      <c r="F200" s="146" t="s">
        <v>425</v>
      </c>
      <c r="I200" s="147"/>
      <c r="L200" s="33"/>
      <c r="M200" s="148"/>
      <c r="T200" s="52"/>
      <c r="AT200" s="18" t="s">
        <v>218</v>
      </c>
      <c r="AU200" s="18" t="s">
        <v>86</v>
      </c>
    </row>
    <row r="201" spans="2:51" s="12" customFormat="1" ht="12">
      <c r="B201" s="149"/>
      <c r="D201" s="150" t="s">
        <v>220</v>
      </c>
      <c r="E201" s="151" t="s">
        <v>19</v>
      </c>
      <c r="F201" s="152" t="s">
        <v>317</v>
      </c>
      <c r="H201" s="153">
        <v>10.6</v>
      </c>
      <c r="I201" s="154"/>
      <c r="L201" s="149"/>
      <c r="M201" s="155"/>
      <c r="T201" s="156"/>
      <c r="AT201" s="151" t="s">
        <v>220</v>
      </c>
      <c r="AU201" s="151" t="s">
        <v>86</v>
      </c>
      <c r="AV201" s="12" t="s">
        <v>86</v>
      </c>
      <c r="AW201" s="12" t="s">
        <v>37</v>
      </c>
      <c r="AX201" s="12" t="s">
        <v>77</v>
      </c>
      <c r="AY201" s="151" t="s">
        <v>208</v>
      </c>
    </row>
    <row r="202" spans="2:51" s="14" customFormat="1" ht="12">
      <c r="B202" s="163"/>
      <c r="D202" s="150" t="s">
        <v>220</v>
      </c>
      <c r="E202" s="164" t="s">
        <v>19</v>
      </c>
      <c r="F202" s="165" t="s">
        <v>575</v>
      </c>
      <c r="H202" s="166">
        <v>10.6</v>
      </c>
      <c r="I202" s="167"/>
      <c r="L202" s="163"/>
      <c r="M202" s="168"/>
      <c r="T202" s="169"/>
      <c r="AT202" s="164" t="s">
        <v>220</v>
      </c>
      <c r="AU202" s="164" t="s">
        <v>86</v>
      </c>
      <c r="AV202" s="14" t="s">
        <v>216</v>
      </c>
      <c r="AW202" s="14" t="s">
        <v>37</v>
      </c>
      <c r="AX202" s="14" t="s">
        <v>84</v>
      </c>
      <c r="AY202" s="164" t="s">
        <v>208</v>
      </c>
    </row>
    <row r="203" spans="2:65" s="1" customFormat="1" ht="37.9" customHeight="1">
      <c r="B203" s="33"/>
      <c r="C203" s="132" t="s">
        <v>374</v>
      </c>
      <c r="D203" s="132" t="s">
        <v>211</v>
      </c>
      <c r="E203" s="133" t="s">
        <v>427</v>
      </c>
      <c r="F203" s="134" t="s">
        <v>428</v>
      </c>
      <c r="G203" s="135" t="s">
        <v>274</v>
      </c>
      <c r="H203" s="136">
        <v>16.8</v>
      </c>
      <c r="I203" s="137"/>
      <c r="J203" s="138">
        <f>ROUND(I203*H203,2)</f>
        <v>0</v>
      </c>
      <c r="K203" s="134" t="s">
        <v>215</v>
      </c>
      <c r="L203" s="33"/>
      <c r="M203" s="139" t="s">
        <v>19</v>
      </c>
      <c r="N203" s="140" t="s">
        <v>48</v>
      </c>
      <c r="P203" s="141">
        <f>O203*H203</f>
        <v>0</v>
      </c>
      <c r="Q203" s="141">
        <v>0.002691466</v>
      </c>
      <c r="R203" s="141">
        <f>Q203*H203</f>
        <v>0.0452166288</v>
      </c>
      <c r="S203" s="141">
        <v>0</v>
      </c>
      <c r="T203" s="142">
        <f>S203*H203</f>
        <v>0</v>
      </c>
      <c r="AR203" s="143" t="s">
        <v>331</v>
      </c>
      <c r="AT203" s="143" t="s">
        <v>211</v>
      </c>
      <c r="AU203" s="143" t="s">
        <v>86</v>
      </c>
      <c r="AY203" s="18" t="s">
        <v>208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84</v>
      </c>
      <c r="BK203" s="144">
        <f>ROUND(I203*H203,2)</f>
        <v>0</v>
      </c>
      <c r="BL203" s="18" t="s">
        <v>331</v>
      </c>
      <c r="BM203" s="143" t="s">
        <v>576</v>
      </c>
    </row>
    <row r="204" spans="2:47" s="1" customFormat="1" ht="12">
      <c r="B204" s="33"/>
      <c r="D204" s="145" t="s">
        <v>218</v>
      </c>
      <c r="F204" s="146" t="s">
        <v>430</v>
      </c>
      <c r="I204" s="147"/>
      <c r="L204" s="33"/>
      <c r="M204" s="148"/>
      <c r="T204" s="52"/>
      <c r="AT204" s="18" t="s">
        <v>218</v>
      </c>
      <c r="AU204" s="18" t="s">
        <v>86</v>
      </c>
    </row>
    <row r="205" spans="2:51" s="12" customFormat="1" ht="12">
      <c r="B205" s="149"/>
      <c r="D205" s="150" t="s">
        <v>220</v>
      </c>
      <c r="E205" s="151" t="s">
        <v>19</v>
      </c>
      <c r="F205" s="152" t="s">
        <v>431</v>
      </c>
      <c r="H205" s="153">
        <v>16.8</v>
      </c>
      <c r="I205" s="154"/>
      <c r="L205" s="149"/>
      <c r="M205" s="155"/>
      <c r="T205" s="156"/>
      <c r="AT205" s="151" t="s">
        <v>220</v>
      </c>
      <c r="AU205" s="151" t="s">
        <v>86</v>
      </c>
      <c r="AV205" s="12" t="s">
        <v>86</v>
      </c>
      <c r="AW205" s="12" t="s">
        <v>37</v>
      </c>
      <c r="AX205" s="12" t="s">
        <v>77</v>
      </c>
      <c r="AY205" s="151" t="s">
        <v>208</v>
      </c>
    </row>
    <row r="206" spans="2:51" s="14" customFormat="1" ht="12">
      <c r="B206" s="163"/>
      <c r="D206" s="150" t="s">
        <v>220</v>
      </c>
      <c r="E206" s="164" t="s">
        <v>19</v>
      </c>
      <c r="F206" s="165" t="s">
        <v>223</v>
      </c>
      <c r="H206" s="166">
        <v>16.8</v>
      </c>
      <c r="I206" s="167"/>
      <c r="L206" s="163"/>
      <c r="M206" s="168"/>
      <c r="T206" s="169"/>
      <c r="AT206" s="164" t="s">
        <v>220</v>
      </c>
      <c r="AU206" s="164" t="s">
        <v>86</v>
      </c>
      <c r="AV206" s="14" t="s">
        <v>216</v>
      </c>
      <c r="AW206" s="14" t="s">
        <v>37</v>
      </c>
      <c r="AX206" s="14" t="s">
        <v>84</v>
      </c>
      <c r="AY206" s="164" t="s">
        <v>208</v>
      </c>
    </row>
    <row r="207" spans="2:65" s="1" customFormat="1" ht="44.25" customHeight="1">
      <c r="B207" s="33"/>
      <c r="C207" s="132" t="s">
        <v>383</v>
      </c>
      <c r="D207" s="132" t="s">
        <v>211</v>
      </c>
      <c r="E207" s="133" t="s">
        <v>577</v>
      </c>
      <c r="F207" s="134" t="s">
        <v>578</v>
      </c>
      <c r="G207" s="135" t="s">
        <v>447</v>
      </c>
      <c r="H207" s="187"/>
      <c r="I207" s="137"/>
      <c r="J207" s="138">
        <f>ROUND(I207*H207,2)</f>
        <v>0</v>
      </c>
      <c r="K207" s="134" t="s">
        <v>215</v>
      </c>
      <c r="L207" s="33"/>
      <c r="M207" s="139" t="s">
        <v>19</v>
      </c>
      <c r="N207" s="140" t="s">
        <v>48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331</v>
      </c>
      <c r="AT207" s="143" t="s">
        <v>211</v>
      </c>
      <c r="AU207" s="143" t="s">
        <v>86</v>
      </c>
      <c r="AY207" s="18" t="s">
        <v>208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84</v>
      </c>
      <c r="BK207" s="144">
        <f>ROUND(I207*H207,2)</f>
        <v>0</v>
      </c>
      <c r="BL207" s="18" t="s">
        <v>331</v>
      </c>
      <c r="BM207" s="143" t="s">
        <v>579</v>
      </c>
    </row>
    <row r="208" spans="2:47" s="1" customFormat="1" ht="12">
      <c r="B208" s="33"/>
      <c r="D208" s="145" t="s">
        <v>218</v>
      </c>
      <c r="F208" s="146" t="s">
        <v>580</v>
      </c>
      <c r="I208" s="147"/>
      <c r="L208" s="33"/>
      <c r="M208" s="148"/>
      <c r="T208" s="52"/>
      <c r="AT208" s="18" t="s">
        <v>218</v>
      </c>
      <c r="AU208" s="18" t="s">
        <v>86</v>
      </c>
    </row>
    <row r="209" spans="2:63" s="11" customFormat="1" ht="22.9" customHeight="1">
      <c r="B209" s="120"/>
      <c r="D209" s="121" t="s">
        <v>76</v>
      </c>
      <c r="E209" s="130" t="s">
        <v>450</v>
      </c>
      <c r="F209" s="130" t="s">
        <v>451</v>
      </c>
      <c r="I209" s="123"/>
      <c r="J209" s="131">
        <f>BK209</f>
        <v>0</v>
      </c>
      <c r="L209" s="120"/>
      <c r="M209" s="125"/>
      <c r="P209" s="126">
        <f>SUM(P210:P243)</f>
        <v>0</v>
      </c>
      <c r="R209" s="126">
        <f>SUM(R210:R243)</f>
        <v>1.7330467445000002</v>
      </c>
      <c r="T209" s="127">
        <f>SUM(T210:T243)</f>
        <v>0</v>
      </c>
      <c r="AR209" s="121" t="s">
        <v>86</v>
      </c>
      <c r="AT209" s="128" t="s">
        <v>76</v>
      </c>
      <c r="AU209" s="128" t="s">
        <v>84</v>
      </c>
      <c r="AY209" s="121" t="s">
        <v>208</v>
      </c>
      <c r="BK209" s="129">
        <f>SUM(BK210:BK243)</f>
        <v>0</v>
      </c>
    </row>
    <row r="210" spans="2:65" s="1" customFormat="1" ht="33" customHeight="1">
      <c r="B210" s="33"/>
      <c r="C210" s="132" t="s">
        <v>389</v>
      </c>
      <c r="D210" s="132" t="s">
        <v>211</v>
      </c>
      <c r="E210" s="133" t="s">
        <v>453</v>
      </c>
      <c r="F210" s="134" t="s">
        <v>454</v>
      </c>
      <c r="G210" s="135" t="s">
        <v>226</v>
      </c>
      <c r="H210" s="136">
        <v>44.28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0.0002653375</v>
      </c>
      <c r="R210" s="141">
        <f>Q210*H210</f>
        <v>0.0117491445</v>
      </c>
      <c r="S210" s="141">
        <v>0</v>
      </c>
      <c r="T210" s="142">
        <f>S210*H210</f>
        <v>0</v>
      </c>
      <c r="AR210" s="143" t="s">
        <v>331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331</v>
      </c>
      <c r="BM210" s="143" t="s">
        <v>581</v>
      </c>
    </row>
    <row r="211" spans="2:47" s="1" customFormat="1" ht="12">
      <c r="B211" s="33"/>
      <c r="D211" s="145" t="s">
        <v>218</v>
      </c>
      <c r="F211" s="146" t="s">
        <v>456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582</v>
      </c>
      <c r="H212" s="153">
        <v>44.28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3" customFormat="1" ht="12">
      <c r="B213" s="157"/>
      <c r="D213" s="150" t="s">
        <v>220</v>
      </c>
      <c r="E213" s="158" t="s">
        <v>19</v>
      </c>
      <c r="F213" s="159" t="s">
        <v>583</v>
      </c>
      <c r="H213" s="158" t="s">
        <v>19</v>
      </c>
      <c r="I213" s="160"/>
      <c r="L213" s="157"/>
      <c r="M213" s="161"/>
      <c r="T213" s="162"/>
      <c r="AT213" s="158" t="s">
        <v>220</v>
      </c>
      <c r="AU213" s="158" t="s">
        <v>86</v>
      </c>
      <c r="AV213" s="13" t="s">
        <v>84</v>
      </c>
      <c r="AW213" s="13" t="s">
        <v>37</v>
      </c>
      <c r="AX213" s="13" t="s">
        <v>77</v>
      </c>
      <c r="AY213" s="158" t="s">
        <v>208</v>
      </c>
    </row>
    <row r="214" spans="2:51" s="14" customFormat="1" ht="12">
      <c r="B214" s="163"/>
      <c r="D214" s="150" t="s">
        <v>220</v>
      </c>
      <c r="E214" s="164" t="s">
        <v>19</v>
      </c>
      <c r="F214" s="165" t="s">
        <v>223</v>
      </c>
      <c r="H214" s="166">
        <v>44.28</v>
      </c>
      <c r="I214" s="167"/>
      <c r="L214" s="163"/>
      <c r="M214" s="168"/>
      <c r="T214" s="169"/>
      <c r="AT214" s="164" t="s">
        <v>220</v>
      </c>
      <c r="AU214" s="164" t="s">
        <v>86</v>
      </c>
      <c r="AV214" s="14" t="s">
        <v>216</v>
      </c>
      <c r="AW214" s="14" t="s">
        <v>37</v>
      </c>
      <c r="AX214" s="14" t="s">
        <v>84</v>
      </c>
      <c r="AY214" s="164" t="s">
        <v>208</v>
      </c>
    </row>
    <row r="215" spans="2:65" s="1" customFormat="1" ht="33" customHeight="1">
      <c r="B215" s="33"/>
      <c r="C215" s="170" t="s">
        <v>394</v>
      </c>
      <c r="D215" s="170" t="s">
        <v>239</v>
      </c>
      <c r="E215" s="171" t="s">
        <v>460</v>
      </c>
      <c r="F215" s="172" t="s">
        <v>461</v>
      </c>
      <c r="G215" s="173" t="s">
        <v>226</v>
      </c>
      <c r="H215" s="174">
        <v>44.28</v>
      </c>
      <c r="I215" s="175"/>
      <c r="J215" s="176">
        <f>ROUND(I215*H215,2)</f>
        <v>0</v>
      </c>
      <c r="K215" s="172" t="s">
        <v>215</v>
      </c>
      <c r="L215" s="177"/>
      <c r="M215" s="178" t="s">
        <v>19</v>
      </c>
      <c r="N215" s="179" t="s">
        <v>48</v>
      </c>
      <c r="P215" s="141">
        <f>O215*H215</f>
        <v>0</v>
      </c>
      <c r="Q215" s="141">
        <v>0.03642</v>
      </c>
      <c r="R215" s="141">
        <f>Q215*H215</f>
        <v>1.6126776</v>
      </c>
      <c r="S215" s="141">
        <v>0</v>
      </c>
      <c r="T215" s="142">
        <f>S215*H215</f>
        <v>0</v>
      </c>
      <c r="AR215" s="143" t="s">
        <v>432</v>
      </c>
      <c r="AT215" s="143" t="s">
        <v>239</v>
      </c>
      <c r="AU215" s="143" t="s">
        <v>86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84</v>
      </c>
      <c r="BK215" s="144">
        <f>ROUND(I215*H215,2)</f>
        <v>0</v>
      </c>
      <c r="BL215" s="18" t="s">
        <v>331</v>
      </c>
      <c r="BM215" s="143" t="s">
        <v>584</v>
      </c>
    </row>
    <row r="216" spans="2:51" s="12" customFormat="1" ht="12">
      <c r="B216" s="149"/>
      <c r="D216" s="150" t="s">
        <v>220</v>
      </c>
      <c r="E216" s="151" t="s">
        <v>19</v>
      </c>
      <c r="F216" s="152" t="s">
        <v>582</v>
      </c>
      <c r="H216" s="153">
        <v>44.28</v>
      </c>
      <c r="I216" s="154"/>
      <c r="L216" s="149"/>
      <c r="M216" s="155"/>
      <c r="T216" s="156"/>
      <c r="AT216" s="151" t="s">
        <v>220</v>
      </c>
      <c r="AU216" s="151" t="s">
        <v>86</v>
      </c>
      <c r="AV216" s="12" t="s">
        <v>86</v>
      </c>
      <c r="AW216" s="12" t="s">
        <v>37</v>
      </c>
      <c r="AX216" s="12" t="s">
        <v>77</v>
      </c>
      <c r="AY216" s="151" t="s">
        <v>208</v>
      </c>
    </row>
    <row r="217" spans="2:51" s="13" customFormat="1" ht="12">
      <c r="B217" s="157"/>
      <c r="D217" s="150" t="s">
        <v>220</v>
      </c>
      <c r="E217" s="158" t="s">
        <v>19</v>
      </c>
      <c r="F217" s="159" t="s">
        <v>583</v>
      </c>
      <c r="H217" s="158" t="s">
        <v>19</v>
      </c>
      <c r="I217" s="160"/>
      <c r="L217" s="157"/>
      <c r="M217" s="161"/>
      <c r="T217" s="162"/>
      <c r="AT217" s="158" t="s">
        <v>220</v>
      </c>
      <c r="AU217" s="158" t="s">
        <v>86</v>
      </c>
      <c r="AV217" s="13" t="s">
        <v>84</v>
      </c>
      <c r="AW217" s="13" t="s">
        <v>37</v>
      </c>
      <c r="AX217" s="13" t="s">
        <v>77</v>
      </c>
      <c r="AY217" s="158" t="s">
        <v>208</v>
      </c>
    </row>
    <row r="218" spans="2:51" s="14" customFormat="1" ht="12">
      <c r="B218" s="163"/>
      <c r="D218" s="150" t="s">
        <v>220</v>
      </c>
      <c r="E218" s="164" t="s">
        <v>19</v>
      </c>
      <c r="F218" s="165" t="s">
        <v>223</v>
      </c>
      <c r="H218" s="166">
        <v>44.28</v>
      </c>
      <c r="I218" s="167"/>
      <c r="L218" s="163"/>
      <c r="M218" s="168"/>
      <c r="T218" s="169"/>
      <c r="AT218" s="164" t="s">
        <v>220</v>
      </c>
      <c r="AU218" s="164" t="s">
        <v>86</v>
      </c>
      <c r="AV218" s="14" t="s">
        <v>216</v>
      </c>
      <c r="AW218" s="14" t="s">
        <v>37</v>
      </c>
      <c r="AX218" s="14" t="s">
        <v>84</v>
      </c>
      <c r="AY218" s="164" t="s">
        <v>208</v>
      </c>
    </row>
    <row r="219" spans="2:65" s="1" customFormat="1" ht="44.25" customHeight="1">
      <c r="B219" s="33"/>
      <c r="C219" s="132" t="s">
        <v>400</v>
      </c>
      <c r="D219" s="132" t="s">
        <v>211</v>
      </c>
      <c r="E219" s="133" t="s">
        <v>464</v>
      </c>
      <c r="F219" s="134" t="s">
        <v>465</v>
      </c>
      <c r="G219" s="135" t="s">
        <v>274</v>
      </c>
      <c r="H219" s="136">
        <v>76</v>
      </c>
      <c r="I219" s="137"/>
      <c r="J219" s="138">
        <f>ROUND(I219*H219,2)</f>
        <v>0</v>
      </c>
      <c r="K219" s="134" t="s">
        <v>215</v>
      </c>
      <c r="L219" s="33"/>
      <c r="M219" s="139" t="s">
        <v>19</v>
      </c>
      <c r="N219" s="140" t="s">
        <v>48</v>
      </c>
      <c r="P219" s="141">
        <f>O219*H219</f>
        <v>0</v>
      </c>
      <c r="Q219" s="141">
        <v>0.00029</v>
      </c>
      <c r="R219" s="141">
        <f>Q219*H219</f>
        <v>0.02204</v>
      </c>
      <c r="S219" s="141">
        <v>0</v>
      </c>
      <c r="T219" s="142">
        <f>S219*H219</f>
        <v>0</v>
      </c>
      <c r="AR219" s="143" t="s">
        <v>331</v>
      </c>
      <c r="AT219" s="143" t="s">
        <v>211</v>
      </c>
      <c r="AU219" s="143" t="s">
        <v>86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84</v>
      </c>
      <c r="BK219" s="144">
        <f>ROUND(I219*H219,2)</f>
        <v>0</v>
      </c>
      <c r="BL219" s="18" t="s">
        <v>331</v>
      </c>
      <c r="BM219" s="143" t="s">
        <v>585</v>
      </c>
    </row>
    <row r="220" spans="2:47" s="1" customFormat="1" ht="12">
      <c r="B220" s="33"/>
      <c r="D220" s="145" t="s">
        <v>218</v>
      </c>
      <c r="F220" s="146" t="s">
        <v>467</v>
      </c>
      <c r="I220" s="147"/>
      <c r="L220" s="33"/>
      <c r="M220" s="148"/>
      <c r="T220" s="52"/>
      <c r="AT220" s="18" t="s">
        <v>218</v>
      </c>
      <c r="AU220" s="18" t="s">
        <v>86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586</v>
      </c>
      <c r="H221" s="153">
        <v>76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3" customFormat="1" ht="12">
      <c r="B222" s="157"/>
      <c r="D222" s="150" t="s">
        <v>220</v>
      </c>
      <c r="E222" s="158" t="s">
        <v>19</v>
      </c>
      <c r="F222" s="159" t="s">
        <v>458</v>
      </c>
      <c r="H222" s="158" t="s">
        <v>19</v>
      </c>
      <c r="I222" s="160"/>
      <c r="L222" s="157"/>
      <c r="M222" s="161"/>
      <c r="T222" s="162"/>
      <c r="AT222" s="158" t="s">
        <v>220</v>
      </c>
      <c r="AU222" s="158" t="s">
        <v>86</v>
      </c>
      <c r="AV222" s="13" t="s">
        <v>84</v>
      </c>
      <c r="AW222" s="13" t="s">
        <v>37</v>
      </c>
      <c r="AX222" s="13" t="s">
        <v>77</v>
      </c>
      <c r="AY222" s="158" t="s">
        <v>208</v>
      </c>
    </row>
    <row r="223" spans="2:51" s="14" customFormat="1" ht="12">
      <c r="B223" s="163"/>
      <c r="D223" s="150" t="s">
        <v>220</v>
      </c>
      <c r="E223" s="164" t="s">
        <v>19</v>
      </c>
      <c r="F223" s="165" t="s">
        <v>223</v>
      </c>
      <c r="H223" s="166">
        <v>76</v>
      </c>
      <c r="I223" s="167"/>
      <c r="L223" s="163"/>
      <c r="M223" s="168"/>
      <c r="T223" s="169"/>
      <c r="AT223" s="164" t="s">
        <v>220</v>
      </c>
      <c r="AU223" s="164" t="s">
        <v>86</v>
      </c>
      <c r="AV223" s="14" t="s">
        <v>216</v>
      </c>
      <c r="AW223" s="14" t="s">
        <v>37</v>
      </c>
      <c r="AX223" s="14" t="s">
        <v>84</v>
      </c>
      <c r="AY223" s="164" t="s">
        <v>208</v>
      </c>
    </row>
    <row r="224" spans="2:65" s="1" customFormat="1" ht="33" customHeight="1">
      <c r="B224" s="33"/>
      <c r="C224" s="132" t="s">
        <v>405</v>
      </c>
      <c r="D224" s="132" t="s">
        <v>211</v>
      </c>
      <c r="E224" s="133" t="s">
        <v>470</v>
      </c>
      <c r="F224" s="134" t="s">
        <v>471</v>
      </c>
      <c r="G224" s="135" t="s">
        <v>274</v>
      </c>
      <c r="H224" s="136">
        <v>8.2</v>
      </c>
      <c r="I224" s="137"/>
      <c r="J224" s="138">
        <f>ROUND(I224*H224,2)</f>
        <v>0</v>
      </c>
      <c r="K224" s="134" t="s">
        <v>215</v>
      </c>
      <c r="L224" s="33"/>
      <c r="M224" s="139" t="s">
        <v>19</v>
      </c>
      <c r="N224" s="140" t="s">
        <v>48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331</v>
      </c>
      <c r="AT224" s="143" t="s">
        <v>211</v>
      </c>
      <c r="AU224" s="143" t="s">
        <v>86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84</v>
      </c>
      <c r="BK224" s="144">
        <f>ROUND(I224*H224,2)</f>
        <v>0</v>
      </c>
      <c r="BL224" s="18" t="s">
        <v>331</v>
      </c>
      <c r="BM224" s="143" t="s">
        <v>587</v>
      </c>
    </row>
    <row r="225" spans="2:47" s="1" customFormat="1" ht="12">
      <c r="B225" s="33"/>
      <c r="D225" s="145" t="s">
        <v>218</v>
      </c>
      <c r="F225" s="146" t="s">
        <v>473</v>
      </c>
      <c r="I225" s="147"/>
      <c r="L225" s="33"/>
      <c r="M225" s="148"/>
      <c r="T225" s="52"/>
      <c r="AT225" s="18" t="s">
        <v>218</v>
      </c>
      <c r="AU225" s="18" t="s">
        <v>86</v>
      </c>
    </row>
    <row r="226" spans="2:51" s="12" customFormat="1" ht="12">
      <c r="B226" s="149"/>
      <c r="D226" s="150" t="s">
        <v>220</v>
      </c>
      <c r="E226" s="151" t="s">
        <v>19</v>
      </c>
      <c r="F226" s="152" t="s">
        <v>588</v>
      </c>
      <c r="H226" s="153">
        <v>8.2</v>
      </c>
      <c r="I226" s="154"/>
      <c r="L226" s="149"/>
      <c r="M226" s="155"/>
      <c r="T226" s="156"/>
      <c r="AT226" s="151" t="s">
        <v>220</v>
      </c>
      <c r="AU226" s="151" t="s">
        <v>86</v>
      </c>
      <c r="AV226" s="12" t="s">
        <v>86</v>
      </c>
      <c r="AW226" s="12" t="s">
        <v>37</v>
      </c>
      <c r="AX226" s="12" t="s">
        <v>77</v>
      </c>
      <c r="AY226" s="151" t="s">
        <v>208</v>
      </c>
    </row>
    <row r="227" spans="2:51" s="14" customFormat="1" ht="12">
      <c r="B227" s="163"/>
      <c r="D227" s="150" t="s">
        <v>220</v>
      </c>
      <c r="E227" s="164" t="s">
        <v>19</v>
      </c>
      <c r="F227" s="165" t="s">
        <v>223</v>
      </c>
      <c r="H227" s="166">
        <v>8.2</v>
      </c>
      <c r="I227" s="167"/>
      <c r="L227" s="163"/>
      <c r="M227" s="168"/>
      <c r="T227" s="169"/>
      <c r="AT227" s="164" t="s">
        <v>220</v>
      </c>
      <c r="AU227" s="164" t="s">
        <v>86</v>
      </c>
      <c r="AV227" s="14" t="s">
        <v>216</v>
      </c>
      <c r="AW227" s="14" t="s">
        <v>37</v>
      </c>
      <c r="AX227" s="14" t="s">
        <v>84</v>
      </c>
      <c r="AY227" s="164" t="s">
        <v>208</v>
      </c>
    </row>
    <row r="228" spans="2:65" s="1" customFormat="1" ht="24.2" customHeight="1">
      <c r="B228" s="33"/>
      <c r="C228" s="170" t="s">
        <v>412</v>
      </c>
      <c r="D228" s="170" t="s">
        <v>239</v>
      </c>
      <c r="E228" s="171" t="s">
        <v>476</v>
      </c>
      <c r="F228" s="172" t="s">
        <v>477</v>
      </c>
      <c r="G228" s="173" t="s">
        <v>274</v>
      </c>
      <c r="H228" s="174">
        <v>8.61</v>
      </c>
      <c r="I228" s="175"/>
      <c r="J228" s="176">
        <f>ROUND(I228*H228,2)</f>
        <v>0</v>
      </c>
      <c r="K228" s="172" t="s">
        <v>215</v>
      </c>
      <c r="L228" s="177"/>
      <c r="M228" s="178" t="s">
        <v>19</v>
      </c>
      <c r="N228" s="179" t="s">
        <v>48</v>
      </c>
      <c r="P228" s="141">
        <f>O228*H228</f>
        <v>0</v>
      </c>
      <c r="Q228" s="141">
        <v>0.003</v>
      </c>
      <c r="R228" s="141">
        <f>Q228*H228</f>
        <v>0.02583</v>
      </c>
      <c r="S228" s="141">
        <v>0</v>
      </c>
      <c r="T228" s="142">
        <f>S228*H228</f>
        <v>0</v>
      </c>
      <c r="AR228" s="143" t="s">
        <v>432</v>
      </c>
      <c r="AT228" s="143" t="s">
        <v>239</v>
      </c>
      <c r="AU228" s="143" t="s">
        <v>86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84</v>
      </c>
      <c r="BK228" s="144">
        <f>ROUND(I228*H228,2)</f>
        <v>0</v>
      </c>
      <c r="BL228" s="18" t="s">
        <v>331</v>
      </c>
      <c r="BM228" s="143" t="s">
        <v>589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588</v>
      </c>
      <c r="H229" s="153">
        <v>8.2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4" customFormat="1" ht="12">
      <c r="B230" s="163"/>
      <c r="D230" s="150" t="s">
        <v>220</v>
      </c>
      <c r="E230" s="164" t="s">
        <v>19</v>
      </c>
      <c r="F230" s="165" t="s">
        <v>223</v>
      </c>
      <c r="H230" s="166">
        <v>8.2</v>
      </c>
      <c r="I230" s="167"/>
      <c r="L230" s="163"/>
      <c r="M230" s="168"/>
      <c r="T230" s="169"/>
      <c r="AT230" s="164" t="s">
        <v>220</v>
      </c>
      <c r="AU230" s="164" t="s">
        <v>86</v>
      </c>
      <c r="AV230" s="14" t="s">
        <v>216</v>
      </c>
      <c r="AW230" s="14" t="s">
        <v>37</v>
      </c>
      <c r="AX230" s="14" t="s">
        <v>84</v>
      </c>
      <c r="AY230" s="164" t="s">
        <v>208</v>
      </c>
    </row>
    <row r="231" spans="2:51" s="12" customFormat="1" ht="12">
      <c r="B231" s="149"/>
      <c r="D231" s="150" t="s">
        <v>220</v>
      </c>
      <c r="F231" s="152" t="s">
        <v>495</v>
      </c>
      <c r="H231" s="153">
        <v>8.61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4</v>
      </c>
      <c r="AX231" s="12" t="s">
        <v>84</v>
      </c>
      <c r="AY231" s="151" t="s">
        <v>208</v>
      </c>
    </row>
    <row r="232" spans="2:65" s="1" customFormat="1" ht="24.2" customHeight="1">
      <c r="B232" s="33"/>
      <c r="C232" s="170" t="s">
        <v>421</v>
      </c>
      <c r="D232" s="170" t="s">
        <v>239</v>
      </c>
      <c r="E232" s="171" t="s">
        <v>481</v>
      </c>
      <c r="F232" s="172" t="s">
        <v>482</v>
      </c>
      <c r="G232" s="173" t="s">
        <v>483</v>
      </c>
      <c r="H232" s="174">
        <v>4</v>
      </c>
      <c r="I232" s="175"/>
      <c r="J232" s="176">
        <f>ROUND(I232*H232,2)</f>
        <v>0</v>
      </c>
      <c r="K232" s="172" t="s">
        <v>215</v>
      </c>
      <c r="L232" s="177"/>
      <c r="M232" s="178" t="s">
        <v>19</v>
      </c>
      <c r="N232" s="179" t="s">
        <v>48</v>
      </c>
      <c r="P232" s="141">
        <f>O232*H232</f>
        <v>0</v>
      </c>
      <c r="Q232" s="141">
        <v>6E-05</v>
      </c>
      <c r="R232" s="141">
        <f>Q232*H232</f>
        <v>0.00024</v>
      </c>
      <c r="S232" s="141">
        <v>0</v>
      </c>
      <c r="T232" s="142">
        <f>S232*H232</f>
        <v>0</v>
      </c>
      <c r="AR232" s="143" t="s">
        <v>432</v>
      </c>
      <c r="AT232" s="143" t="s">
        <v>239</v>
      </c>
      <c r="AU232" s="143" t="s">
        <v>86</v>
      </c>
      <c r="AY232" s="18" t="s">
        <v>208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8" t="s">
        <v>84</v>
      </c>
      <c r="BK232" s="144">
        <f>ROUND(I232*H232,2)</f>
        <v>0</v>
      </c>
      <c r="BL232" s="18" t="s">
        <v>331</v>
      </c>
      <c r="BM232" s="143" t="s">
        <v>590</v>
      </c>
    </row>
    <row r="233" spans="2:65" s="1" customFormat="1" ht="33" customHeight="1">
      <c r="B233" s="33"/>
      <c r="C233" s="132" t="s">
        <v>426</v>
      </c>
      <c r="D233" s="132" t="s">
        <v>211</v>
      </c>
      <c r="E233" s="133" t="s">
        <v>486</v>
      </c>
      <c r="F233" s="134" t="s">
        <v>487</v>
      </c>
      <c r="G233" s="135" t="s">
        <v>274</v>
      </c>
      <c r="H233" s="136">
        <v>8.2</v>
      </c>
      <c r="I233" s="137"/>
      <c r="J233" s="138">
        <f>ROUND(I233*H233,2)</f>
        <v>0</v>
      </c>
      <c r="K233" s="134" t="s">
        <v>215</v>
      </c>
      <c r="L233" s="33"/>
      <c r="M233" s="139" t="s">
        <v>19</v>
      </c>
      <c r="N233" s="140" t="s">
        <v>48</v>
      </c>
      <c r="P233" s="141">
        <f>O233*H233</f>
        <v>0</v>
      </c>
      <c r="Q233" s="141">
        <v>0</v>
      </c>
      <c r="R233" s="141">
        <f>Q233*H233</f>
        <v>0</v>
      </c>
      <c r="S233" s="141">
        <v>0</v>
      </c>
      <c r="T233" s="142">
        <f>S233*H233</f>
        <v>0</v>
      </c>
      <c r="AR233" s="143" t="s">
        <v>331</v>
      </c>
      <c r="AT233" s="143" t="s">
        <v>211</v>
      </c>
      <c r="AU233" s="143" t="s">
        <v>86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84</v>
      </c>
      <c r="BK233" s="144">
        <f>ROUND(I233*H233,2)</f>
        <v>0</v>
      </c>
      <c r="BL233" s="18" t="s">
        <v>331</v>
      </c>
      <c r="BM233" s="143" t="s">
        <v>591</v>
      </c>
    </row>
    <row r="234" spans="2:47" s="1" customFormat="1" ht="12">
      <c r="B234" s="33"/>
      <c r="D234" s="145" t="s">
        <v>218</v>
      </c>
      <c r="F234" s="146" t="s">
        <v>489</v>
      </c>
      <c r="I234" s="147"/>
      <c r="L234" s="33"/>
      <c r="M234" s="148"/>
      <c r="T234" s="52"/>
      <c r="AT234" s="18" t="s">
        <v>218</v>
      </c>
      <c r="AU234" s="18" t="s">
        <v>86</v>
      </c>
    </row>
    <row r="235" spans="2:51" s="12" customFormat="1" ht="12">
      <c r="B235" s="149"/>
      <c r="D235" s="150" t="s">
        <v>220</v>
      </c>
      <c r="E235" s="151" t="s">
        <v>19</v>
      </c>
      <c r="F235" s="152" t="s">
        <v>311</v>
      </c>
      <c r="H235" s="153">
        <v>8.2</v>
      </c>
      <c r="I235" s="154"/>
      <c r="L235" s="149"/>
      <c r="M235" s="155"/>
      <c r="T235" s="156"/>
      <c r="AT235" s="151" t="s">
        <v>220</v>
      </c>
      <c r="AU235" s="151" t="s">
        <v>86</v>
      </c>
      <c r="AV235" s="12" t="s">
        <v>86</v>
      </c>
      <c r="AW235" s="12" t="s">
        <v>37</v>
      </c>
      <c r="AX235" s="12" t="s">
        <v>77</v>
      </c>
      <c r="AY235" s="151" t="s">
        <v>208</v>
      </c>
    </row>
    <row r="236" spans="2:51" s="14" customFormat="1" ht="12">
      <c r="B236" s="163"/>
      <c r="D236" s="150" t="s">
        <v>220</v>
      </c>
      <c r="E236" s="164" t="s">
        <v>19</v>
      </c>
      <c r="F236" s="165" t="s">
        <v>223</v>
      </c>
      <c r="H236" s="166">
        <v>8.2</v>
      </c>
      <c r="I236" s="167"/>
      <c r="L236" s="163"/>
      <c r="M236" s="168"/>
      <c r="T236" s="169"/>
      <c r="AT236" s="164" t="s">
        <v>220</v>
      </c>
      <c r="AU236" s="164" t="s">
        <v>86</v>
      </c>
      <c r="AV236" s="14" t="s">
        <v>216</v>
      </c>
      <c r="AW236" s="14" t="s">
        <v>37</v>
      </c>
      <c r="AX236" s="14" t="s">
        <v>84</v>
      </c>
      <c r="AY236" s="164" t="s">
        <v>208</v>
      </c>
    </row>
    <row r="237" spans="2:65" s="1" customFormat="1" ht="24.2" customHeight="1">
      <c r="B237" s="33"/>
      <c r="C237" s="170" t="s">
        <v>432</v>
      </c>
      <c r="D237" s="170" t="s">
        <v>239</v>
      </c>
      <c r="E237" s="171" t="s">
        <v>592</v>
      </c>
      <c r="F237" s="172" t="s">
        <v>593</v>
      </c>
      <c r="G237" s="173" t="s">
        <v>274</v>
      </c>
      <c r="H237" s="174">
        <v>8.61</v>
      </c>
      <c r="I237" s="175"/>
      <c r="J237" s="176">
        <f>ROUND(I237*H237,2)</f>
        <v>0</v>
      </c>
      <c r="K237" s="172" t="s">
        <v>215</v>
      </c>
      <c r="L237" s="177"/>
      <c r="M237" s="178" t="s">
        <v>19</v>
      </c>
      <c r="N237" s="179" t="s">
        <v>48</v>
      </c>
      <c r="P237" s="141">
        <f>O237*H237</f>
        <v>0</v>
      </c>
      <c r="Q237" s="141">
        <v>0.007</v>
      </c>
      <c r="R237" s="141">
        <f>Q237*H237</f>
        <v>0.06027</v>
      </c>
      <c r="S237" s="141">
        <v>0</v>
      </c>
      <c r="T237" s="142">
        <f>S237*H237</f>
        <v>0</v>
      </c>
      <c r="AR237" s="143" t="s">
        <v>432</v>
      </c>
      <c r="AT237" s="143" t="s">
        <v>239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331</v>
      </c>
      <c r="BM237" s="143" t="s">
        <v>594</v>
      </c>
    </row>
    <row r="238" spans="2:51" s="12" customFormat="1" ht="12">
      <c r="B238" s="149"/>
      <c r="D238" s="150" t="s">
        <v>220</v>
      </c>
      <c r="E238" s="151" t="s">
        <v>19</v>
      </c>
      <c r="F238" s="152" t="s">
        <v>311</v>
      </c>
      <c r="H238" s="153">
        <v>8.2</v>
      </c>
      <c r="I238" s="154"/>
      <c r="L238" s="149"/>
      <c r="M238" s="155"/>
      <c r="T238" s="156"/>
      <c r="AT238" s="151" t="s">
        <v>220</v>
      </c>
      <c r="AU238" s="151" t="s">
        <v>86</v>
      </c>
      <c r="AV238" s="12" t="s">
        <v>86</v>
      </c>
      <c r="AW238" s="12" t="s">
        <v>37</v>
      </c>
      <c r="AX238" s="12" t="s">
        <v>77</v>
      </c>
      <c r="AY238" s="151" t="s">
        <v>208</v>
      </c>
    </row>
    <row r="239" spans="2:51" s="14" customFormat="1" ht="12">
      <c r="B239" s="163"/>
      <c r="D239" s="150" t="s">
        <v>220</v>
      </c>
      <c r="E239" s="164" t="s">
        <v>19</v>
      </c>
      <c r="F239" s="165" t="s">
        <v>223</v>
      </c>
      <c r="H239" s="166">
        <v>8.2</v>
      </c>
      <c r="I239" s="167"/>
      <c r="L239" s="163"/>
      <c r="M239" s="168"/>
      <c r="T239" s="169"/>
      <c r="AT239" s="164" t="s">
        <v>220</v>
      </c>
      <c r="AU239" s="164" t="s">
        <v>86</v>
      </c>
      <c r="AV239" s="14" t="s">
        <v>216</v>
      </c>
      <c r="AW239" s="14" t="s">
        <v>37</v>
      </c>
      <c r="AX239" s="14" t="s">
        <v>84</v>
      </c>
      <c r="AY239" s="164" t="s">
        <v>208</v>
      </c>
    </row>
    <row r="240" spans="2:51" s="12" customFormat="1" ht="12">
      <c r="B240" s="149"/>
      <c r="D240" s="150" t="s">
        <v>220</v>
      </c>
      <c r="F240" s="152" t="s">
        <v>495</v>
      </c>
      <c r="H240" s="153">
        <v>8.61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4</v>
      </c>
      <c r="AX240" s="12" t="s">
        <v>84</v>
      </c>
      <c r="AY240" s="151" t="s">
        <v>208</v>
      </c>
    </row>
    <row r="241" spans="2:65" s="1" customFormat="1" ht="24.2" customHeight="1">
      <c r="B241" s="33"/>
      <c r="C241" s="170" t="s">
        <v>438</v>
      </c>
      <c r="D241" s="170" t="s">
        <v>239</v>
      </c>
      <c r="E241" s="171" t="s">
        <v>481</v>
      </c>
      <c r="F241" s="172" t="s">
        <v>482</v>
      </c>
      <c r="G241" s="173" t="s">
        <v>483</v>
      </c>
      <c r="H241" s="174">
        <v>4</v>
      </c>
      <c r="I241" s="175"/>
      <c r="J241" s="176">
        <f>ROUND(I241*H241,2)</f>
        <v>0</v>
      </c>
      <c r="K241" s="172" t="s">
        <v>215</v>
      </c>
      <c r="L241" s="177"/>
      <c r="M241" s="178" t="s">
        <v>19</v>
      </c>
      <c r="N241" s="179" t="s">
        <v>48</v>
      </c>
      <c r="P241" s="141">
        <f>O241*H241</f>
        <v>0</v>
      </c>
      <c r="Q241" s="141">
        <v>6E-05</v>
      </c>
      <c r="R241" s="141">
        <f>Q241*H241</f>
        <v>0.00024</v>
      </c>
      <c r="S241" s="141">
        <v>0</v>
      </c>
      <c r="T241" s="142">
        <f>S241*H241</f>
        <v>0</v>
      </c>
      <c r="AR241" s="143" t="s">
        <v>432</v>
      </c>
      <c r="AT241" s="143" t="s">
        <v>239</v>
      </c>
      <c r="AU241" s="143" t="s">
        <v>86</v>
      </c>
      <c r="AY241" s="18" t="s">
        <v>208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8" t="s">
        <v>84</v>
      </c>
      <c r="BK241" s="144">
        <f>ROUND(I241*H241,2)</f>
        <v>0</v>
      </c>
      <c r="BL241" s="18" t="s">
        <v>331</v>
      </c>
      <c r="BM241" s="143" t="s">
        <v>595</v>
      </c>
    </row>
    <row r="242" spans="2:65" s="1" customFormat="1" ht="44.25" customHeight="1">
      <c r="B242" s="33"/>
      <c r="C242" s="132" t="s">
        <v>444</v>
      </c>
      <c r="D242" s="132" t="s">
        <v>211</v>
      </c>
      <c r="E242" s="133" t="s">
        <v>596</v>
      </c>
      <c r="F242" s="134" t="s">
        <v>597</v>
      </c>
      <c r="G242" s="135" t="s">
        <v>447</v>
      </c>
      <c r="H242" s="187"/>
      <c r="I242" s="137"/>
      <c r="J242" s="138">
        <f>ROUND(I242*H242,2)</f>
        <v>0</v>
      </c>
      <c r="K242" s="134" t="s">
        <v>215</v>
      </c>
      <c r="L242" s="33"/>
      <c r="M242" s="139" t="s">
        <v>19</v>
      </c>
      <c r="N242" s="140" t="s">
        <v>48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331</v>
      </c>
      <c r="AT242" s="143" t="s">
        <v>211</v>
      </c>
      <c r="AU242" s="143" t="s">
        <v>86</v>
      </c>
      <c r="AY242" s="18" t="s">
        <v>208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84</v>
      </c>
      <c r="BK242" s="144">
        <f>ROUND(I242*H242,2)</f>
        <v>0</v>
      </c>
      <c r="BL242" s="18" t="s">
        <v>331</v>
      </c>
      <c r="BM242" s="143" t="s">
        <v>598</v>
      </c>
    </row>
    <row r="243" spans="2:47" s="1" customFormat="1" ht="12">
      <c r="B243" s="33"/>
      <c r="D243" s="145" t="s">
        <v>218</v>
      </c>
      <c r="F243" s="146" t="s">
        <v>599</v>
      </c>
      <c r="I243" s="147"/>
      <c r="L243" s="33"/>
      <c r="M243" s="148"/>
      <c r="T243" s="52"/>
      <c r="AT243" s="18" t="s">
        <v>218</v>
      </c>
      <c r="AU243" s="18" t="s">
        <v>86</v>
      </c>
    </row>
    <row r="244" spans="2:63" s="11" customFormat="1" ht="25.9" customHeight="1">
      <c r="B244" s="120"/>
      <c r="D244" s="121" t="s">
        <v>76</v>
      </c>
      <c r="E244" s="122" t="s">
        <v>508</v>
      </c>
      <c r="F244" s="122" t="s">
        <v>509</v>
      </c>
      <c r="I244" s="123"/>
      <c r="J244" s="124">
        <f>BK244</f>
        <v>0</v>
      </c>
      <c r="L244" s="120"/>
      <c r="M244" s="125"/>
      <c r="P244" s="126">
        <f>P245</f>
        <v>0</v>
      </c>
      <c r="R244" s="126">
        <f>R245</f>
        <v>0</v>
      </c>
      <c r="T244" s="127">
        <f>T245</f>
        <v>0</v>
      </c>
      <c r="AR244" s="121" t="s">
        <v>244</v>
      </c>
      <c r="AT244" s="128" t="s">
        <v>76</v>
      </c>
      <c r="AU244" s="128" t="s">
        <v>77</v>
      </c>
      <c r="AY244" s="121" t="s">
        <v>208</v>
      </c>
      <c r="BK244" s="129">
        <f>BK245</f>
        <v>0</v>
      </c>
    </row>
    <row r="245" spans="2:63" s="11" customFormat="1" ht="22.9" customHeight="1">
      <c r="B245" s="120"/>
      <c r="D245" s="121" t="s">
        <v>76</v>
      </c>
      <c r="E245" s="130" t="s">
        <v>510</v>
      </c>
      <c r="F245" s="130" t="s">
        <v>511</v>
      </c>
      <c r="I245" s="123"/>
      <c r="J245" s="131">
        <f>BK245</f>
        <v>0</v>
      </c>
      <c r="L245" s="120"/>
      <c r="M245" s="125"/>
      <c r="P245" s="126">
        <f>SUM(P246:P247)</f>
        <v>0</v>
      </c>
      <c r="R245" s="126">
        <f>SUM(R246:R247)</f>
        <v>0</v>
      </c>
      <c r="T245" s="127">
        <f>SUM(T246:T247)</f>
        <v>0</v>
      </c>
      <c r="AR245" s="121" t="s">
        <v>244</v>
      </c>
      <c r="AT245" s="128" t="s">
        <v>76</v>
      </c>
      <c r="AU245" s="128" t="s">
        <v>84</v>
      </c>
      <c r="AY245" s="121" t="s">
        <v>208</v>
      </c>
      <c r="BK245" s="129">
        <f>SUM(BK246:BK247)</f>
        <v>0</v>
      </c>
    </row>
    <row r="246" spans="2:65" s="1" customFormat="1" ht="16.5" customHeight="1">
      <c r="B246" s="33"/>
      <c r="C246" s="132" t="s">
        <v>452</v>
      </c>
      <c r="D246" s="132" t="s">
        <v>211</v>
      </c>
      <c r="E246" s="133" t="s">
        <v>513</v>
      </c>
      <c r="F246" s="134" t="s">
        <v>511</v>
      </c>
      <c r="G246" s="135" t="s">
        <v>447</v>
      </c>
      <c r="H246" s="187"/>
      <c r="I246" s="137"/>
      <c r="J246" s="138">
        <f>ROUND(I246*H246,2)</f>
        <v>0</v>
      </c>
      <c r="K246" s="134" t="s">
        <v>514</v>
      </c>
      <c r="L246" s="33"/>
      <c r="M246" s="139" t="s">
        <v>19</v>
      </c>
      <c r="N246" s="140" t="s">
        <v>48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515</v>
      </c>
      <c r="AT246" s="143" t="s">
        <v>211</v>
      </c>
      <c r="AU246" s="143" t="s">
        <v>86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84</v>
      </c>
      <c r="BK246" s="144">
        <f>ROUND(I246*H246,2)</f>
        <v>0</v>
      </c>
      <c r="BL246" s="18" t="s">
        <v>515</v>
      </c>
      <c r="BM246" s="143" t="s">
        <v>600</v>
      </c>
    </row>
    <row r="247" spans="2:47" s="1" customFormat="1" ht="12">
      <c r="B247" s="33"/>
      <c r="D247" s="145" t="s">
        <v>218</v>
      </c>
      <c r="F247" s="146" t="s">
        <v>517</v>
      </c>
      <c r="I247" s="147"/>
      <c r="L247" s="33"/>
      <c r="M247" s="188"/>
      <c r="N247" s="189"/>
      <c r="O247" s="189"/>
      <c r="P247" s="189"/>
      <c r="Q247" s="189"/>
      <c r="R247" s="189"/>
      <c r="S247" s="189"/>
      <c r="T247" s="190"/>
      <c r="AT247" s="18" t="s">
        <v>218</v>
      </c>
      <c r="AU247" s="18" t="s">
        <v>86</v>
      </c>
    </row>
    <row r="248" spans="2:12" s="1" customFormat="1" ht="6.95" customHeight="1">
      <c r="B248" s="41"/>
      <c r="C248" s="42"/>
      <c r="D248" s="42"/>
      <c r="E248" s="42"/>
      <c r="F248" s="42"/>
      <c r="G248" s="42"/>
      <c r="H248" s="42"/>
      <c r="I248" s="42"/>
      <c r="J248" s="42"/>
      <c r="K248" s="42"/>
      <c r="L248" s="33"/>
    </row>
  </sheetData>
  <sheetProtection algorithmName="SHA-512" hashValue="W8b7FuocXZGREDrzrQ9lZ6+i88saE+E/J/4cq+9Yj0rCCmM3VBifQiTQWPxooOotRGCtEkRWRI6XgNvgeGPHeA==" saltValue="fmHM7rDEnismg/7TkpfKv/jR5bbv2bDVyfY4Hr4g5pUeLO8uZumcHHFejK8x1cqyzkSoBqJHLjuUWK8UAWyI/A==" spinCount="100000" sheet="1" objects="1" scenarios="1" formatColumns="0" formatRows="0" autoFilter="0"/>
  <autoFilter ref="C95:K24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3111"/>
    <hyperlink ref="F105" r:id="rId2" display="https://podminky.urs.cz/item/CS_URS_2023_01/319201321"/>
    <hyperlink ref="F112" r:id="rId3" display="https://podminky.urs.cz/item/CS_URS_2023_01/346272246"/>
    <hyperlink ref="F118" r:id="rId4" display="https://podminky.urs.cz/item/CS_URS_2023_01/612325302"/>
    <hyperlink ref="F131" r:id="rId5" display="https://podminky.urs.cz/item/CS_URS_2023_01/623324111"/>
    <hyperlink ref="F139" r:id="rId6" display="https://podminky.urs.cz/item/CS_URS_2023_01/629135101"/>
    <hyperlink ref="F143" r:id="rId7" display="https://podminky.urs.cz/item/CS_URS_2023_01/629991011"/>
    <hyperlink ref="F148" r:id="rId8" display="https://podminky.urs.cz/item/CS_URS_2023_01/949101112"/>
    <hyperlink ref="F153" r:id="rId9" display="https://podminky.urs.cz/item/CS_URS_2023_01/962023391"/>
    <hyperlink ref="F158" r:id="rId10" display="https://podminky.urs.cz/item/CS_URS_2023_01/968062377"/>
    <hyperlink ref="F163" r:id="rId11" display="https://podminky.urs.cz/item/CS_URS_2023_01/973031826"/>
    <hyperlink ref="F167" r:id="rId12" display="https://podminky.urs.cz/item/CS_URS_2023_01/978013191"/>
    <hyperlink ref="F171" r:id="rId13" display="https://podminky.urs.cz/item/CS_URS_2023_01/978015391"/>
    <hyperlink ref="F176" r:id="rId14" display="https://podminky.urs.cz/item/CS_URS_2023_01/997013113"/>
    <hyperlink ref="F178" r:id="rId15" display="https://podminky.urs.cz/item/CS_URS_2023_01/997013501"/>
    <hyperlink ref="F180" r:id="rId16" display="https://podminky.urs.cz/item/CS_URS_2023_01/997013509"/>
    <hyperlink ref="F183" r:id="rId17" display="https://podminky.urs.cz/item/CS_URS_2023_01/997013863"/>
    <hyperlink ref="F185" r:id="rId18" display="https://podminky.urs.cz/item/CS_URS_2023_01/997013871"/>
    <hyperlink ref="F188" r:id="rId19" display="https://podminky.urs.cz/item/CS_URS_2023_01/998011002"/>
    <hyperlink ref="F192" r:id="rId20" display="https://podminky.urs.cz/item/CS_URS_2023_01/764001911"/>
    <hyperlink ref="F200" r:id="rId21" display="https://podminky.urs.cz/item/CS_URS_2023_01/764002851"/>
    <hyperlink ref="F204" r:id="rId22" display="https://podminky.urs.cz/item/CS_URS_2023_01/764216643"/>
    <hyperlink ref="F208" r:id="rId23" display="https://podminky.urs.cz/item/CS_URS_2023_01/998764202"/>
    <hyperlink ref="F211" r:id="rId24" display="https://podminky.urs.cz/item/CS_URS_2023_01/766622133"/>
    <hyperlink ref="F220" r:id="rId25" display="https://podminky.urs.cz/item/CS_URS_2023_01/767627310"/>
    <hyperlink ref="F225" r:id="rId26" display="https://podminky.urs.cz/item/CS_URS_2023_01/766694116"/>
    <hyperlink ref="F234" r:id="rId27" display="https://podminky.urs.cz/item/CS_URS_2023_01/766694126"/>
    <hyperlink ref="F243" r:id="rId28" display="https://podminky.urs.cz/item/CS_URS_2023_01/998766202"/>
    <hyperlink ref="F247" r:id="rId29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BM4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164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2597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2337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ROUND((SUM(BE96:BE424)),2)</f>
        <v>0</v>
      </c>
      <c r="I35" s="94">
        <v>0.21</v>
      </c>
      <c r="J35" s="82">
        <f>ROUND(((SUM(BE96:BE424))*I35),2)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ROUND((SUM(BF96:BF424)),2)</f>
        <v>0</v>
      </c>
      <c r="I36" s="94">
        <v>0.15</v>
      </c>
      <c r="J36" s="82">
        <f>ROUND(((SUM(BF96:BF424))*I36),2)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ROUND((SUM(BG96:BG424)),2)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ROUND((SUM(BH96:BH424)),2)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ROUND((SUM(BI96:BI424)),2)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2597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01 - Okna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J114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J232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J316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J328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J331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J332</f>
        <v>0</v>
      </c>
      <c r="L71" s="108"/>
    </row>
    <row r="72" spans="2:12" s="9" customFormat="1" ht="19.9" customHeight="1">
      <c r="B72" s="108"/>
      <c r="D72" s="109" t="s">
        <v>1069</v>
      </c>
      <c r="E72" s="110"/>
      <c r="F72" s="110"/>
      <c r="G72" s="110"/>
      <c r="H72" s="110"/>
      <c r="I72" s="110"/>
      <c r="J72" s="111">
        <f>J366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J421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J422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2597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01 - Okna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P97+P331+P421</f>
        <v>0</v>
      </c>
      <c r="Q96" s="50"/>
      <c r="R96" s="117">
        <f>R97+R331+R421</f>
        <v>4.6709351863999995</v>
      </c>
      <c r="S96" s="50"/>
      <c r="T96" s="118">
        <f>T97+T331+T421</f>
        <v>7.95219</v>
      </c>
      <c r="AT96" s="18" t="s">
        <v>76</v>
      </c>
      <c r="AU96" s="18" t="s">
        <v>181</v>
      </c>
      <c r="BK96" s="119">
        <f>BK97+BK331+BK421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P98+P114+P232+P316+P328</f>
        <v>0</v>
      </c>
      <c r="R97" s="126">
        <f>R98+R114+R232+R316+R328</f>
        <v>3.6753758</v>
      </c>
      <c r="T97" s="127">
        <f>T98+T114+T232+T316+T328</f>
        <v>7.94217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BK98+BK114+BK232+BK316+BK328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SUM(P99:P113)</f>
        <v>0</v>
      </c>
      <c r="R98" s="126">
        <f>SUM(R99:R113)</f>
        <v>0.8524298</v>
      </c>
      <c r="T98" s="127">
        <f>SUM(T99:T113)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SUM(BK99:BK113)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2598</v>
      </c>
      <c r="F99" s="134" t="s">
        <v>2599</v>
      </c>
      <c r="G99" s="135" t="s">
        <v>226</v>
      </c>
      <c r="H99" s="136">
        <v>3.6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0.18249</v>
      </c>
      <c r="R99" s="141">
        <f>Q99*H99</f>
        <v>0.6569640000000001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2600</v>
      </c>
    </row>
    <row r="100" spans="2:47" s="1" customFormat="1" ht="12">
      <c r="B100" s="33"/>
      <c r="D100" s="145" t="s">
        <v>218</v>
      </c>
      <c r="F100" s="146" t="s">
        <v>2601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2602</v>
      </c>
      <c r="H101" s="153">
        <v>0.64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2603</v>
      </c>
      <c r="H102" s="153">
        <v>0.64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2604</v>
      </c>
      <c r="H103" s="153">
        <v>0.84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2" customFormat="1" ht="12">
      <c r="B104" s="149"/>
      <c r="D104" s="150" t="s">
        <v>220</v>
      </c>
      <c r="E104" s="151" t="s">
        <v>19</v>
      </c>
      <c r="F104" s="152" t="s">
        <v>2603</v>
      </c>
      <c r="H104" s="153">
        <v>0.64</v>
      </c>
      <c r="I104" s="154"/>
      <c r="L104" s="149"/>
      <c r="M104" s="155"/>
      <c r="T104" s="156"/>
      <c r="AT104" s="151" t="s">
        <v>220</v>
      </c>
      <c r="AU104" s="151" t="s">
        <v>86</v>
      </c>
      <c r="AV104" s="12" t="s">
        <v>86</v>
      </c>
      <c r="AW104" s="12" t="s">
        <v>37</v>
      </c>
      <c r="AX104" s="12" t="s">
        <v>77</v>
      </c>
      <c r="AY104" s="151" t="s">
        <v>208</v>
      </c>
    </row>
    <row r="105" spans="2:51" s="12" customFormat="1" ht="12">
      <c r="B105" s="149"/>
      <c r="D105" s="150" t="s">
        <v>220</v>
      </c>
      <c r="E105" s="151" t="s">
        <v>19</v>
      </c>
      <c r="F105" s="152" t="s">
        <v>2604</v>
      </c>
      <c r="H105" s="153">
        <v>0.84</v>
      </c>
      <c r="I105" s="154"/>
      <c r="L105" s="149"/>
      <c r="M105" s="155"/>
      <c r="T105" s="156"/>
      <c r="AT105" s="151" t="s">
        <v>220</v>
      </c>
      <c r="AU105" s="151" t="s">
        <v>86</v>
      </c>
      <c r="AV105" s="12" t="s">
        <v>86</v>
      </c>
      <c r="AW105" s="12" t="s">
        <v>37</v>
      </c>
      <c r="AX105" s="12" t="s">
        <v>77</v>
      </c>
      <c r="AY105" s="151" t="s">
        <v>208</v>
      </c>
    </row>
    <row r="106" spans="2:51" s="14" customFormat="1" ht="12">
      <c r="B106" s="163"/>
      <c r="D106" s="150" t="s">
        <v>220</v>
      </c>
      <c r="E106" s="164" t="s">
        <v>19</v>
      </c>
      <c r="F106" s="165" t="s">
        <v>223</v>
      </c>
      <c r="H106" s="166">
        <v>3.6</v>
      </c>
      <c r="I106" s="167"/>
      <c r="L106" s="163"/>
      <c r="M106" s="168"/>
      <c r="T106" s="169"/>
      <c r="AT106" s="164" t="s">
        <v>220</v>
      </c>
      <c r="AU106" s="164" t="s">
        <v>86</v>
      </c>
      <c r="AV106" s="14" t="s">
        <v>216</v>
      </c>
      <c r="AW106" s="14" t="s">
        <v>37</v>
      </c>
      <c r="AX106" s="14" t="s">
        <v>84</v>
      </c>
      <c r="AY106" s="164" t="s">
        <v>208</v>
      </c>
    </row>
    <row r="107" spans="2:65" s="1" customFormat="1" ht="44.25" customHeight="1">
      <c r="B107" s="33"/>
      <c r="C107" s="132" t="s">
        <v>86</v>
      </c>
      <c r="D107" s="132" t="s">
        <v>211</v>
      </c>
      <c r="E107" s="133" t="s">
        <v>2605</v>
      </c>
      <c r="F107" s="134" t="s">
        <v>2606</v>
      </c>
      <c r="G107" s="135" t="s">
        <v>235</v>
      </c>
      <c r="H107" s="136">
        <v>1</v>
      </c>
      <c r="I107" s="137"/>
      <c r="J107" s="138">
        <f>ROUND(I107*H107,2)</f>
        <v>0</v>
      </c>
      <c r="K107" s="134" t="s">
        <v>215</v>
      </c>
      <c r="L107" s="33"/>
      <c r="M107" s="139" t="s">
        <v>19</v>
      </c>
      <c r="N107" s="140" t="s">
        <v>48</v>
      </c>
      <c r="P107" s="141">
        <f>O107*H107</f>
        <v>0</v>
      </c>
      <c r="Q107" s="141">
        <v>0.03863</v>
      </c>
      <c r="R107" s="141">
        <f>Q107*H107</f>
        <v>0.03863</v>
      </c>
      <c r="S107" s="141">
        <v>0</v>
      </c>
      <c r="T107" s="142">
        <f>S107*H107</f>
        <v>0</v>
      </c>
      <c r="AR107" s="143" t="s">
        <v>216</v>
      </c>
      <c r="AT107" s="143" t="s">
        <v>211</v>
      </c>
      <c r="AU107" s="143" t="s">
        <v>86</v>
      </c>
      <c r="AY107" s="18" t="s">
        <v>208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84</v>
      </c>
      <c r="BK107" s="144">
        <f>ROUND(I107*H107,2)</f>
        <v>0</v>
      </c>
      <c r="BL107" s="18" t="s">
        <v>216</v>
      </c>
      <c r="BM107" s="143" t="s">
        <v>2607</v>
      </c>
    </row>
    <row r="108" spans="2:47" s="1" customFormat="1" ht="12">
      <c r="B108" s="33"/>
      <c r="D108" s="145" t="s">
        <v>218</v>
      </c>
      <c r="F108" s="146" t="s">
        <v>2608</v>
      </c>
      <c r="I108" s="147"/>
      <c r="L108" s="33"/>
      <c r="M108" s="148"/>
      <c r="T108" s="52"/>
      <c r="AT108" s="18" t="s">
        <v>218</v>
      </c>
      <c r="AU108" s="18" t="s">
        <v>86</v>
      </c>
    </row>
    <row r="109" spans="2:65" s="1" customFormat="1" ht="49.15" customHeight="1">
      <c r="B109" s="33"/>
      <c r="C109" s="132" t="s">
        <v>209</v>
      </c>
      <c r="D109" s="132" t="s">
        <v>211</v>
      </c>
      <c r="E109" s="133" t="s">
        <v>2609</v>
      </c>
      <c r="F109" s="134" t="s">
        <v>2610</v>
      </c>
      <c r="G109" s="135" t="s">
        <v>226</v>
      </c>
      <c r="H109" s="136">
        <v>1.98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0.07921</v>
      </c>
      <c r="R109" s="141">
        <f>Q109*H109</f>
        <v>0.1568358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2611</v>
      </c>
    </row>
    <row r="110" spans="2:47" s="1" customFormat="1" ht="12">
      <c r="B110" s="33"/>
      <c r="D110" s="145" t="s">
        <v>218</v>
      </c>
      <c r="F110" s="146" t="s">
        <v>2612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2613</v>
      </c>
      <c r="H111" s="153">
        <v>5.5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2614</v>
      </c>
      <c r="H112" s="153">
        <v>-3.52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4" customFormat="1" ht="12">
      <c r="B113" s="163"/>
      <c r="D113" s="150" t="s">
        <v>220</v>
      </c>
      <c r="E113" s="164" t="s">
        <v>19</v>
      </c>
      <c r="F113" s="165" t="s">
        <v>223</v>
      </c>
      <c r="H113" s="166">
        <v>1.98</v>
      </c>
      <c r="I113" s="167"/>
      <c r="L113" s="163"/>
      <c r="M113" s="168"/>
      <c r="T113" s="169"/>
      <c r="AT113" s="164" t="s">
        <v>220</v>
      </c>
      <c r="AU113" s="164" t="s">
        <v>86</v>
      </c>
      <c r="AV113" s="14" t="s">
        <v>216</v>
      </c>
      <c r="AW113" s="14" t="s">
        <v>37</v>
      </c>
      <c r="AX113" s="14" t="s">
        <v>84</v>
      </c>
      <c r="AY113" s="164" t="s">
        <v>208</v>
      </c>
    </row>
    <row r="114" spans="2:63" s="11" customFormat="1" ht="22.9" customHeight="1">
      <c r="B114" s="120"/>
      <c r="D114" s="121" t="s">
        <v>76</v>
      </c>
      <c r="E114" s="130" t="s">
        <v>250</v>
      </c>
      <c r="F114" s="130" t="s">
        <v>278</v>
      </c>
      <c r="I114" s="123"/>
      <c r="J114" s="131">
        <f>BK114</f>
        <v>0</v>
      </c>
      <c r="L114" s="120"/>
      <c r="M114" s="125"/>
      <c r="P114" s="126">
        <f>SUM(P115:P231)</f>
        <v>0</v>
      </c>
      <c r="R114" s="126">
        <f>SUM(R115:R231)</f>
        <v>2.818146</v>
      </c>
      <c r="T114" s="127">
        <f>SUM(T115:T231)</f>
        <v>0</v>
      </c>
      <c r="AR114" s="121" t="s">
        <v>84</v>
      </c>
      <c r="AT114" s="128" t="s">
        <v>76</v>
      </c>
      <c r="AU114" s="128" t="s">
        <v>84</v>
      </c>
      <c r="AY114" s="121" t="s">
        <v>208</v>
      </c>
      <c r="BK114" s="129">
        <f>SUM(BK115:BK231)</f>
        <v>0</v>
      </c>
    </row>
    <row r="115" spans="2:65" s="1" customFormat="1" ht="44.25" customHeight="1">
      <c r="B115" s="33"/>
      <c r="C115" s="132" t="s">
        <v>216</v>
      </c>
      <c r="D115" s="132" t="s">
        <v>211</v>
      </c>
      <c r="E115" s="133" t="s">
        <v>749</v>
      </c>
      <c r="F115" s="134" t="s">
        <v>750</v>
      </c>
      <c r="G115" s="135" t="s">
        <v>226</v>
      </c>
      <c r="H115" s="136">
        <v>19.65</v>
      </c>
      <c r="I115" s="137"/>
      <c r="J115" s="138">
        <f>ROUND(I115*H115,2)</f>
        <v>0</v>
      </c>
      <c r="K115" s="134" t="s">
        <v>215</v>
      </c>
      <c r="L115" s="33"/>
      <c r="M115" s="139" t="s">
        <v>19</v>
      </c>
      <c r="N115" s="140" t="s">
        <v>48</v>
      </c>
      <c r="P115" s="141">
        <f>O115*H115</f>
        <v>0</v>
      </c>
      <c r="Q115" s="141">
        <v>0.01838</v>
      </c>
      <c r="R115" s="141">
        <f>Q115*H115</f>
        <v>0.36116699999999996</v>
      </c>
      <c r="S115" s="141">
        <v>0</v>
      </c>
      <c r="T115" s="142">
        <f>S115*H115</f>
        <v>0</v>
      </c>
      <c r="AR115" s="143" t="s">
        <v>216</v>
      </c>
      <c r="AT115" s="143" t="s">
        <v>211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2615</v>
      </c>
    </row>
    <row r="116" spans="2:47" s="1" customFormat="1" ht="12">
      <c r="B116" s="33"/>
      <c r="D116" s="145" t="s">
        <v>218</v>
      </c>
      <c r="F116" s="146" t="s">
        <v>752</v>
      </c>
      <c r="I116" s="147"/>
      <c r="L116" s="33"/>
      <c r="M116" s="148"/>
      <c r="T116" s="52"/>
      <c r="AT116" s="18" t="s">
        <v>218</v>
      </c>
      <c r="AU116" s="18" t="s">
        <v>86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2616</v>
      </c>
      <c r="H117" s="153">
        <v>1.98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2" customFormat="1" ht="12">
      <c r="B118" s="149"/>
      <c r="D118" s="150" t="s">
        <v>220</v>
      </c>
      <c r="E118" s="151" t="s">
        <v>19</v>
      </c>
      <c r="F118" s="152" t="s">
        <v>2617</v>
      </c>
      <c r="H118" s="153">
        <v>2.22</v>
      </c>
      <c r="I118" s="154"/>
      <c r="L118" s="149"/>
      <c r="M118" s="155"/>
      <c r="T118" s="156"/>
      <c r="AT118" s="151" t="s">
        <v>220</v>
      </c>
      <c r="AU118" s="151" t="s">
        <v>86</v>
      </c>
      <c r="AV118" s="12" t="s">
        <v>86</v>
      </c>
      <c r="AW118" s="12" t="s">
        <v>37</v>
      </c>
      <c r="AX118" s="12" t="s">
        <v>77</v>
      </c>
      <c r="AY118" s="151" t="s">
        <v>208</v>
      </c>
    </row>
    <row r="119" spans="2:51" s="13" customFormat="1" ht="12">
      <c r="B119" s="157"/>
      <c r="D119" s="150" t="s">
        <v>220</v>
      </c>
      <c r="E119" s="158" t="s">
        <v>19</v>
      </c>
      <c r="F119" s="159" t="s">
        <v>290</v>
      </c>
      <c r="H119" s="158" t="s">
        <v>19</v>
      </c>
      <c r="I119" s="160"/>
      <c r="L119" s="157"/>
      <c r="M119" s="161"/>
      <c r="T119" s="162"/>
      <c r="AT119" s="158" t="s">
        <v>220</v>
      </c>
      <c r="AU119" s="158" t="s">
        <v>86</v>
      </c>
      <c r="AV119" s="13" t="s">
        <v>84</v>
      </c>
      <c r="AW119" s="13" t="s">
        <v>37</v>
      </c>
      <c r="AX119" s="13" t="s">
        <v>77</v>
      </c>
      <c r="AY119" s="158" t="s">
        <v>208</v>
      </c>
    </row>
    <row r="120" spans="2:51" s="15" customFormat="1" ht="12">
      <c r="B120" s="180"/>
      <c r="D120" s="150" t="s">
        <v>220</v>
      </c>
      <c r="E120" s="181" t="s">
        <v>19</v>
      </c>
      <c r="F120" s="182" t="s">
        <v>89</v>
      </c>
      <c r="H120" s="183">
        <v>4.2</v>
      </c>
      <c r="I120" s="184"/>
      <c r="L120" s="180"/>
      <c r="M120" s="185"/>
      <c r="T120" s="186"/>
      <c r="AT120" s="181" t="s">
        <v>220</v>
      </c>
      <c r="AU120" s="181" t="s">
        <v>86</v>
      </c>
      <c r="AV120" s="15" t="s">
        <v>209</v>
      </c>
      <c r="AW120" s="15" t="s">
        <v>37</v>
      </c>
      <c r="AX120" s="15" t="s">
        <v>77</v>
      </c>
      <c r="AY120" s="181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2618</v>
      </c>
      <c r="H121" s="153">
        <v>2.51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2619</v>
      </c>
      <c r="H122" s="153">
        <v>3.35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3" customFormat="1" ht="12">
      <c r="B123" s="157"/>
      <c r="D123" s="150" t="s">
        <v>220</v>
      </c>
      <c r="E123" s="158" t="s">
        <v>19</v>
      </c>
      <c r="F123" s="159" t="s">
        <v>290</v>
      </c>
      <c r="H123" s="158" t="s">
        <v>19</v>
      </c>
      <c r="I123" s="160"/>
      <c r="L123" s="157"/>
      <c r="M123" s="161"/>
      <c r="T123" s="162"/>
      <c r="AT123" s="158" t="s">
        <v>220</v>
      </c>
      <c r="AU123" s="158" t="s">
        <v>86</v>
      </c>
      <c r="AV123" s="13" t="s">
        <v>84</v>
      </c>
      <c r="AW123" s="13" t="s">
        <v>37</v>
      </c>
      <c r="AX123" s="13" t="s">
        <v>77</v>
      </c>
      <c r="AY123" s="158" t="s">
        <v>208</v>
      </c>
    </row>
    <row r="124" spans="2:51" s="15" customFormat="1" ht="12">
      <c r="B124" s="180"/>
      <c r="D124" s="150" t="s">
        <v>220</v>
      </c>
      <c r="E124" s="181" t="s">
        <v>19</v>
      </c>
      <c r="F124" s="182" t="s">
        <v>93</v>
      </c>
      <c r="H124" s="183">
        <v>5.859999999999999</v>
      </c>
      <c r="I124" s="184"/>
      <c r="L124" s="180"/>
      <c r="M124" s="185"/>
      <c r="T124" s="186"/>
      <c r="AT124" s="181" t="s">
        <v>220</v>
      </c>
      <c r="AU124" s="181" t="s">
        <v>86</v>
      </c>
      <c r="AV124" s="15" t="s">
        <v>209</v>
      </c>
      <c r="AW124" s="15" t="s">
        <v>37</v>
      </c>
      <c r="AX124" s="15" t="s">
        <v>77</v>
      </c>
      <c r="AY124" s="181" t="s">
        <v>208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2620</v>
      </c>
      <c r="H125" s="153">
        <v>2.43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2" customFormat="1" ht="12">
      <c r="B126" s="149"/>
      <c r="D126" s="150" t="s">
        <v>220</v>
      </c>
      <c r="E126" s="151" t="s">
        <v>19</v>
      </c>
      <c r="F126" s="152" t="s">
        <v>2621</v>
      </c>
      <c r="H126" s="153">
        <v>3.24</v>
      </c>
      <c r="I126" s="154"/>
      <c r="L126" s="149"/>
      <c r="M126" s="155"/>
      <c r="T126" s="156"/>
      <c r="AT126" s="151" t="s">
        <v>220</v>
      </c>
      <c r="AU126" s="151" t="s">
        <v>86</v>
      </c>
      <c r="AV126" s="12" t="s">
        <v>86</v>
      </c>
      <c r="AW126" s="12" t="s">
        <v>37</v>
      </c>
      <c r="AX126" s="12" t="s">
        <v>77</v>
      </c>
      <c r="AY126" s="151" t="s">
        <v>208</v>
      </c>
    </row>
    <row r="127" spans="2:51" s="13" customFormat="1" ht="12">
      <c r="B127" s="157"/>
      <c r="D127" s="150" t="s">
        <v>220</v>
      </c>
      <c r="E127" s="158" t="s">
        <v>19</v>
      </c>
      <c r="F127" s="159" t="s">
        <v>290</v>
      </c>
      <c r="H127" s="158" t="s">
        <v>19</v>
      </c>
      <c r="I127" s="160"/>
      <c r="L127" s="157"/>
      <c r="M127" s="161"/>
      <c r="T127" s="162"/>
      <c r="AT127" s="158" t="s">
        <v>220</v>
      </c>
      <c r="AU127" s="158" t="s">
        <v>86</v>
      </c>
      <c r="AV127" s="13" t="s">
        <v>84</v>
      </c>
      <c r="AW127" s="13" t="s">
        <v>37</v>
      </c>
      <c r="AX127" s="13" t="s">
        <v>77</v>
      </c>
      <c r="AY127" s="158" t="s">
        <v>208</v>
      </c>
    </row>
    <row r="128" spans="2:51" s="15" customFormat="1" ht="12">
      <c r="B128" s="180"/>
      <c r="D128" s="150" t="s">
        <v>220</v>
      </c>
      <c r="E128" s="181" t="s">
        <v>19</v>
      </c>
      <c r="F128" s="182" t="s">
        <v>96</v>
      </c>
      <c r="H128" s="183">
        <v>5.67</v>
      </c>
      <c r="I128" s="184"/>
      <c r="L128" s="180"/>
      <c r="M128" s="185"/>
      <c r="T128" s="186"/>
      <c r="AT128" s="181" t="s">
        <v>220</v>
      </c>
      <c r="AU128" s="181" t="s">
        <v>86</v>
      </c>
      <c r="AV128" s="15" t="s">
        <v>209</v>
      </c>
      <c r="AW128" s="15" t="s">
        <v>37</v>
      </c>
      <c r="AX128" s="15" t="s">
        <v>77</v>
      </c>
      <c r="AY128" s="181" t="s">
        <v>208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2622</v>
      </c>
      <c r="H129" s="153">
        <v>1.69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2623</v>
      </c>
      <c r="H130" s="153">
        <v>2.23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290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5" customFormat="1" ht="12">
      <c r="B132" s="180"/>
      <c r="D132" s="150" t="s">
        <v>220</v>
      </c>
      <c r="E132" s="181" t="s">
        <v>19</v>
      </c>
      <c r="F132" s="182" t="s">
        <v>99</v>
      </c>
      <c r="H132" s="183">
        <v>3.92</v>
      </c>
      <c r="I132" s="184"/>
      <c r="L132" s="180"/>
      <c r="M132" s="185"/>
      <c r="T132" s="186"/>
      <c r="AT132" s="181" t="s">
        <v>220</v>
      </c>
      <c r="AU132" s="181" t="s">
        <v>86</v>
      </c>
      <c r="AV132" s="15" t="s">
        <v>209</v>
      </c>
      <c r="AW132" s="15" t="s">
        <v>37</v>
      </c>
      <c r="AX132" s="15" t="s">
        <v>77</v>
      </c>
      <c r="AY132" s="181" t="s">
        <v>208</v>
      </c>
    </row>
    <row r="133" spans="2:51" s="14" customFormat="1" ht="12">
      <c r="B133" s="163"/>
      <c r="D133" s="150" t="s">
        <v>220</v>
      </c>
      <c r="E133" s="164" t="s">
        <v>19</v>
      </c>
      <c r="F133" s="165" t="s">
        <v>223</v>
      </c>
      <c r="H133" s="166">
        <v>19.650000000000002</v>
      </c>
      <c r="I133" s="167"/>
      <c r="L133" s="163"/>
      <c r="M133" s="168"/>
      <c r="T133" s="169"/>
      <c r="AT133" s="164" t="s">
        <v>220</v>
      </c>
      <c r="AU133" s="164" t="s">
        <v>86</v>
      </c>
      <c r="AV133" s="14" t="s">
        <v>216</v>
      </c>
      <c r="AW133" s="14" t="s">
        <v>37</v>
      </c>
      <c r="AX133" s="14" t="s">
        <v>84</v>
      </c>
      <c r="AY133" s="164" t="s">
        <v>208</v>
      </c>
    </row>
    <row r="134" spans="2:65" s="1" customFormat="1" ht="44.25" customHeight="1">
      <c r="B134" s="33"/>
      <c r="C134" s="132" t="s">
        <v>244</v>
      </c>
      <c r="D134" s="132" t="s">
        <v>211</v>
      </c>
      <c r="E134" s="133" t="s">
        <v>756</v>
      </c>
      <c r="F134" s="134" t="s">
        <v>757</v>
      </c>
      <c r="G134" s="135" t="s">
        <v>226</v>
      </c>
      <c r="H134" s="136">
        <v>39.3</v>
      </c>
      <c r="I134" s="137"/>
      <c r="J134" s="138">
        <f>ROUND(I134*H134,2)</f>
        <v>0</v>
      </c>
      <c r="K134" s="134" t="s">
        <v>215</v>
      </c>
      <c r="L134" s="33"/>
      <c r="M134" s="139" t="s">
        <v>19</v>
      </c>
      <c r="N134" s="140" t="s">
        <v>48</v>
      </c>
      <c r="P134" s="141">
        <f>O134*H134</f>
        <v>0</v>
      </c>
      <c r="Q134" s="141">
        <v>0.0079</v>
      </c>
      <c r="R134" s="141">
        <f>Q134*H134</f>
        <v>0.31047</v>
      </c>
      <c r="S134" s="141">
        <v>0</v>
      </c>
      <c r="T134" s="142">
        <f>S134*H134</f>
        <v>0</v>
      </c>
      <c r="AR134" s="143" t="s">
        <v>216</v>
      </c>
      <c r="AT134" s="143" t="s">
        <v>211</v>
      </c>
      <c r="AU134" s="143" t="s">
        <v>86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84</v>
      </c>
      <c r="BK134" s="144">
        <f>ROUND(I134*H134,2)</f>
        <v>0</v>
      </c>
      <c r="BL134" s="18" t="s">
        <v>216</v>
      </c>
      <c r="BM134" s="143" t="s">
        <v>2624</v>
      </c>
    </row>
    <row r="135" spans="2:47" s="1" customFormat="1" ht="12">
      <c r="B135" s="33"/>
      <c r="D135" s="145" t="s">
        <v>218</v>
      </c>
      <c r="F135" s="146" t="s">
        <v>759</v>
      </c>
      <c r="I135" s="147"/>
      <c r="L135" s="33"/>
      <c r="M135" s="148"/>
      <c r="T135" s="52"/>
      <c r="AT135" s="18" t="s">
        <v>218</v>
      </c>
      <c r="AU135" s="18" t="s">
        <v>86</v>
      </c>
    </row>
    <row r="136" spans="2:51" s="12" customFormat="1" ht="12">
      <c r="B136" s="149"/>
      <c r="D136" s="150" t="s">
        <v>220</v>
      </c>
      <c r="F136" s="152" t="s">
        <v>2625</v>
      </c>
      <c r="H136" s="153">
        <v>39.3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4</v>
      </c>
      <c r="AX136" s="12" t="s">
        <v>84</v>
      </c>
      <c r="AY136" s="151" t="s">
        <v>208</v>
      </c>
    </row>
    <row r="137" spans="2:65" s="1" customFormat="1" ht="24.2" customHeight="1">
      <c r="B137" s="33"/>
      <c r="C137" s="132" t="s">
        <v>250</v>
      </c>
      <c r="D137" s="132" t="s">
        <v>211</v>
      </c>
      <c r="E137" s="133" t="s">
        <v>279</v>
      </c>
      <c r="F137" s="134" t="s">
        <v>280</v>
      </c>
      <c r="G137" s="135" t="s">
        <v>226</v>
      </c>
      <c r="H137" s="136">
        <v>36.605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48</v>
      </c>
      <c r="P137" s="141">
        <f>O137*H137</f>
        <v>0</v>
      </c>
      <c r="Q137" s="141">
        <v>0.03358</v>
      </c>
      <c r="R137" s="141">
        <f>Q137*H137</f>
        <v>1.2291959</v>
      </c>
      <c r="S137" s="141">
        <v>0</v>
      </c>
      <c r="T137" s="142">
        <f>S137*H137</f>
        <v>0</v>
      </c>
      <c r="AR137" s="143" t="s">
        <v>216</v>
      </c>
      <c r="AT137" s="143" t="s">
        <v>211</v>
      </c>
      <c r="AU137" s="143" t="s">
        <v>86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84</v>
      </c>
      <c r="BK137" s="144">
        <f>ROUND(I137*H137,2)</f>
        <v>0</v>
      </c>
      <c r="BL137" s="18" t="s">
        <v>216</v>
      </c>
      <c r="BM137" s="143" t="s">
        <v>2626</v>
      </c>
    </row>
    <row r="138" spans="2:47" s="1" customFormat="1" ht="12">
      <c r="B138" s="33"/>
      <c r="D138" s="145" t="s">
        <v>218</v>
      </c>
      <c r="F138" s="146" t="s">
        <v>282</v>
      </c>
      <c r="I138" s="147"/>
      <c r="L138" s="33"/>
      <c r="M138" s="148"/>
      <c r="T138" s="52"/>
      <c r="AT138" s="18" t="s">
        <v>218</v>
      </c>
      <c r="AU138" s="18" t="s">
        <v>86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2627</v>
      </c>
      <c r="H139" s="153">
        <v>0.3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2628</v>
      </c>
      <c r="H140" s="153">
        <v>6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3" customFormat="1" ht="12">
      <c r="B141" s="157"/>
      <c r="D141" s="150" t="s">
        <v>220</v>
      </c>
      <c r="E141" s="158" t="s">
        <v>19</v>
      </c>
      <c r="F141" s="159" t="s">
        <v>290</v>
      </c>
      <c r="H141" s="158" t="s">
        <v>19</v>
      </c>
      <c r="I141" s="160"/>
      <c r="L141" s="157"/>
      <c r="M141" s="161"/>
      <c r="T141" s="162"/>
      <c r="AT141" s="158" t="s">
        <v>220</v>
      </c>
      <c r="AU141" s="158" t="s">
        <v>86</v>
      </c>
      <c r="AV141" s="13" t="s">
        <v>84</v>
      </c>
      <c r="AW141" s="13" t="s">
        <v>37</v>
      </c>
      <c r="AX141" s="13" t="s">
        <v>77</v>
      </c>
      <c r="AY141" s="158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2627</v>
      </c>
      <c r="H142" s="153">
        <v>0.3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2629</v>
      </c>
      <c r="H143" s="153">
        <v>1.125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2630</v>
      </c>
      <c r="H144" s="153">
        <v>1.245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3" customFormat="1" ht="12">
      <c r="B145" s="157"/>
      <c r="D145" s="150" t="s">
        <v>220</v>
      </c>
      <c r="E145" s="158" t="s">
        <v>19</v>
      </c>
      <c r="F145" s="159" t="s">
        <v>294</v>
      </c>
      <c r="H145" s="158" t="s">
        <v>19</v>
      </c>
      <c r="I145" s="160"/>
      <c r="L145" s="157"/>
      <c r="M145" s="161"/>
      <c r="T145" s="162"/>
      <c r="AT145" s="158" t="s">
        <v>220</v>
      </c>
      <c r="AU145" s="158" t="s">
        <v>86</v>
      </c>
      <c r="AV145" s="13" t="s">
        <v>84</v>
      </c>
      <c r="AW145" s="13" t="s">
        <v>37</v>
      </c>
      <c r="AX145" s="13" t="s">
        <v>77</v>
      </c>
      <c r="AY145" s="158" t="s">
        <v>208</v>
      </c>
    </row>
    <row r="146" spans="2:51" s="15" customFormat="1" ht="12">
      <c r="B146" s="180"/>
      <c r="D146" s="150" t="s">
        <v>220</v>
      </c>
      <c r="E146" s="181" t="s">
        <v>19</v>
      </c>
      <c r="F146" s="182" t="s">
        <v>89</v>
      </c>
      <c r="H146" s="183">
        <v>8.969999999999999</v>
      </c>
      <c r="I146" s="184"/>
      <c r="L146" s="180"/>
      <c r="M146" s="185"/>
      <c r="T146" s="186"/>
      <c r="AT146" s="181" t="s">
        <v>220</v>
      </c>
      <c r="AU146" s="181" t="s">
        <v>86</v>
      </c>
      <c r="AV146" s="15" t="s">
        <v>209</v>
      </c>
      <c r="AW146" s="15" t="s">
        <v>37</v>
      </c>
      <c r="AX146" s="15" t="s">
        <v>77</v>
      </c>
      <c r="AY146" s="181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2631</v>
      </c>
      <c r="H147" s="153">
        <v>1.96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2632</v>
      </c>
      <c r="H148" s="153">
        <v>2.06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3" customFormat="1" ht="12">
      <c r="B149" s="157"/>
      <c r="D149" s="150" t="s">
        <v>220</v>
      </c>
      <c r="E149" s="158" t="s">
        <v>19</v>
      </c>
      <c r="F149" s="159" t="s">
        <v>290</v>
      </c>
      <c r="H149" s="158" t="s">
        <v>19</v>
      </c>
      <c r="I149" s="160"/>
      <c r="L149" s="157"/>
      <c r="M149" s="161"/>
      <c r="T149" s="162"/>
      <c r="AT149" s="158" t="s">
        <v>220</v>
      </c>
      <c r="AU149" s="158" t="s">
        <v>86</v>
      </c>
      <c r="AV149" s="13" t="s">
        <v>84</v>
      </c>
      <c r="AW149" s="13" t="s">
        <v>37</v>
      </c>
      <c r="AX149" s="13" t="s">
        <v>77</v>
      </c>
      <c r="AY149" s="158" t="s">
        <v>208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2633</v>
      </c>
      <c r="H150" s="153">
        <v>1.035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2634</v>
      </c>
      <c r="H151" s="153">
        <v>1.155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2635</v>
      </c>
      <c r="H152" s="153">
        <v>1.125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2636</v>
      </c>
      <c r="H153" s="153">
        <v>1.185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2633</v>
      </c>
      <c r="H154" s="153">
        <v>1.035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3" customFormat="1" ht="12">
      <c r="B155" s="157"/>
      <c r="D155" s="150" t="s">
        <v>220</v>
      </c>
      <c r="E155" s="158" t="s">
        <v>19</v>
      </c>
      <c r="F155" s="159" t="s">
        <v>294</v>
      </c>
      <c r="H155" s="158" t="s">
        <v>19</v>
      </c>
      <c r="I155" s="160"/>
      <c r="L155" s="157"/>
      <c r="M155" s="161"/>
      <c r="T155" s="162"/>
      <c r="AT155" s="158" t="s">
        <v>220</v>
      </c>
      <c r="AU155" s="158" t="s">
        <v>86</v>
      </c>
      <c r="AV155" s="13" t="s">
        <v>84</v>
      </c>
      <c r="AW155" s="13" t="s">
        <v>37</v>
      </c>
      <c r="AX155" s="13" t="s">
        <v>77</v>
      </c>
      <c r="AY155" s="158" t="s">
        <v>208</v>
      </c>
    </row>
    <row r="156" spans="2:51" s="15" customFormat="1" ht="12">
      <c r="B156" s="180"/>
      <c r="D156" s="150" t="s">
        <v>220</v>
      </c>
      <c r="E156" s="181" t="s">
        <v>19</v>
      </c>
      <c r="F156" s="182" t="s">
        <v>93</v>
      </c>
      <c r="H156" s="183">
        <v>9.555</v>
      </c>
      <c r="I156" s="184"/>
      <c r="L156" s="180"/>
      <c r="M156" s="185"/>
      <c r="T156" s="186"/>
      <c r="AT156" s="181" t="s">
        <v>220</v>
      </c>
      <c r="AU156" s="181" t="s">
        <v>86</v>
      </c>
      <c r="AV156" s="15" t="s">
        <v>209</v>
      </c>
      <c r="AW156" s="15" t="s">
        <v>37</v>
      </c>
      <c r="AX156" s="15" t="s">
        <v>77</v>
      </c>
      <c r="AY156" s="181" t="s">
        <v>208</v>
      </c>
    </row>
    <row r="157" spans="2:51" s="12" customFormat="1" ht="12">
      <c r="B157" s="149"/>
      <c r="D157" s="150" t="s">
        <v>220</v>
      </c>
      <c r="E157" s="151" t="s">
        <v>19</v>
      </c>
      <c r="F157" s="152" t="s">
        <v>2637</v>
      </c>
      <c r="H157" s="153">
        <v>1.94</v>
      </c>
      <c r="I157" s="154"/>
      <c r="L157" s="149"/>
      <c r="M157" s="155"/>
      <c r="T157" s="156"/>
      <c r="AT157" s="151" t="s">
        <v>220</v>
      </c>
      <c r="AU157" s="151" t="s">
        <v>86</v>
      </c>
      <c r="AV157" s="12" t="s">
        <v>86</v>
      </c>
      <c r="AW157" s="12" t="s">
        <v>37</v>
      </c>
      <c r="AX157" s="12" t="s">
        <v>77</v>
      </c>
      <c r="AY157" s="151" t="s">
        <v>208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2638</v>
      </c>
      <c r="H158" s="153">
        <v>2.04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3" customFormat="1" ht="12">
      <c r="B159" s="157"/>
      <c r="D159" s="150" t="s">
        <v>220</v>
      </c>
      <c r="E159" s="158" t="s">
        <v>19</v>
      </c>
      <c r="F159" s="159" t="s">
        <v>290</v>
      </c>
      <c r="H159" s="158" t="s">
        <v>19</v>
      </c>
      <c r="I159" s="160"/>
      <c r="L159" s="157"/>
      <c r="M159" s="161"/>
      <c r="T159" s="162"/>
      <c r="AT159" s="158" t="s">
        <v>220</v>
      </c>
      <c r="AU159" s="158" t="s">
        <v>86</v>
      </c>
      <c r="AV159" s="13" t="s">
        <v>84</v>
      </c>
      <c r="AW159" s="13" t="s">
        <v>37</v>
      </c>
      <c r="AX159" s="13" t="s">
        <v>77</v>
      </c>
      <c r="AY159" s="158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2633</v>
      </c>
      <c r="H160" s="153">
        <v>1.035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2639</v>
      </c>
      <c r="H161" s="153">
        <v>1.095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2635</v>
      </c>
      <c r="H162" s="153">
        <v>1.125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2640</v>
      </c>
      <c r="H163" s="153">
        <v>1.245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2633</v>
      </c>
      <c r="H164" s="153">
        <v>1.035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3" customFormat="1" ht="12">
      <c r="B165" s="157"/>
      <c r="D165" s="150" t="s">
        <v>220</v>
      </c>
      <c r="E165" s="158" t="s">
        <v>19</v>
      </c>
      <c r="F165" s="159" t="s">
        <v>294</v>
      </c>
      <c r="H165" s="158" t="s">
        <v>19</v>
      </c>
      <c r="I165" s="160"/>
      <c r="L165" s="157"/>
      <c r="M165" s="161"/>
      <c r="T165" s="162"/>
      <c r="AT165" s="158" t="s">
        <v>220</v>
      </c>
      <c r="AU165" s="158" t="s">
        <v>86</v>
      </c>
      <c r="AV165" s="13" t="s">
        <v>84</v>
      </c>
      <c r="AW165" s="13" t="s">
        <v>37</v>
      </c>
      <c r="AX165" s="13" t="s">
        <v>77</v>
      </c>
      <c r="AY165" s="158" t="s">
        <v>208</v>
      </c>
    </row>
    <row r="166" spans="2:51" s="15" customFormat="1" ht="12">
      <c r="B166" s="180"/>
      <c r="D166" s="150" t="s">
        <v>220</v>
      </c>
      <c r="E166" s="181" t="s">
        <v>19</v>
      </c>
      <c r="F166" s="182" t="s">
        <v>96</v>
      </c>
      <c r="H166" s="183">
        <v>9.515</v>
      </c>
      <c r="I166" s="184"/>
      <c r="L166" s="180"/>
      <c r="M166" s="185"/>
      <c r="T166" s="186"/>
      <c r="AT166" s="181" t="s">
        <v>220</v>
      </c>
      <c r="AU166" s="181" t="s">
        <v>86</v>
      </c>
      <c r="AV166" s="15" t="s">
        <v>209</v>
      </c>
      <c r="AW166" s="15" t="s">
        <v>37</v>
      </c>
      <c r="AX166" s="15" t="s">
        <v>77</v>
      </c>
      <c r="AY166" s="18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2641</v>
      </c>
      <c r="H167" s="153">
        <v>1.68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2642</v>
      </c>
      <c r="H168" s="153">
        <v>1.8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3" customFormat="1" ht="12">
      <c r="B169" s="157"/>
      <c r="D169" s="150" t="s">
        <v>220</v>
      </c>
      <c r="E169" s="158" t="s">
        <v>19</v>
      </c>
      <c r="F169" s="159" t="s">
        <v>290</v>
      </c>
      <c r="H169" s="158" t="s">
        <v>19</v>
      </c>
      <c r="I169" s="160"/>
      <c r="L169" s="157"/>
      <c r="M169" s="161"/>
      <c r="T169" s="162"/>
      <c r="AT169" s="158" t="s">
        <v>220</v>
      </c>
      <c r="AU169" s="158" t="s">
        <v>86</v>
      </c>
      <c r="AV169" s="13" t="s">
        <v>84</v>
      </c>
      <c r="AW169" s="13" t="s">
        <v>37</v>
      </c>
      <c r="AX169" s="13" t="s">
        <v>77</v>
      </c>
      <c r="AY169" s="158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2643</v>
      </c>
      <c r="H170" s="153">
        <v>1.98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2644</v>
      </c>
      <c r="H171" s="153">
        <v>2.13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2" customFormat="1" ht="12">
      <c r="B172" s="149"/>
      <c r="D172" s="150" t="s">
        <v>220</v>
      </c>
      <c r="E172" s="151" t="s">
        <v>19</v>
      </c>
      <c r="F172" s="152" t="s">
        <v>2645</v>
      </c>
      <c r="H172" s="153">
        <v>0.975</v>
      </c>
      <c r="I172" s="154"/>
      <c r="L172" s="149"/>
      <c r="M172" s="155"/>
      <c r="T172" s="156"/>
      <c r="AT172" s="151" t="s">
        <v>220</v>
      </c>
      <c r="AU172" s="151" t="s">
        <v>86</v>
      </c>
      <c r="AV172" s="12" t="s">
        <v>86</v>
      </c>
      <c r="AW172" s="12" t="s">
        <v>37</v>
      </c>
      <c r="AX172" s="12" t="s">
        <v>77</v>
      </c>
      <c r="AY172" s="151" t="s">
        <v>208</v>
      </c>
    </row>
    <row r="173" spans="2:51" s="13" customFormat="1" ht="12">
      <c r="B173" s="157"/>
      <c r="D173" s="150" t="s">
        <v>220</v>
      </c>
      <c r="E173" s="158" t="s">
        <v>19</v>
      </c>
      <c r="F173" s="159" t="s">
        <v>294</v>
      </c>
      <c r="H173" s="158" t="s">
        <v>19</v>
      </c>
      <c r="I173" s="160"/>
      <c r="L173" s="157"/>
      <c r="M173" s="161"/>
      <c r="T173" s="162"/>
      <c r="AT173" s="158" t="s">
        <v>220</v>
      </c>
      <c r="AU173" s="158" t="s">
        <v>86</v>
      </c>
      <c r="AV173" s="13" t="s">
        <v>84</v>
      </c>
      <c r="AW173" s="13" t="s">
        <v>37</v>
      </c>
      <c r="AX173" s="13" t="s">
        <v>77</v>
      </c>
      <c r="AY173" s="158" t="s">
        <v>208</v>
      </c>
    </row>
    <row r="174" spans="2:51" s="15" customFormat="1" ht="12">
      <c r="B174" s="180"/>
      <c r="D174" s="150" t="s">
        <v>220</v>
      </c>
      <c r="E174" s="181" t="s">
        <v>19</v>
      </c>
      <c r="F174" s="182" t="s">
        <v>99</v>
      </c>
      <c r="H174" s="183">
        <v>8.565</v>
      </c>
      <c r="I174" s="184"/>
      <c r="L174" s="180"/>
      <c r="M174" s="185"/>
      <c r="T174" s="186"/>
      <c r="AT174" s="181" t="s">
        <v>220</v>
      </c>
      <c r="AU174" s="181" t="s">
        <v>86</v>
      </c>
      <c r="AV174" s="15" t="s">
        <v>209</v>
      </c>
      <c r="AW174" s="15" t="s">
        <v>37</v>
      </c>
      <c r="AX174" s="15" t="s">
        <v>77</v>
      </c>
      <c r="AY174" s="181" t="s">
        <v>208</v>
      </c>
    </row>
    <row r="175" spans="2:51" s="14" customFormat="1" ht="12">
      <c r="B175" s="163"/>
      <c r="D175" s="150" t="s">
        <v>220</v>
      </c>
      <c r="E175" s="164" t="s">
        <v>19</v>
      </c>
      <c r="F175" s="165" t="s">
        <v>223</v>
      </c>
      <c r="H175" s="166">
        <v>36.605000000000004</v>
      </c>
      <c r="I175" s="167"/>
      <c r="L175" s="163"/>
      <c r="M175" s="168"/>
      <c r="T175" s="169"/>
      <c r="AT175" s="164" t="s">
        <v>220</v>
      </c>
      <c r="AU175" s="164" t="s">
        <v>86</v>
      </c>
      <c r="AV175" s="14" t="s">
        <v>216</v>
      </c>
      <c r="AW175" s="14" t="s">
        <v>37</v>
      </c>
      <c r="AX175" s="14" t="s">
        <v>84</v>
      </c>
      <c r="AY175" s="164" t="s">
        <v>208</v>
      </c>
    </row>
    <row r="176" spans="2:65" s="1" customFormat="1" ht="44.25" customHeight="1">
      <c r="B176" s="33"/>
      <c r="C176" s="132" t="s">
        <v>255</v>
      </c>
      <c r="D176" s="132" t="s">
        <v>211</v>
      </c>
      <c r="E176" s="133" t="s">
        <v>769</v>
      </c>
      <c r="F176" s="134" t="s">
        <v>770</v>
      </c>
      <c r="G176" s="135" t="s">
        <v>226</v>
      </c>
      <c r="H176" s="136">
        <v>15.33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48</v>
      </c>
      <c r="P176" s="141">
        <f>O176*H176</f>
        <v>0</v>
      </c>
      <c r="Q176" s="141">
        <v>0.02636</v>
      </c>
      <c r="R176" s="141">
        <f>Q176*H176</f>
        <v>0.40409880000000004</v>
      </c>
      <c r="S176" s="141">
        <v>0</v>
      </c>
      <c r="T176" s="142">
        <f>S176*H176</f>
        <v>0</v>
      </c>
      <c r="AR176" s="143" t="s">
        <v>216</v>
      </c>
      <c r="AT176" s="143" t="s">
        <v>211</v>
      </c>
      <c r="AU176" s="143" t="s">
        <v>86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84</v>
      </c>
      <c r="BK176" s="144">
        <f>ROUND(I176*H176,2)</f>
        <v>0</v>
      </c>
      <c r="BL176" s="18" t="s">
        <v>216</v>
      </c>
      <c r="BM176" s="143" t="s">
        <v>2646</v>
      </c>
    </row>
    <row r="177" spans="2:47" s="1" customFormat="1" ht="12">
      <c r="B177" s="33"/>
      <c r="D177" s="145" t="s">
        <v>218</v>
      </c>
      <c r="F177" s="146" t="s">
        <v>772</v>
      </c>
      <c r="I177" s="147"/>
      <c r="L177" s="33"/>
      <c r="M177" s="148"/>
      <c r="T177" s="52"/>
      <c r="AT177" s="18" t="s">
        <v>218</v>
      </c>
      <c r="AU177" s="18" t="s">
        <v>86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2647</v>
      </c>
      <c r="H178" s="153">
        <v>0.6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3" customFormat="1" ht="12">
      <c r="B179" s="157"/>
      <c r="D179" s="150" t="s">
        <v>220</v>
      </c>
      <c r="E179" s="158" t="s">
        <v>19</v>
      </c>
      <c r="F179" s="159" t="s">
        <v>294</v>
      </c>
      <c r="H179" s="158" t="s">
        <v>19</v>
      </c>
      <c r="I179" s="160"/>
      <c r="L179" s="157"/>
      <c r="M179" s="161"/>
      <c r="T179" s="162"/>
      <c r="AT179" s="158" t="s">
        <v>220</v>
      </c>
      <c r="AU179" s="158" t="s">
        <v>86</v>
      </c>
      <c r="AV179" s="13" t="s">
        <v>84</v>
      </c>
      <c r="AW179" s="13" t="s">
        <v>37</v>
      </c>
      <c r="AX179" s="13" t="s">
        <v>77</v>
      </c>
      <c r="AY179" s="158" t="s">
        <v>208</v>
      </c>
    </row>
    <row r="180" spans="2:51" s="15" customFormat="1" ht="12">
      <c r="B180" s="180"/>
      <c r="D180" s="150" t="s">
        <v>220</v>
      </c>
      <c r="E180" s="181" t="s">
        <v>19</v>
      </c>
      <c r="F180" s="182" t="s">
        <v>89</v>
      </c>
      <c r="H180" s="183">
        <v>0.6</v>
      </c>
      <c r="I180" s="184"/>
      <c r="L180" s="180"/>
      <c r="M180" s="185"/>
      <c r="T180" s="186"/>
      <c r="AT180" s="181" t="s">
        <v>220</v>
      </c>
      <c r="AU180" s="181" t="s">
        <v>86</v>
      </c>
      <c r="AV180" s="15" t="s">
        <v>209</v>
      </c>
      <c r="AW180" s="15" t="s">
        <v>37</v>
      </c>
      <c r="AX180" s="15" t="s">
        <v>77</v>
      </c>
      <c r="AY180" s="181" t="s">
        <v>208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2648</v>
      </c>
      <c r="H181" s="153">
        <v>0.6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2649</v>
      </c>
      <c r="H182" s="153">
        <v>0.84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2650</v>
      </c>
      <c r="H183" s="153">
        <v>4.05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3" customFormat="1" ht="12">
      <c r="B184" s="157"/>
      <c r="D184" s="150" t="s">
        <v>220</v>
      </c>
      <c r="E184" s="158" t="s">
        <v>19</v>
      </c>
      <c r="F184" s="159" t="s">
        <v>294</v>
      </c>
      <c r="H184" s="158" t="s">
        <v>19</v>
      </c>
      <c r="I184" s="160"/>
      <c r="L184" s="157"/>
      <c r="M184" s="161"/>
      <c r="T184" s="162"/>
      <c r="AT184" s="158" t="s">
        <v>220</v>
      </c>
      <c r="AU184" s="158" t="s">
        <v>86</v>
      </c>
      <c r="AV184" s="13" t="s">
        <v>84</v>
      </c>
      <c r="AW184" s="13" t="s">
        <v>37</v>
      </c>
      <c r="AX184" s="13" t="s">
        <v>77</v>
      </c>
      <c r="AY184" s="158" t="s">
        <v>208</v>
      </c>
    </row>
    <row r="185" spans="2:51" s="15" customFormat="1" ht="12">
      <c r="B185" s="180"/>
      <c r="D185" s="150" t="s">
        <v>220</v>
      </c>
      <c r="E185" s="181" t="s">
        <v>19</v>
      </c>
      <c r="F185" s="182" t="s">
        <v>93</v>
      </c>
      <c r="H185" s="183">
        <v>5.49</v>
      </c>
      <c r="I185" s="184"/>
      <c r="L185" s="180"/>
      <c r="M185" s="185"/>
      <c r="T185" s="186"/>
      <c r="AT185" s="181" t="s">
        <v>220</v>
      </c>
      <c r="AU185" s="181" t="s">
        <v>86</v>
      </c>
      <c r="AV185" s="15" t="s">
        <v>209</v>
      </c>
      <c r="AW185" s="15" t="s">
        <v>37</v>
      </c>
      <c r="AX185" s="15" t="s">
        <v>77</v>
      </c>
      <c r="AY185" s="181" t="s">
        <v>208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2648</v>
      </c>
      <c r="H186" s="153">
        <v>0.6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2649</v>
      </c>
      <c r="H187" s="153">
        <v>0.84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2" customFormat="1" ht="12">
      <c r="B188" s="149"/>
      <c r="D188" s="150" t="s">
        <v>220</v>
      </c>
      <c r="E188" s="151" t="s">
        <v>19</v>
      </c>
      <c r="F188" s="152" t="s">
        <v>2650</v>
      </c>
      <c r="H188" s="153">
        <v>4.05</v>
      </c>
      <c r="I188" s="154"/>
      <c r="L188" s="149"/>
      <c r="M188" s="155"/>
      <c r="T188" s="156"/>
      <c r="AT188" s="151" t="s">
        <v>220</v>
      </c>
      <c r="AU188" s="151" t="s">
        <v>86</v>
      </c>
      <c r="AV188" s="12" t="s">
        <v>86</v>
      </c>
      <c r="AW188" s="12" t="s">
        <v>37</v>
      </c>
      <c r="AX188" s="12" t="s">
        <v>77</v>
      </c>
      <c r="AY188" s="151" t="s">
        <v>208</v>
      </c>
    </row>
    <row r="189" spans="2:51" s="13" customFormat="1" ht="12">
      <c r="B189" s="157"/>
      <c r="D189" s="150" t="s">
        <v>220</v>
      </c>
      <c r="E189" s="158" t="s">
        <v>19</v>
      </c>
      <c r="F189" s="159" t="s">
        <v>294</v>
      </c>
      <c r="H189" s="158" t="s">
        <v>19</v>
      </c>
      <c r="I189" s="160"/>
      <c r="L189" s="157"/>
      <c r="M189" s="161"/>
      <c r="T189" s="162"/>
      <c r="AT189" s="158" t="s">
        <v>220</v>
      </c>
      <c r="AU189" s="158" t="s">
        <v>86</v>
      </c>
      <c r="AV189" s="13" t="s">
        <v>84</v>
      </c>
      <c r="AW189" s="13" t="s">
        <v>37</v>
      </c>
      <c r="AX189" s="13" t="s">
        <v>77</v>
      </c>
      <c r="AY189" s="158" t="s">
        <v>208</v>
      </c>
    </row>
    <row r="190" spans="2:51" s="15" customFormat="1" ht="12">
      <c r="B190" s="180"/>
      <c r="D190" s="150" t="s">
        <v>220</v>
      </c>
      <c r="E190" s="181" t="s">
        <v>19</v>
      </c>
      <c r="F190" s="182" t="s">
        <v>96</v>
      </c>
      <c r="H190" s="183">
        <v>5.49</v>
      </c>
      <c r="I190" s="184"/>
      <c r="L190" s="180"/>
      <c r="M190" s="185"/>
      <c r="T190" s="186"/>
      <c r="AT190" s="181" t="s">
        <v>220</v>
      </c>
      <c r="AU190" s="181" t="s">
        <v>86</v>
      </c>
      <c r="AV190" s="15" t="s">
        <v>209</v>
      </c>
      <c r="AW190" s="15" t="s">
        <v>37</v>
      </c>
      <c r="AX190" s="15" t="s">
        <v>77</v>
      </c>
      <c r="AY190" s="181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2651</v>
      </c>
      <c r="H191" s="153">
        <v>3.75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3" customFormat="1" ht="12">
      <c r="B192" s="157"/>
      <c r="D192" s="150" t="s">
        <v>220</v>
      </c>
      <c r="E192" s="158" t="s">
        <v>19</v>
      </c>
      <c r="F192" s="159" t="s">
        <v>294</v>
      </c>
      <c r="H192" s="158" t="s">
        <v>19</v>
      </c>
      <c r="I192" s="160"/>
      <c r="L192" s="157"/>
      <c r="M192" s="161"/>
      <c r="T192" s="162"/>
      <c r="AT192" s="158" t="s">
        <v>220</v>
      </c>
      <c r="AU192" s="158" t="s">
        <v>86</v>
      </c>
      <c r="AV192" s="13" t="s">
        <v>84</v>
      </c>
      <c r="AW192" s="13" t="s">
        <v>37</v>
      </c>
      <c r="AX192" s="13" t="s">
        <v>77</v>
      </c>
      <c r="AY192" s="158" t="s">
        <v>208</v>
      </c>
    </row>
    <row r="193" spans="2:51" s="15" customFormat="1" ht="12">
      <c r="B193" s="180"/>
      <c r="D193" s="150" t="s">
        <v>220</v>
      </c>
      <c r="E193" s="181" t="s">
        <v>19</v>
      </c>
      <c r="F193" s="182" t="s">
        <v>99</v>
      </c>
      <c r="H193" s="183">
        <v>3.75</v>
      </c>
      <c r="I193" s="184"/>
      <c r="L193" s="180"/>
      <c r="M193" s="185"/>
      <c r="T193" s="186"/>
      <c r="AT193" s="181" t="s">
        <v>220</v>
      </c>
      <c r="AU193" s="181" t="s">
        <v>86</v>
      </c>
      <c r="AV193" s="15" t="s">
        <v>209</v>
      </c>
      <c r="AW193" s="15" t="s">
        <v>37</v>
      </c>
      <c r="AX193" s="15" t="s">
        <v>77</v>
      </c>
      <c r="AY193" s="181" t="s">
        <v>208</v>
      </c>
    </row>
    <row r="194" spans="2:51" s="14" customFormat="1" ht="12">
      <c r="B194" s="163"/>
      <c r="D194" s="150" t="s">
        <v>220</v>
      </c>
      <c r="E194" s="164" t="s">
        <v>19</v>
      </c>
      <c r="F194" s="165" t="s">
        <v>223</v>
      </c>
      <c r="H194" s="166">
        <v>15.329999999999998</v>
      </c>
      <c r="I194" s="167"/>
      <c r="L194" s="163"/>
      <c r="M194" s="168"/>
      <c r="T194" s="169"/>
      <c r="AT194" s="164" t="s">
        <v>220</v>
      </c>
      <c r="AU194" s="164" t="s">
        <v>86</v>
      </c>
      <c r="AV194" s="14" t="s">
        <v>216</v>
      </c>
      <c r="AW194" s="14" t="s">
        <v>37</v>
      </c>
      <c r="AX194" s="14" t="s">
        <v>84</v>
      </c>
      <c r="AY194" s="164" t="s">
        <v>208</v>
      </c>
    </row>
    <row r="195" spans="2:65" s="1" customFormat="1" ht="44.25" customHeight="1">
      <c r="B195" s="33"/>
      <c r="C195" s="132" t="s">
        <v>242</v>
      </c>
      <c r="D195" s="132" t="s">
        <v>211</v>
      </c>
      <c r="E195" s="133" t="s">
        <v>776</v>
      </c>
      <c r="F195" s="134" t="s">
        <v>777</v>
      </c>
      <c r="G195" s="135" t="s">
        <v>226</v>
      </c>
      <c r="H195" s="136">
        <v>15.33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0.0079</v>
      </c>
      <c r="R195" s="141">
        <f>Q195*H195</f>
        <v>0.121107</v>
      </c>
      <c r="S195" s="141">
        <v>0</v>
      </c>
      <c r="T195" s="142">
        <f>S195*H195</f>
        <v>0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2652</v>
      </c>
    </row>
    <row r="196" spans="2:47" s="1" customFormat="1" ht="12">
      <c r="B196" s="33"/>
      <c r="D196" s="145" t="s">
        <v>218</v>
      </c>
      <c r="F196" s="146" t="s">
        <v>779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65" s="1" customFormat="1" ht="37.9" customHeight="1">
      <c r="B197" s="33"/>
      <c r="C197" s="132" t="s">
        <v>271</v>
      </c>
      <c r="D197" s="132" t="s">
        <v>211</v>
      </c>
      <c r="E197" s="133" t="s">
        <v>296</v>
      </c>
      <c r="F197" s="134" t="s">
        <v>297</v>
      </c>
      <c r="G197" s="135" t="s">
        <v>226</v>
      </c>
      <c r="H197" s="136">
        <v>5.32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0.025</v>
      </c>
      <c r="R197" s="141">
        <f>Q197*H197</f>
        <v>0.133</v>
      </c>
      <c r="S197" s="141">
        <v>0</v>
      </c>
      <c r="T197" s="142">
        <f>S197*H197</f>
        <v>0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2653</v>
      </c>
    </row>
    <row r="198" spans="2:47" s="1" customFormat="1" ht="12">
      <c r="B198" s="33"/>
      <c r="D198" s="145" t="s">
        <v>218</v>
      </c>
      <c r="F198" s="146" t="s">
        <v>299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2654</v>
      </c>
      <c r="H199" s="153">
        <v>6.24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2" customFormat="1" ht="12">
      <c r="B200" s="149"/>
      <c r="D200" s="150" t="s">
        <v>220</v>
      </c>
      <c r="E200" s="151" t="s">
        <v>19</v>
      </c>
      <c r="F200" s="152" t="s">
        <v>2614</v>
      </c>
      <c r="H200" s="153">
        <v>-3.52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37</v>
      </c>
      <c r="AX200" s="12" t="s">
        <v>77</v>
      </c>
      <c r="AY200" s="151" t="s">
        <v>208</v>
      </c>
    </row>
    <row r="201" spans="2:51" s="13" customFormat="1" ht="12">
      <c r="B201" s="157"/>
      <c r="D201" s="150" t="s">
        <v>220</v>
      </c>
      <c r="E201" s="158" t="s">
        <v>19</v>
      </c>
      <c r="F201" s="159" t="s">
        <v>2655</v>
      </c>
      <c r="H201" s="158" t="s">
        <v>19</v>
      </c>
      <c r="I201" s="160"/>
      <c r="L201" s="157"/>
      <c r="M201" s="161"/>
      <c r="T201" s="162"/>
      <c r="AT201" s="158" t="s">
        <v>220</v>
      </c>
      <c r="AU201" s="158" t="s">
        <v>86</v>
      </c>
      <c r="AV201" s="13" t="s">
        <v>84</v>
      </c>
      <c r="AW201" s="13" t="s">
        <v>37</v>
      </c>
      <c r="AX201" s="13" t="s">
        <v>77</v>
      </c>
      <c r="AY201" s="158" t="s">
        <v>208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2656</v>
      </c>
      <c r="H202" s="153">
        <v>1.76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2" customFormat="1" ht="12">
      <c r="B203" s="149"/>
      <c r="D203" s="150" t="s">
        <v>220</v>
      </c>
      <c r="E203" s="151" t="s">
        <v>19</v>
      </c>
      <c r="F203" s="152" t="s">
        <v>2657</v>
      </c>
      <c r="H203" s="153">
        <v>0.84</v>
      </c>
      <c r="I203" s="154"/>
      <c r="L203" s="149"/>
      <c r="M203" s="155"/>
      <c r="T203" s="156"/>
      <c r="AT203" s="151" t="s">
        <v>220</v>
      </c>
      <c r="AU203" s="151" t="s">
        <v>86</v>
      </c>
      <c r="AV203" s="12" t="s">
        <v>86</v>
      </c>
      <c r="AW203" s="12" t="s">
        <v>37</v>
      </c>
      <c r="AX203" s="12" t="s">
        <v>77</v>
      </c>
      <c r="AY203" s="151" t="s">
        <v>208</v>
      </c>
    </row>
    <row r="204" spans="2:51" s="13" customFormat="1" ht="12">
      <c r="B204" s="157"/>
      <c r="D204" s="150" t="s">
        <v>220</v>
      </c>
      <c r="E204" s="158" t="s">
        <v>19</v>
      </c>
      <c r="F204" s="159" t="s">
        <v>2658</v>
      </c>
      <c r="H204" s="158" t="s">
        <v>19</v>
      </c>
      <c r="I204" s="160"/>
      <c r="L204" s="157"/>
      <c r="M204" s="161"/>
      <c r="T204" s="162"/>
      <c r="AT204" s="158" t="s">
        <v>220</v>
      </c>
      <c r="AU204" s="158" t="s">
        <v>86</v>
      </c>
      <c r="AV204" s="13" t="s">
        <v>84</v>
      </c>
      <c r="AW204" s="13" t="s">
        <v>37</v>
      </c>
      <c r="AX204" s="13" t="s">
        <v>77</v>
      </c>
      <c r="AY204" s="158" t="s">
        <v>208</v>
      </c>
    </row>
    <row r="205" spans="2:51" s="14" customFormat="1" ht="12">
      <c r="B205" s="163"/>
      <c r="D205" s="150" t="s">
        <v>220</v>
      </c>
      <c r="E205" s="164" t="s">
        <v>19</v>
      </c>
      <c r="F205" s="165" t="s">
        <v>223</v>
      </c>
      <c r="H205" s="166">
        <v>5.32</v>
      </c>
      <c r="I205" s="167"/>
      <c r="L205" s="163"/>
      <c r="M205" s="168"/>
      <c r="T205" s="169"/>
      <c r="AT205" s="164" t="s">
        <v>220</v>
      </c>
      <c r="AU205" s="164" t="s">
        <v>86</v>
      </c>
      <c r="AV205" s="14" t="s">
        <v>216</v>
      </c>
      <c r="AW205" s="14" t="s">
        <v>37</v>
      </c>
      <c r="AX205" s="14" t="s">
        <v>84</v>
      </c>
      <c r="AY205" s="164" t="s">
        <v>208</v>
      </c>
    </row>
    <row r="206" spans="2:65" s="1" customFormat="1" ht="24.2" customHeight="1">
      <c r="B206" s="33"/>
      <c r="C206" s="132" t="s">
        <v>169</v>
      </c>
      <c r="D206" s="132" t="s">
        <v>211</v>
      </c>
      <c r="E206" s="133" t="s">
        <v>307</v>
      </c>
      <c r="F206" s="134" t="s">
        <v>308</v>
      </c>
      <c r="G206" s="135" t="s">
        <v>274</v>
      </c>
      <c r="H206" s="136">
        <v>13.2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0.010323</v>
      </c>
      <c r="R206" s="141">
        <f>Q206*H206</f>
        <v>0.1362636</v>
      </c>
      <c r="S206" s="141">
        <v>0</v>
      </c>
      <c r="T206" s="142">
        <f>S206*H206</f>
        <v>0</v>
      </c>
      <c r="AR206" s="143" t="s">
        <v>216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216</v>
      </c>
      <c r="BM206" s="143" t="s">
        <v>2659</v>
      </c>
    </row>
    <row r="207" spans="2:47" s="1" customFormat="1" ht="12">
      <c r="B207" s="33"/>
      <c r="D207" s="145" t="s">
        <v>218</v>
      </c>
      <c r="F207" s="146" t="s">
        <v>310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2660</v>
      </c>
      <c r="H208" s="153">
        <v>1.5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2660</v>
      </c>
      <c r="H209" s="153">
        <v>1.5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2522</v>
      </c>
      <c r="H210" s="153">
        <v>2.1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2" customFormat="1" ht="12">
      <c r="B211" s="149"/>
      <c r="D211" s="150" t="s">
        <v>220</v>
      </c>
      <c r="E211" s="151" t="s">
        <v>19</v>
      </c>
      <c r="F211" s="152" t="s">
        <v>2660</v>
      </c>
      <c r="H211" s="153">
        <v>1.5</v>
      </c>
      <c r="I211" s="154"/>
      <c r="L211" s="149"/>
      <c r="M211" s="155"/>
      <c r="T211" s="156"/>
      <c r="AT211" s="151" t="s">
        <v>220</v>
      </c>
      <c r="AU211" s="151" t="s">
        <v>86</v>
      </c>
      <c r="AV211" s="12" t="s">
        <v>86</v>
      </c>
      <c r="AW211" s="12" t="s">
        <v>37</v>
      </c>
      <c r="AX211" s="12" t="s">
        <v>77</v>
      </c>
      <c r="AY211" s="151" t="s">
        <v>208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2522</v>
      </c>
      <c r="H212" s="153">
        <v>2.1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2" customFormat="1" ht="12">
      <c r="B213" s="149"/>
      <c r="D213" s="150" t="s">
        <v>220</v>
      </c>
      <c r="E213" s="151" t="s">
        <v>19</v>
      </c>
      <c r="F213" s="152" t="s">
        <v>2661</v>
      </c>
      <c r="H213" s="153">
        <v>4.5</v>
      </c>
      <c r="I213" s="154"/>
      <c r="L213" s="149"/>
      <c r="M213" s="155"/>
      <c r="T213" s="156"/>
      <c r="AT213" s="151" t="s">
        <v>220</v>
      </c>
      <c r="AU213" s="151" t="s">
        <v>86</v>
      </c>
      <c r="AV213" s="12" t="s">
        <v>86</v>
      </c>
      <c r="AW213" s="12" t="s">
        <v>37</v>
      </c>
      <c r="AX213" s="12" t="s">
        <v>77</v>
      </c>
      <c r="AY213" s="151" t="s">
        <v>208</v>
      </c>
    </row>
    <row r="214" spans="2:51" s="14" customFormat="1" ht="12">
      <c r="B214" s="163"/>
      <c r="D214" s="150" t="s">
        <v>220</v>
      </c>
      <c r="E214" s="164" t="s">
        <v>19</v>
      </c>
      <c r="F214" s="165" t="s">
        <v>223</v>
      </c>
      <c r="H214" s="166">
        <v>13.2</v>
      </c>
      <c r="I214" s="167"/>
      <c r="L214" s="163"/>
      <c r="M214" s="168"/>
      <c r="T214" s="169"/>
      <c r="AT214" s="164" t="s">
        <v>220</v>
      </c>
      <c r="AU214" s="164" t="s">
        <v>86</v>
      </c>
      <c r="AV214" s="14" t="s">
        <v>216</v>
      </c>
      <c r="AW214" s="14" t="s">
        <v>37</v>
      </c>
      <c r="AX214" s="14" t="s">
        <v>84</v>
      </c>
      <c r="AY214" s="164" t="s">
        <v>208</v>
      </c>
    </row>
    <row r="215" spans="2:65" s="1" customFormat="1" ht="24.2" customHeight="1">
      <c r="B215" s="33"/>
      <c r="C215" s="132" t="s">
        <v>295</v>
      </c>
      <c r="D215" s="132" t="s">
        <v>211</v>
      </c>
      <c r="E215" s="133" t="s">
        <v>313</v>
      </c>
      <c r="F215" s="134" t="s">
        <v>314</v>
      </c>
      <c r="G215" s="135" t="s">
        <v>274</v>
      </c>
      <c r="H215" s="136">
        <v>5.95</v>
      </c>
      <c r="I215" s="137"/>
      <c r="J215" s="138">
        <f>ROUND(I215*H215,2)</f>
        <v>0</v>
      </c>
      <c r="K215" s="134" t="s">
        <v>215</v>
      </c>
      <c r="L215" s="33"/>
      <c r="M215" s="139" t="s">
        <v>19</v>
      </c>
      <c r="N215" s="140" t="s">
        <v>48</v>
      </c>
      <c r="P215" s="141">
        <f>O215*H215</f>
        <v>0</v>
      </c>
      <c r="Q215" s="141">
        <v>0.020646</v>
      </c>
      <c r="R215" s="141">
        <f>Q215*H215</f>
        <v>0.12284370000000001</v>
      </c>
      <c r="S215" s="141">
        <v>0</v>
      </c>
      <c r="T215" s="142">
        <f>S215*H215</f>
        <v>0</v>
      </c>
      <c r="AR215" s="143" t="s">
        <v>216</v>
      </c>
      <c r="AT215" s="143" t="s">
        <v>211</v>
      </c>
      <c r="AU215" s="143" t="s">
        <v>86</v>
      </c>
      <c r="AY215" s="18" t="s">
        <v>208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84</v>
      </c>
      <c r="BK215" s="144">
        <f>ROUND(I215*H215,2)</f>
        <v>0</v>
      </c>
      <c r="BL215" s="18" t="s">
        <v>216</v>
      </c>
      <c r="BM215" s="143" t="s">
        <v>2662</v>
      </c>
    </row>
    <row r="216" spans="2:47" s="1" customFormat="1" ht="12">
      <c r="B216" s="33"/>
      <c r="D216" s="145" t="s">
        <v>218</v>
      </c>
      <c r="F216" s="146" t="s">
        <v>316</v>
      </c>
      <c r="I216" s="147"/>
      <c r="L216" s="33"/>
      <c r="M216" s="148"/>
      <c r="T216" s="52"/>
      <c r="AT216" s="18" t="s">
        <v>218</v>
      </c>
      <c r="AU216" s="18" t="s">
        <v>86</v>
      </c>
    </row>
    <row r="217" spans="2:51" s="12" customFormat="1" ht="12">
      <c r="B217" s="149"/>
      <c r="D217" s="150" t="s">
        <v>220</v>
      </c>
      <c r="E217" s="151" t="s">
        <v>19</v>
      </c>
      <c r="F217" s="152" t="s">
        <v>2663</v>
      </c>
      <c r="H217" s="153">
        <v>1.8</v>
      </c>
      <c r="I217" s="154"/>
      <c r="L217" s="149"/>
      <c r="M217" s="155"/>
      <c r="T217" s="156"/>
      <c r="AT217" s="151" t="s">
        <v>220</v>
      </c>
      <c r="AU217" s="151" t="s">
        <v>86</v>
      </c>
      <c r="AV217" s="12" t="s">
        <v>86</v>
      </c>
      <c r="AW217" s="12" t="s">
        <v>37</v>
      </c>
      <c r="AX217" s="12" t="s">
        <v>77</v>
      </c>
      <c r="AY217" s="151" t="s">
        <v>208</v>
      </c>
    </row>
    <row r="218" spans="2:51" s="12" customFormat="1" ht="12">
      <c r="B218" s="149"/>
      <c r="D218" s="150" t="s">
        <v>220</v>
      </c>
      <c r="E218" s="151" t="s">
        <v>19</v>
      </c>
      <c r="F218" s="152" t="s">
        <v>2663</v>
      </c>
      <c r="H218" s="153">
        <v>1.8</v>
      </c>
      <c r="I218" s="154"/>
      <c r="L218" s="149"/>
      <c r="M218" s="155"/>
      <c r="T218" s="156"/>
      <c r="AT218" s="151" t="s">
        <v>220</v>
      </c>
      <c r="AU218" s="151" t="s">
        <v>86</v>
      </c>
      <c r="AV218" s="12" t="s">
        <v>86</v>
      </c>
      <c r="AW218" s="12" t="s">
        <v>37</v>
      </c>
      <c r="AX218" s="12" t="s">
        <v>77</v>
      </c>
      <c r="AY218" s="151" t="s">
        <v>208</v>
      </c>
    </row>
    <row r="219" spans="2:51" s="12" customFormat="1" ht="12">
      <c r="B219" s="149"/>
      <c r="D219" s="150" t="s">
        <v>220</v>
      </c>
      <c r="E219" s="151" t="s">
        <v>19</v>
      </c>
      <c r="F219" s="152" t="s">
        <v>2664</v>
      </c>
      <c r="H219" s="153">
        <v>2.35</v>
      </c>
      <c r="I219" s="154"/>
      <c r="L219" s="149"/>
      <c r="M219" s="155"/>
      <c r="T219" s="156"/>
      <c r="AT219" s="151" t="s">
        <v>220</v>
      </c>
      <c r="AU219" s="151" t="s">
        <v>86</v>
      </c>
      <c r="AV219" s="12" t="s">
        <v>86</v>
      </c>
      <c r="AW219" s="12" t="s">
        <v>37</v>
      </c>
      <c r="AX219" s="12" t="s">
        <v>77</v>
      </c>
      <c r="AY219" s="151" t="s">
        <v>208</v>
      </c>
    </row>
    <row r="220" spans="2:51" s="14" customFormat="1" ht="12">
      <c r="B220" s="163"/>
      <c r="D220" s="150" t="s">
        <v>220</v>
      </c>
      <c r="E220" s="164" t="s">
        <v>19</v>
      </c>
      <c r="F220" s="165" t="s">
        <v>223</v>
      </c>
      <c r="H220" s="166">
        <v>5.95</v>
      </c>
      <c r="I220" s="167"/>
      <c r="L220" s="163"/>
      <c r="M220" s="168"/>
      <c r="T220" s="169"/>
      <c r="AT220" s="164" t="s">
        <v>220</v>
      </c>
      <c r="AU220" s="164" t="s">
        <v>86</v>
      </c>
      <c r="AV220" s="14" t="s">
        <v>216</v>
      </c>
      <c r="AW220" s="14" t="s">
        <v>37</v>
      </c>
      <c r="AX220" s="14" t="s">
        <v>84</v>
      </c>
      <c r="AY220" s="164" t="s">
        <v>208</v>
      </c>
    </row>
    <row r="221" spans="2:65" s="1" customFormat="1" ht="37.9" customHeight="1">
      <c r="B221" s="33"/>
      <c r="C221" s="132" t="s">
        <v>306</v>
      </c>
      <c r="D221" s="132" t="s">
        <v>211</v>
      </c>
      <c r="E221" s="133" t="s">
        <v>319</v>
      </c>
      <c r="F221" s="134" t="s">
        <v>320</v>
      </c>
      <c r="G221" s="135" t="s">
        <v>226</v>
      </c>
      <c r="H221" s="136">
        <v>72.92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48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216</v>
      </c>
      <c r="AT221" s="143" t="s">
        <v>211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216</v>
      </c>
      <c r="BM221" s="143" t="s">
        <v>2665</v>
      </c>
    </row>
    <row r="222" spans="2:47" s="1" customFormat="1" ht="12">
      <c r="B222" s="33"/>
      <c r="D222" s="145" t="s">
        <v>218</v>
      </c>
      <c r="F222" s="146" t="s">
        <v>322</v>
      </c>
      <c r="I222" s="147"/>
      <c r="L222" s="33"/>
      <c r="M222" s="148"/>
      <c r="T222" s="52"/>
      <c r="AT222" s="18" t="s">
        <v>218</v>
      </c>
      <c r="AU222" s="18" t="s">
        <v>86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2666</v>
      </c>
      <c r="H223" s="153">
        <v>9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2" customFormat="1" ht="12">
      <c r="B224" s="149"/>
      <c r="D224" s="150" t="s">
        <v>220</v>
      </c>
      <c r="E224" s="151" t="s">
        <v>19</v>
      </c>
      <c r="F224" s="152" t="s">
        <v>2667</v>
      </c>
      <c r="H224" s="153">
        <v>8.1</v>
      </c>
      <c r="I224" s="154"/>
      <c r="L224" s="149"/>
      <c r="M224" s="155"/>
      <c r="T224" s="156"/>
      <c r="AT224" s="151" t="s">
        <v>220</v>
      </c>
      <c r="AU224" s="151" t="s">
        <v>86</v>
      </c>
      <c r="AV224" s="12" t="s">
        <v>86</v>
      </c>
      <c r="AW224" s="12" t="s">
        <v>37</v>
      </c>
      <c r="AX224" s="12" t="s">
        <v>77</v>
      </c>
      <c r="AY224" s="151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1523</v>
      </c>
      <c r="H225" s="153">
        <v>11.34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2" customFormat="1" ht="12">
      <c r="B226" s="149"/>
      <c r="D226" s="150" t="s">
        <v>220</v>
      </c>
      <c r="E226" s="151" t="s">
        <v>19</v>
      </c>
      <c r="F226" s="152" t="s">
        <v>2668</v>
      </c>
      <c r="H226" s="153">
        <v>8.1</v>
      </c>
      <c r="I226" s="154"/>
      <c r="L226" s="149"/>
      <c r="M226" s="155"/>
      <c r="T226" s="156"/>
      <c r="AT226" s="151" t="s">
        <v>220</v>
      </c>
      <c r="AU226" s="151" t="s">
        <v>86</v>
      </c>
      <c r="AV226" s="12" t="s">
        <v>86</v>
      </c>
      <c r="AW226" s="12" t="s">
        <v>37</v>
      </c>
      <c r="AX226" s="12" t="s">
        <v>77</v>
      </c>
      <c r="AY226" s="151" t="s">
        <v>208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1523</v>
      </c>
      <c r="H227" s="153">
        <v>11.34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2" customFormat="1" ht="12">
      <c r="B228" s="149"/>
      <c r="D228" s="150" t="s">
        <v>220</v>
      </c>
      <c r="E228" s="151" t="s">
        <v>19</v>
      </c>
      <c r="F228" s="152" t="s">
        <v>2669</v>
      </c>
      <c r="H228" s="153">
        <v>7.5</v>
      </c>
      <c r="I228" s="154"/>
      <c r="L228" s="149"/>
      <c r="M228" s="155"/>
      <c r="T228" s="156"/>
      <c r="AT228" s="151" t="s">
        <v>220</v>
      </c>
      <c r="AU228" s="151" t="s">
        <v>86</v>
      </c>
      <c r="AV228" s="12" t="s">
        <v>86</v>
      </c>
      <c r="AW228" s="12" t="s">
        <v>37</v>
      </c>
      <c r="AX228" s="12" t="s">
        <v>77</v>
      </c>
      <c r="AY228" s="151" t="s">
        <v>208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2670</v>
      </c>
      <c r="H229" s="153">
        <v>10.5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2" customFormat="1" ht="12">
      <c r="B230" s="149"/>
      <c r="D230" s="150" t="s">
        <v>220</v>
      </c>
      <c r="E230" s="151" t="s">
        <v>19</v>
      </c>
      <c r="F230" s="152" t="s">
        <v>2671</v>
      </c>
      <c r="H230" s="153">
        <v>7.04</v>
      </c>
      <c r="I230" s="154"/>
      <c r="L230" s="149"/>
      <c r="M230" s="155"/>
      <c r="T230" s="156"/>
      <c r="AT230" s="151" t="s">
        <v>220</v>
      </c>
      <c r="AU230" s="151" t="s">
        <v>86</v>
      </c>
      <c r="AV230" s="12" t="s">
        <v>86</v>
      </c>
      <c r="AW230" s="12" t="s">
        <v>37</v>
      </c>
      <c r="AX230" s="12" t="s">
        <v>77</v>
      </c>
      <c r="AY230" s="151" t="s">
        <v>208</v>
      </c>
    </row>
    <row r="231" spans="2:51" s="14" customFormat="1" ht="12">
      <c r="B231" s="163"/>
      <c r="D231" s="150" t="s">
        <v>220</v>
      </c>
      <c r="E231" s="164" t="s">
        <v>19</v>
      </c>
      <c r="F231" s="165" t="s">
        <v>223</v>
      </c>
      <c r="H231" s="166">
        <v>72.92</v>
      </c>
      <c r="I231" s="167"/>
      <c r="L231" s="163"/>
      <c r="M231" s="168"/>
      <c r="T231" s="169"/>
      <c r="AT231" s="164" t="s">
        <v>220</v>
      </c>
      <c r="AU231" s="164" t="s">
        <v>86</v>
      </c>
      <c r="AV231" s="14" t="s">
        <v>216</v>
      </c>
      <c r="AW231" s="14" t="s">
        <v>37</v>
      </c>
      <c r="AX231" s="14" t="s">
        <v>84</v>
      </c>
      <c r="AY231" s="164" t="s">
        <v>208</v>
      </c>
    </row>
    <row r="232" spans="2:63" s="11" customFormat="1" ht="22.9" customHeight="1">
      <c r="B232" s="120"/>
      <c r="D232" s="121" t="s">
        <v>76</v>
      </c>
      <c r="E232" s="130" t="s">
        <v>271</v>
      </c>
      <c r="F232" s="130" t="s">
        <v>324</v>
      </c>
      <c r="I232" s="123"/>
      <c r="J232" s="131">
        <f>BK232</f>
        <v>0</v>
      </c>
      <c r="L232" s="120"/>
      <c r="M232" s="125"/>
      <c r="P232" s="126">
        <f>SUM(P233:P315)</f>
        <v>0</v>
      </c>
      <c r="R232" s="126">
        <f>SUM(R233:R315)</f>
        <v>0.0048</v>
      </c>
      <c r="T232" s="127">
        <f>SUM(T233:T315)</f>
        <v>7.94217</v>
      </c>
      <c r="AR232" s="121" t="s">
        <v>84</v>
      </c>
      <c r="AT232" s="128" t="s">
        <v>76</v>
      </c>
      <c r="AU232" s="128" t="s">
        <v>84</v>
      </c>
      <c r="AY232" s="121" t="s">
        <v>208</v>
      </c>
      <c r="BK232" s="129">
        <f>SUM(BK233:BK315)</f>
        <v>0</v>
      </c>
    </row>
    <row r="233" spans="2:65" s="1" customFormat="1" ht="37.9" customHeight="1">
      <c r="B233" s="33"/>
      <c r="C233" s="132" t="s">
        <v>312</v>
      </c>
      <c r="D233" s="132" t="s">
        <v>211</v>
      </c>
      <c r="E233" s="133" t="s">
        <v>1645</v>
      </c>
      <c r="F233" s="134" t="s">
        <v>1646</v>
      </c>
      <c r="G233" s="135" t="s">
        <v>226</v>
      </c>
      <c r="H233" s="136">
        <v>3</v>
      </c>
      <c r="I233" s="137"/>
      <c r="J233" s="138">
        <f>ROUND(I233*H233,2)</f>
        <v>0</v>
      </c>
      <c r="K233" s="134" t="s">
        <v>215</v>
      </c>
      <c r="L233" s="33"/>
      <c r="M233" s="139" t="s">
        <v>19</v>
      </c>
      <c r="N233" s="140" t="s">
        <v>48</v>
      </c>
      <c r="P233" s="141">
        <f>O233*H233</f>
        <v>0</v>
      </c>
      <c r="Q233" s="141">
        <v>0.00013</v>
      </c>
      <c r="R233" s="141">
        <f>Q233*H233</f>
        <v>0.00038999999999999994</v>
      </c>
      <c r="S233" s="141">
        <v>0</v>
      </c>
      <c r="T233" s="142">
        <f>S233*H233</f>
        <v>0</v>
      </c>
      <c r="AR233" s="143" t="s">
        <v>216</v>
      </c>
      <c r="AT233" s="143" t="s">
        <v>211</v>
      </c>
      <c r="AU233" s="143" t="s">
        <v>86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84</v>
      </c>
      <c r="BK233" s="144">
        <f>ROUND(I233*H233,2)</f>
        <v>0</v>
      </c>
      <c r="BL233" s="18" t="s">
        <v>216</v>
      </c>
      <c r="BM233" s="143" t="s">
        <v>2672</v>
      </c>
    </row>
    <row r="234" spans="2:47" s="1" customFormat="1" ht="12">
      <c r="B234" s="33"/>
      <c r="D234" s="145" t="s">
        <v>218</v>
      </c>
      <c r="F234" s="146" t="s">
        <v>1648</v>
      </c>
      <c r="I234" s="147"/>
      <c r="L234" s="33"/>
      <c r="M234" s="148"/>
      <c r="T234" s="52"/>
      <c r="AT234" s="18" t="s">
        <v>218</v>
      </c>
      <c r="AU234" s="18" t="s">
        <v>86</v>
      </c>
    </row>
    <row r="235" spans="2:51" s="12" customFormat="1" ht="12">
      <c r="B235" s="149"/>
      <c r="D235" s="150" t="s">
        <v>220</v>
      </c>
      <c r="E235" s="151" t="s">
        <v>19</v>
      </c>
      <c r="F235" s="152" t="s">
        <v>2673</v>
      </c>
      <c r="H235" s="153">
        <v>3</v>
      </c>
      <c r="I235" s="154"/>
      <c r="L235" s="149"/>
      <c r="M235" s="155"/>
      <c r="T235" s="156"/>
      <c r="AT235" s="151" t="s">
        <v>220</v>
      </c>
      <c r="AU235" s="151" t="s">
        <v>86</v>
      </c>
      <c r="AV235" s="12" t="s">
        <v>86</v>
      </c>
      <c r="AW235" s="12" t="s">
        <v>37</v>
      </c>
      <c r="AX235" s="12" t="s">
        <v>77</v>
      </c>
      <c r="AY235" s="151" t="s">
        <v>208</v>
      </c>
    </row>
    <row r="236" spans="2:51" s="13" customFormat="1" ht="12">
      <c r="B236" s="157"/>
      <c r="D236" s="150" t="s">
        <v>220</v>
      </c>
      <c r="E236" s="158" t="s">
        <v>19</v>
      </c>
      <c r="F236" s="159" t="s">
        <v>2674</v>
      </c>
      <c r="H236" s="158" t="s">
        <v>19</v>
      </c>
      <c r="I236" s="160"/>
      <c r="L236" s="157"/>
      <c r="M236" s="161"/>
      <c r="T236" s="162"/>
      <c r="AT236" s="158" t="s">
        <v>220</v>
      </c>
      <c r="AU236" s="158" t="s">
        <v>86</v>
      </c>
      <c r="AV236" s="13" t="s">
        <v>84</v>
      </c>
      <c r="AW236" s="13" t="s">
        <v>37</v>
      </c>
      <c r="AX236" s="13" t="s">
        <v>77</v>
      </c>
      <c r="AY236" s="158" t="s">
        <v>208</v>
      </c>
    </row>
    <row r="237" spans="2:51" s="14" customFormat="1" ht="12">
      <c r="B237" s="163"/>
      <c r="D237" s="150" t="s">
        <v>220</v>
      </c>
      <c r="E237" s="164" t="s">
        <v>19</v>
      </c>
      <c r="F237" s="165" t="s">
        <v>223</v>
      </c>
      <c r="H237" s="166">
        <v>3</v>
      </c>
      <c r="I237" s="167"/>
      <c r="L237" s="163"/>
      <c r="M237" s="168"/>
      <c r="T237" s="169"/>
      <c r="AT237" s="164" t="s">
        <v>220</v>
      </c>
      <c r="AU237" s="164" t="s">
        <v>86</v>
      </c>
      <c r="AV237" s="14" t="s">
        <v>216</v>
      </c>
      <c r="AW237" s="14" t="s">
        <v>37</v>
      </c>
      <c r="AX237" s="14" t="s">
        <v>84</v>
      </c>
      <c r="AY237" s="164" t="s">
        <v>208</v>
      </c>
    </row>
    <row r="238" spans="2:65" s="1" customFormat="1" ht="37.9" customHeight="1">
      <c r="B238" s="33"/>
      <c r="C238" s="132" t="s">
        <v>318</v>
      </c>
      <c r="D238" s="132" t="s">
        <v>211</v>
      </c>
      <c r="E238" s="133" t="s">
        <v>325</v>
      </c>
      <c r="F238" s="134" t="s">
        <v>326</v>
      </c>
      <c r="G238" s="135" t="s">
        <v>226</v>
      </c>
      <c r="H238" s="136">
        <v>21</v>
      </c>
      <c r="I238" s="137"/>
      <c r="J238" s="138">
        <f>ROUND(I238*H238,2)</f>
        <v>0</v>
      </c>
      <c r="K238" s="134" t="s">
        <v>215</v>
      </c>
      <c r="L238" s="33"/>
      <c r="M238" s="139" t="s">
        <v>19</v>
      </c>
      <c r="N238" s="140" t="s">
        <v>48</v>
      </c>
      <c r="P238" s="141">
        <f>O238*H238</f>
        <v>0</v>
      </c>
      <c r="Q238" s="141">
        <v>0.00021</v>
      </c>
      <c r="R238" s="141">
        <f>Q238*H238</f>
        <v>0.00441</v>
      </c>
      <c r="S238" s="141">
        <v>0</v>
      </c>
      <c r="T238" s="142">
        <f>S238*H238</f>
        <v>0</v>
      </c>
      <c r="AR238" s="143" t="s">
        <v>216</v>
      </c>
      <c r="AT238" s="143" t="s">
        <v>211</v>
      </c>
      <c r="AU238" s="143" t="s">
        <v>86</v>
      </c>
      <c r="AY238" s="18" t="s">
        <v>208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84</v>
      </c>
      <c r="BK238" s="144">
        <f>ROUND(I238*H238,2)</f>
        <v>0</v>
      </c>
      <c r="BL238" s="18" t="s">
        <v>216</v>
      </c>
      <c r="BM238" s="143" t="s">
        <v>2675</v>
      </c>
    </row>
    <row r="239" spans="2:47" s="1" customFormat="1" ht="12">
      <c r="B239" s="33"/>
      <c r="D239" s="145" t="s">
        <v>218</v>
      </c>
      <c r="F239" s="146" t="s">
        <v>328</v>
      </c>
      <c r="I239" s="147"/>
      <c r="L239" s="33"/>
      <c r="M239" s="148"/>
      <c r="T239" s="52"/>
      <c r="AT239" s="18" t="s">
        <v>218</v>
      </c>
      <c r="AU239" s="18" t="s">
        <v>86</v>
      </c>
    </row>
    <row r="240" spans="2:51" s="12" customFormat="1" ht="12">
      <c r="B240" s="149"/>
      <c r="D240" s="150" t="s">
        <v>220</v>
      </c>
      <c r="E240" s="151" t="s">
        <v>19</v>
      </c>
      <c r="F240" s="152" t="s">
        <v>2374</v>
      </c>
      <c r="H240" s="153">
        <v>21</v>
      </c>
      <c r="I240" s="154"/>
      <c r="L240" s="149"/>
      <c r="M240" s="155"/>
      <c r="T240" s="156"/>
      <c r="AT240" s="151" t="s">
        <v>220</v>
      </c>
      <c r="AU240" s="151" t="s">
        <v>86</v>
      </c>
      <c r="AV240" s="12" t="s">
        <v>86</v>
      </c>
      <c r="AW240" s="12" t="s">
        <v>37</v>
      </c>
      <c r="AX240" s="12" t="s">
        <v>77</v>
      </c>
      <c r="AY240" s="151" t="s">
        <v>208</v>
      </c>
    </row>
    <row r="241" spans="2:51" s="13" customFormat="1" ht="12">
      <c r="B241" s="157"/>
      <c r="D241" s="150" t="s">
        <v>220</v>
      </c>
      <c r="E241" s="158" t="s">
        <v>19</v>
      </c>
      <c r="F241" s="159" t="s">
        <v>330</v>
      </c>
      <c r="H241" s="158" t="s">
        <v>19</v>
      </c>
      <c r="I241" s="160"/>
      <c r="L241" s="157"/>
      <c r="M241" s="161"/>
      <c r="T241" s="162"/>
      <c r="AT241" s="158" t="s">
        <v>220</v>
      </c>
      <c r="AU241" s="158" t="s">
        <v>86</v>
      </c>
      <c r="AV241" s="13" t="s">
        <v>84</v>
      </c>
      <c r="AW241" s="13" t="s">
        <v>37</v>
      </c>
      <c r="AX241" s="13" t="s">
        <v>77</v>
      </c>
      <c r="AY241" s="158" t="s">
        <v>208</v>
      </c>
    </row>
    <row r="242" spans="2:51" s="14" customFormat="1" ht="12">
      <c r="B242" s="163"/>
      <c r="D242" s="150" t="s">
        <v>220</v>
      </c>
      <c r="E242" s="164" t="s">
        <v>19</v>
      </c>
      <c r="F242" s="165" t="s">
        <v>223</v>
      </c>
      <c r="H242" s="166">
        <v>21</v>
      </c>
      <c r="I242" s="167"/>
      <c r="L242" s="163"/>
      <c r="M242" s="168"/>
      <c r="T242" s="169"/>
      <c r="AT242" s="164" t="s">
        <v>220</v>
      </c>
      <c r="AU242" s="164" t="s">
        <v>86</v>
      </c>
      <c r="AV242" s="14" t="s">
        <v>216</v>
      </c>
      <c r="AW242" s="14" t="s">
        <v>37</v>
      </c>
      <c r="AX242" s="14" t="s">
        <v>84</v>
      </c>
      <c r="AY242" s="164" t="s">
        <v>208</v>
      </c>
    </row>
    <row r="243" spans="2:65" s="1" customFormat="1" ht="24.2" customHeight="1">
      <c r="B243" s="33"/>
      <c r="C243" s="132" t="s">
        <v>8</v>
      </c>
      <c r="D243" s="132" t="s">
        <v>211</v>
      </c>
      <c r="E243" s="133" t="s">
        <v>1147</v>
      </c>
      <c r="F243" s="134" t="s">
        <v>1148</v>
      </c>
      <c r="G243" s="135" t="s">
        <v>226</v>
      </c>
      <c r="H243" s="136">
        <v>18.27</v>
      </c>
      <c r="I243" s="137"/>
      <c r="J243" s="138">
        <f>ROUND(I243*H243,2)</f>
        <v>0</v>
      </c>
      <c r="K243" s="134" t="s">
        <v>215</v>
      </c>
      <c r="L243" s="33"/>
      <c r="M243" s="139" t="s">
        <v>19</v>
      </c>
      <c r="N243" s="140" t="s">
        <v>48</v>
      </c>
      <c r="P243" s="141">
        <f>O243*H243</f>
        <v>0</v>
      </c>
      <c r="Q243" s="141">
        <v>0</v>
      </c>
      <c r="R243" s="141">
        <f>Q243*H243</f>
        <v>0</v>
      </c>
      <c r="S243" s="141">
        <v>0.055</v>
      </c>
      <c r="T243" s="142">
        <f>S243*H243</f>
        <v>1.00485</v>
      </c>
      <c r="AR243" s="143" t="s">
        <v>216</v>
      </c>
      <c r="AT243" s="143" t="s">
        <v>211</v>
      </c>
      <c r="AU243" s="143" t="s">
        <v>86</v>
      </c>
      <c r="AY243" s="18" t="s">
        <v>208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8" t="s">
        <v>84</v>
      </c>
      <c r="BK243" s="144">
        <f>ROUND(I243*H243,2)</f>
        <v>0</v>
      </c>
      <c r="BL243" s="18" t="s">
        <v>216</v>
      </c>
      <c r="BM243" s="143" t="s">
        <v>2676</v>
      </c>
    </row>
    <row r="244" spans="2:47" s="1" customFormat="1" ht="12">
      <c r="B244" s="33"/>
      <c r="D244" s="145" t="s">
        <v>218</v>
      </c>
      <c r="F244" s="146" t="s">
        <v>1150</v>
      </c>
      <c r="I244" s="147"/>
      <c r="L244" s="33"/>
      <c r="M244" s="148"/>
      <c r="T244" s="52"/>
      <c r="AT244" s="18" t="s">
        <v>218</v>
      </c>
      <c r="AU244" s="18" t="s">
        <v>86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2677</v>
      </c>
      <c r="H245" s="153">
        <v>6.51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2" customFormat="1" ht="12">
      <c r="B246" s="149"/>
      <c r="D246" s="150" t="s">
        <v>220</v>
      </c>
      <c r="E246" s="151" t="s">
        <v>19</v>
      </c>
      <c r="F246" s="152" t="s">
        <v>2677</v>
      </c>
      <c r="H246" s="153">
        <v>6.51</v>
      </c>
      <c r="I246" s="154"/>
      <c r="L246" s="149"/>
      <c r="M246" s="155"/>
      <c r="T246" s="156"/>
      <c r="AT246" s="151" t="s">
        <v>220</v>
      </c>
      <c r="AU246" s="151" t="s">
        <v>86</v>
      </c>
      <c r="AV246" s="12" t="s">
        <v>86</v>
      </c>
      <c r="AW246" s="12" t="s">
        <v>37</v>
      </c>
      <c r="AX246" s="12" t="s">
        <v>77</v>
      </c>
      <c r="AY246" s="151" t="s">
        <v>208</v>
      </c>
    </row>
    <row r="247" spans="2:51" s="12" customFormat="1" ht="12">
      <c r="B247" s="149"/>
      <c r="D247" s="150" t="s">
        <v>220</v>
      </c>
      <c r="E247" s="151" t="s">
        <v>19</v>
      </c>
      <c r="F247" s="152" t="s">
        <v>2678</v>
      </c>
      <c r="H247" s="153">
        <v>5.25</v>
      </c>
      <c r="I247" s="154"/>
      <c r="L247" s="149"/>
      <c r="M247" s="155"/>
      <c r="T247" s="156"/>
      <c r="AT247" s="151" t="s">
        <v>220</v>
      </c>
      <c r="AU247" s="151" t="s">
        <v>86</v>
      </c>
      <c r="AV247" s="12" t="s">
        <v>86</v>
      </c>
      <c r="AW247" s="12" t="s">
        <v>37</v>
      </c>
      <c r="AX247" s="12" t="s">
        <v>77</v>
      </c>
      <c r="AY247" s="151" t="s">
        <v>208</v>
      </c>
    </row>
    <row r="248" spans="2:51" s="14" customFormat="1" ht="12">
      <c r="B248" s="163"/>
      <c r="D248" s="150" t="s">
        <v>220</v>
      </c>
      <c r="E248" s="164" t="s">
        <v>19</v>
      </c>
      <c r="F248" s="165" t="s">
        <v>223</v>
      </c>
      <c r="H248" s="166">
        <v>18.27</v>
      </c>
      <c r="I248" s="167"/>
      <c r="L248" s="163"/>
      <c r="M248" s="168"/>
      <c r="T248" s="169"/>
      <c r="AT248" s="164" t="s">
        <v>220</v>
      </c>
      <c r="AU248" s="164" t="s">
        <v>86</v>
      </c>
      <c r="AV248" s="14" t="s">
        <v>216</v>
      </c>
      <c r="AW248" s="14" t="s">
        <v>37</v>
      </c>
      <c r="AX248" s="14" t="s">
        <v>84</v>
      </c>
      <c r="AY248" s="164" t="s">
        <v>208</v>
      </c>
    </row>
    <row r="249" spans="2:65" s="1" customFormat="1" ht="49.15" customHeight="1">
      <c r="B249" s="33"/>
      <c r="C249" s="132" t="s">
        <v>331</v>
      </c>
      <c r="D249" s="132" t="s">
        <v>211</v>
      </c>
      <c r="E249" s="133" t="s">
        <v>2679</v>
      </c>
      <c r="F249" s="134" t="s">
        <v>2680</v>
      </c>
      <c r="G249" s="135" t="s">
        <v>226</v>
      </c>
      <c r="H249" s="136">
        <v>1.75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0.055</v>
      </c>
      <c r="T249" s="142">
        <f>S249*H249</f>
        <v>0.09625</v>
      </c>
      <c r="AR249" s="143" t="s">
        <v>216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216</v>
      </c>
      <c r="BM249" s="143" t="s">
        <v>2681</v>
      </c>
    </row>
    <row r="250" spans="2:47" s="1" customFormat="1" ht="12">
      <c r="B250" s="33"/>
      <c r="D250" s="145" t="s">
        <v>218</v>
      </c>
      <c r="F250" s="146" t="s">
        <v>2682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51" s="12" customFormat="1" ht="12">
      <c r="B251" s="149"/>
      <c r="D251" s="150" t="s">
        <v>220</v>
      </c>
      <c r="E251" s="151" t="s">
        <v>19</v>
      </c>
      <c r="F251" s="152" t="s">
        <v>2613</v>
      </c>
      <c r="H251" s="153">
        <v>5.5</v>
      </c>
      <c r="I251" s="154"/>
      <c r="L251" s="149"/>
      <c r="M251" s="155"/>
      <c r="T251" s="156"/>
      <c r="AT251" s="151" t="s">
        <v>220</v>
      </c>
      <c r="AU251" s="151" t="s">
        <v>86</v>
      </c>
      <c r="AV251" s="12" t="s">
        <v>86</v>
      </c>
      <c r="AW251" s="12" t="s">
        <v>37</v>
      </c>
      <c r="AX251" s="12" t="s">
        <v>77</v>
      </c>
      <c r="AY251" s="151" t="s">
        <v>208</v>
      </c>
    </row>
    <row r="252" spans="2:51" s="12" customFormat="1" ht="12">
      <c r="B252" s="149"/>
      <c r="D252" s="150" t="s">
        <v>220</v>
      </c>
      <c r="E252" s="151" t="s">
        <v>19</v>
      </c>
      <c r="F252" s="152" t="s">
        <v>2683</v>
      </c>
      <c r="H252" s="153">
        <v>-3.75</v>
      </c>
      <c r="I252" s="154"/>
      <c r="L252" s="149"/>
      <c r="M252" s="155"/>
      <c r="T252" s="156"/>
      <c r="AT252" s="151" t="s">
        <v>220</v>
      </c>
      <c r="AU252" s="151" t="s">
        <v>86</v>
      </c>
      <c r="AV252" s="12" t="s">
        <v>86</v>
      </c>
      <c r="AW252" s="12" t="s">
        <v>37</v>
      </c>
      <c r="AX252" s="12" t="s">
        <v>77</v>
      </c>
      <c r="AY252" s="151" t="s">
        <v>208</v>
      </c>
    </row>
    <row r="253" spans="2:51" s="14" customFormat="1" ht="12">
      <c r="B253" s="163"/>
      <c r="D253" s="150" t="s">
        <v>220</v>
      </c>
      <c r="E253" s="164" t="s">
        <v>19</v>
      </c>
      <c r="F253" s="165" t="s">
        <v>223</v>
      </c>
      <c r="H253" s="166">
        <v>1.75</v>
      </c>
      <c r="I253" s="167"/>
      <c r="L253" s="163"/>
      <c r="M253" s="168"/>
      <c r="T253" s="169"/>
      <c r="AT253" s="164" t="s">
        <v>220</v>
      </c>
      <c r="AU253" s="164" t="s">
        <v>86</v>
      </c>
      <c r="AV253" s="14" t="s">
        <v>216</v>
      </c>
      <c r="AW253" s="14" t="s">
        <v>37</v>
      </c>
      <c r="AX253" s="14" t="s">
        <v>84</v>
      </c>
      <c r="AY253" s="164" t="s">
        <v>208</v>
      </c>
    </row>
    <row r="254" spans="2:65" s="1" customFormat="1" ht="55.5" customHeight="1">
      <c r="B254" s="33"/>
      <c r="C254" s="132" t="s">
        <v>337</v>
      </c>
      <c r="D254" s="132" t="s">
        <v>211</v>
      </c>
      <c r="E254" s="133" t="s">
        <v>2684</v>
      </c>
      <c r="F254" s="134" t="s">
        <v>2685</v>
      </c>
      <c r="G254" s="135" t="s">
        <v>226</v>
      </c>
      <c r="H254" s="136">
        <v>11.85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</v>
      </c>
      <c r="R254" s="141">
        <f>Q254*H254</f>
        <v>0</v>
      </c>
      <c r="S254" s="141">
        <v>0.275</v>
      </c>
      <c r="T254" s="142">
        <f>S254*H254</f>
        <v>3.25875</v>
      </c>
      <c r="AR254" s="143" t="s">
        <v>216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216</v>
      </c>
      <c r="BM254" s="143" t="s">
        <v>2686</v>
      </c>
    </row>
    <row r="255" spans="2:47" s="1" customFormat="1" ht="12">
      <c r="B255" s="33"/>
      <c r="D255" s="145" t="s">
        <v>218</v>
      </c>
      <c r="F255" s="146" t="s">
        <v>2687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51" s="12" customFormat="1" ht="12">
      <c r="B256" s="149"/>
      <c r="D256" s="150" t="s">
        <v>220</v>
      </c>
      <c r="E256" s="151" t="s">
        <v>19</v>
      </c>
      <c r="F256" s="152" t="s">
        <v>2668</v>
      </c>
      <c r="H256" s="153">
        <v>8.1</v>
      </c>
      <c r="I256" s="154"/>
      <c r="L256" s="149"/>
      <c r="M256" s="155"/>
      <c r="T256" s="156"/>
      <c r="AT256" s="151" t="s">
        <v>220</v>
      </c>
      <c r="AU256" s="151" t="s">
        <v>86</v>
      </c>
      <c r="AV256" s="12" t="s">
        <v>86</v>
      </c>
      <c r="AW256" s="12" t="s">
        <v>37</v>
      </c>
      <c r="AX256" s="12" t="s">
        <v>77</v>
      </c>
      <c r="AY256" s="151" t="s">
        <v>208</v>
      </c>
    </row>
    <row r="257" spans="2:51" s="12" customFormat="1" ht="12">
      <c r="B257" s="149"/>
      <c r="D257" s="150" t="s">
        <v>220</v>
      </c>
      <c r="E257" s="151" t="s">
        <v>19</v>
      </c>
      <c r="F257" s="152" t="s">
        <v>2651</v>
      </c>
      <c r="H257" s="153">
        <v>3.75</v>
      </c>
      <c r="I257" s="154"/>
      <c r="L257" s="149"/>
      <c r="M257" s="155"/>
      <c r="T257" s="156"/>
      <c r="AT257" s="151" t="s">
        <v>220</v>
      </c>
      <c r="AU257" s="151" t="s">
        <v>86</v>
      </c>
      <c r="AV257" s="12" t="s">
        <v>86</v>
      </c>
      <c r="AW257" s="12" t="s">
        <v>37</v>
      </c>
      <c r="AX257" s="12" t="s">
        <v>77</v>
      </c>
      <c r="AY257" s="151" t="s">
        <v>208</v>
      </c>
    </row>
    <row r="258" spans="2:51" s="14" customFormat="1" ht="12">
      <c r="B258" s="163"/>
      <c r="D258" s="150" t="s">
        <v>220</v>
      </c>
      <c r="E258" s="164" t="s">
        <v>19</v>
      </c>
      <c r="F258" s="165" t="s">
        <v>223</v>
      </c>
      <c r="H258" s="166">
        <v>11.85</v>
      </c>
      <c r="I258" s="167"/>
      <c r="L258" s="163"/>
      <c r="M258" s="168"/>
      <c r="T258" s="169"/>
      <c r="AT258" s="164" t="s">
        <v>220</v>
      </c>
      <c r="AU258" s="164" t="s">
        <v>86</v>
      </c>
      <c r="AV258" s="14" t="s">
        <v>216</v>
      </c>
      <c r="AW258" s="14" t="s">
        <v>37</v>
      </c>
      <c r="AX258" s="14" t="s">
        <v>84</v>
      </c>
      <c r="AY258" s="164" t="s">
        <v>208</v>
      </c>
    </row>
    <row r="259" spans="2:65" s="1" customFormat="1" ht="44.25" customHeight="1">
      <c r="B259" s="33"/>
      <c r="C259" s="132" t="s">
        <v>343</v>
      </c>
      <c r="D259" s="132" t="s">
        <v>211</v>
      </c>
      <c r="E259" s="133" t="s">
        <v>338</v>
      </c>
      <c r="F259" s="134" t="s">
        <v>339</v>
      </c>
      <c r="G259" s="135" t="s">
        <v>226</v>
      </c>
      <c r="H259" s="136">
        <v>18.15</v>
      </c>
      <c r="I259" s="137"/>
      <c r="J259" s="138">
        <f>ROUND(I259*H259,2)</f>
        <v>0</v>
      </c>
      <c r="K259" s="134" t="s">
        <v>215</v>
      </c>
      <c r="L259" s="33"/>
      <c r="M259" s="139" t="s">
        <v>19</v>
      </c>
      <c r="N259" s="140" t="s">
        <v>48</v>
      </c>
      <c r="P259" s="141">
        <f>O259*H259</f>
        <v>0</v>
      </c>
      <c r="Q259" s="141">
        <v>0</v>
      </c>
      <c r="R259" s="141">
        <f>Q259*H259</f>
        <v>0</v>
      </c>
      <c r="S259" s="141">
        <v>0.032</v>
      </c>
      <c r="T259" s="142">
        <f>S259*H259</f>
        <v>0.5808</v>
      </c>
      <c r="AR259" s="143" t="s">
        <v>216</v>
      </c>
      <c r="AT259" s="143" t="s">
        <v>211</v>
      </c>
      <c r="AU259" s="143" t="s">
        <v>86</v>
      </c>
      <c r="AY259" s="18" t="s">
        <v>208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8" t="s">
        <v>84</v>
      </c>
      <c r="BK259" s="144">
        <f>ROUND(I259*H259,2)</f>
        <v>0</v>
      </c>
      <c r="BL259" s="18" t="s">
        <v>216</v>
      </c>
      <c r="BM259" s="143" t="s">
        <v>2688</v>
      </c>
    </row>
    <row r="260" spans="2:47" s="1" customFormat="1" ht="12">
      <c r="B260" s="33"/>
      <c r="D260" s="145" t="s">
        <v>218</v>
      </c>
      <c r="F260" s="146" t="s">
        <v>341</v>
      </c>
      <c r="I260" s="147"/>
      <c r="L260" s="33"/>
      <c r="M260" s="148"/>
      <c r="T260" s="52"/>
      <c r="AT260" s="18" t="s">
        <v>218</v>
      </c>
      <c r="AU260" s="18" t="s">
        <v>86</v>
      </c>
    </row>
    <row r="261" spans="2:51" s="12" customFormat="1" ht="12">
      <c r="B261" s="149"/>
      <c r="D261" s="150" t="s">
        <v>220</v>
      </c>
      <c r="E261" s="151" t="s">
        <v>19</v>
      </c>
      <c r="F261" s="152" t="s">
        <v>2689</v>
      </c>
      <c r="H261" s="153">
        <v>5.1</v>
      </c>
      <c r="I261" s="154"/>
      <c r="L261" s="149"/>
      <c r="M261" s="155"/>
      <c r="T261" s="156"/>
      <c r="AT261" s="151" t="s">
        <v>220</v>
      </c>
      <c r="AU261" s="151" t="s">
        <v>86</v>
      </c>
      <c r="AV261" s="12" t="s">
        <v>86</v>
      </c>
      <c r="AW261" s="12" t="s">
        <v>37</v>
      </c>
      <c r="AX261" s="12" t="s">
        <v>77</v>
      </c>
      <c r="AY261" s="151" t="s">
        <v>208</v>
      </c>
    </row>
    <row r="262" spans="2:51" s="12" customFormat="1" ht="12">
      <c r="B262" s="149"/>
      <c r="D262" s="150" t="s">
        <v>220</v>
      </c>
      <c r="E262" s="151" t="s">
        <v>19</v>
      </c>
      <c r="F262" s="152" t="s">
        <v>2690</v>
      </c>
      <c r="H262" s="153">
        <v>4.65</v>
      </c>
      <c r="I262" s="154"/>
      <c r="L262" s="149"/>
      <c r="M262" s="155"/>
      <c r="T262" s="156"/>
      <c r="AT262" s="151" t="s">
        <v>220</v>
      </c>
      <c r="AU262" s="151" t="s">
        <v>86</v>
      </c>
      <c r="AV262" s="12" t="s">
        <v>86</v>
      </c>
      <c r="AW262" s="12" t="s">
        <v>37</v>
      </c>
      <c r="AX262" s="12" t="s">
        <v>77</v>
      </c>
      <c r="AY262" s="151" t="s">
        <v>208</v>
      </c>
    </row>
    <row r="263" spans="2:51" s="12" customFormat="1" ht="12">
      <c r="B263" s="149"/>
      <c r="D263" s="150" t="s">
        <v>220</v>
      </c>
      <c r="E263" s="151" t="s">
        <v>19</v>
      </c>
      <c r="F263" s="152" t="s">
        <v>2690</v>
      </c>
      <c r="H263" s="153">
        <v>4.65</v>
      </c>
      <c r="I263" s="154"/>
      <c r="L263" s="149"/>
      <c r="M263" s="155"/>
      <c r="T263" s="156"/>
      <c r="AT263" s="151" t="s">
        <v>220</v>
      </c>
      <c r="AU263" s="151" t="s">
        <v>86</v>
      </c>
      <c r="AV263" s="12" t="s">
        <v>86</v>
      </c>
      <c r="AW263" s="12" t="s">
        <v>37</v>
      </c>
      <c r="AX263" s="12" t="s">
        <v>77</v>
      </c>
      <c r="AY263" s="151" t="s">
        <v>208</v>
      </c>
    </row>
    <row r="264" spans="2:51" s="12" customFormat="1" ht="12">
      <c r="B264" s="149"/>
      <c r="D264" s="150" t="s">
        <v>220</v>
      </c>
      <c r="E264" s="151" t="s">
        <v>19</v>
      </c>
      <c r="F264" s="152" t="s">
        <v>2651</v>
      </c>
      <c r="H264" s="153">
        <v>3.75</v>
      </c>
      <c r="I264" s="154"/>
      <c r="L264" s="149"/>
      <c r="M264" s="155"/>
      <c r="T264" s="156"/>
      <c r="AT264" s="151" t="s">
        <v>220</v>
      </c>
      <c r="AU264" s="151" t="s">
        <v>86</v>
      </c>
      <c r="AV264" s="12" t="s">
        <v>86</v>
      </c>
      <c r="AW264" s="12" t="s">
        <v>37</v>
      </c>
      <c r="AX264" s="12" t="s">
        <v>77</v>
      </c>
      <c r="AY264" s="151" t="s">
        <v>208</v>
      </c>
    </row>
    <row r="265" spans="2:51" s="14" customFormat="1" ht="12">
      <c r="B265" s="163"/>
      <c r="D265" s="150" t="s">
        <v>220</v>
      </c>
      <c r="E265" s="164" t="s">
        <v>19</v>
      </c>
      <c r="F265" s="165" t="s">
        <v>223</v>
      </c>
      <c r="H265" s="166">
        <v>18.15</v>
      </c>
      <c r="I265" s="167"/>
      <c r="L265" s="163"/>
      <c r="M265" s="168"/>
      <c r="T265" s="169"/>
      <c r="AT265" s="164" t="s">
        <v>220</v>
      </c>
      <c r="AU265" s="164" t="s">
        <v>86</v>
      </c>
      <c r="AV265" s="14" t="s">
        <v>216</v>
      </c>
      <c r="AW265" s="14" t="s">
        <v>37</v>
      </c>
      <c r="AX265" s="14" t="s">
        <v>84</v>
      </c>
      <c r="AY265" s="164" t="s">
        <v>208</v>
      </c>
    </row>
    <row r="266" spans="2:65" s="1" customFormat="1" ht="37.9" customHeight="1">
      <c r="B266" s="33"/>
      <c r="C266" s="132" t="s">
        <v>349</v>
      </c>
      <c r="D266" s="132" t="s">
        <v>211</v>
      </c>
      <c r="E266" s="133" t="s">
        <v>2691</v>
      </c>
      <c r="F266" s="134" t="s">
        <v>2692</v>
      </c>
      <c r="G266" s="135" t="s">
        <v>226</v>
      </c>
      <c r="H266" s="136">
        <v>4.16</v>
      </c>
      <c r="I266" s="137"/>
      <c r="J266" s="138">
        <f>ROUND(I266*H266,2)</f>
        <v>0</v>
      </c>
      <c r="K266" s="134" t="s">
        <v>215</v>
      </c>
      <c r="L266" s="33"/>
      <c r="M266" s="139" t="s">
        <v>19</v>
      </c>
      <c r="N266" s="140" t="s">
        <v>48</v>
      </c>
      <c r="P266" s="141">
        <f>O266*H266</f>
        <v>0</v>
      </c>
      <c r="Q266" s="141">
        <v>0</v>
      </c>
      <c r="R266" s="141">
        <f>Q266*H266</f>
        <v>0</v>
      </c>
      <c r="S266" s="141">
        <v>0.06</v>
      </c>
      <c r="T266" s="142">
        <f>S266*H266</f>
        <v>0.2496</v>
      </c>
      <c r="AR266" s="143" t="s">
        <v>216</v>
      </c>
      <c r="AT266" s="143" t="s">
        <v>211</v>
      </c>
      <c r="AU266" s="143" t="s">
        <v>86</v>
      </c>
      <c r="AY266" s="18" t="s">
        <v>208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8" t="s">
        <v>84</v>
      </c>
      <c r="BK266" s="144">
        <f>ROUND(I266*H266,2)</f>
        <v>0</v>
      </c>
      <c r="BL266" s="18" t="s">
        <v>216</v>
      </c>
      <c r="BM266" s="143" t="s">
        <v>2693</v>
      </c>
    </row>
    <row r="267" spans="2:47" s="1" customFormat="1" ht="12">
      <c r="B267" s="33"/>
      <c r="D267" s="145" t="s">
        <v>218</v>
      </c>
      <c r="F267" s="146" t="s">
        <v>2694</v>
      </c>
      <c r="I267" s="147"/>
      <c r="L267" s="33"/>
      <c r="M267" s="148"/>
      <c r="T267" s="52"/>
      <c r="AT267" s="18" t="s">
        <v>218</v>
      </c>
      <c r="AU267" s="18" t="s">
        <v>86</v>
      </c>
    </row>
    <row r="268" spans="2:51" s="12" customFormat="1" ht="12">
      <c r="B268" s="149"/>
      <c r="D268" s="150" t="s">
        <v>220</v>
      </c>
      <c r="E268" s="151" t="s">
        <v>19</v>
      </c>
      <c r="F268" s="152" t="s">
        <v>2695</v>
      </c>
      <c r="H268" s="153">
        <v>4.16</v>
      </c>
      <c r="I268" s="154"/>
      <c r="L268" s="149"/>
      <c r="M268" s="155"/>
      <c r="T268" s="156"/>
      <c r="AT268" s="151" t="s">
        <v>220</v>
      </c>
      <c r="AU268" s="151" t="s">
        <v>86</v>
      </c>
      <c r="AV268" s="12" t="s">
        <v>86</v>
      </c>
      <c r="AW268" s="12" t="s">
        <v>37</v>
      </c>
      <c r="AX268" s="12" t="s">
        <v>77</v>
      </c>
      <c r="AY268" s="151" t="s">
        <v>208</v>
      </c>
    </row>
    <row r="269" spans="2:51" s="14" customFormat="1" ht="12">
      <c r="B269" s="163"/>
      <c r="D269" s="150" t="s">
        <v>220</v>
      </c>
      <c r="E269" s="164" t="s">
        <v>19</v>
      </c>
      <c r="F269" s="165" t="s">
        <v>223</v>
      </c>
      <c r="H269" s="166">
        <v>4.16</v>
      </c>
      <c r="I269" s="167"/>
      <c r="L269" s="163"/>
      <c r="M269" s="168"/>
      <c r="T269" s="169"/>
      <c r="AT269" s="164" t="s">
        <v>220</v>
      </c>
      <c r="AU269" s="164" t="s">
        <v>86</v>
      </c>
      <c r="AV269" s="14" t="s">
        <v>216</v>
      </c>
      <c r="AW269" s="14" t="s">
        <v>37</v>
      </c>
      <c r="AX269" s="14" t="s">
        <v>84</v>
      </c>
      <c r="AY269" s="164" t="s">
        <v>208</v>
      </c>
    </row>
    <row r="270" spans="2:65" s="1" customFormat="1" ht="37.9" customHeight="1">
      <c r="B270" s="33"/>
      <c r="C270" s="132" t="s">
        <v>355</v>
      </c>
      <c r="D270" s="132" t="s">
        <v>211</v>
      </c>
      <c r="E270" s="133" t="s">
        <v>369</v>
      </c>
      <c r="F270" s="134" t="s">
        <v>370</v>
      </c>
      <c r="G270" s="135" t="s">
        <v>226</v>
      </c>
      <c r="H270" s="136">
        <v>37.43</v>
      </c>
      <c r="I270" s="137"/>
      <c r="J270" s="138">
        <f>ROUND(I270*H270,2)</f>
        <v>0</v>
      </c>
      <c r="K270" s="134" t="s">
        <v>215</v>
      </c>
      <c r="L270" s="33"/>
      <c r="M270" s="139" t="s">
        <v>19</v>
      </c>
      <c r="N270" s="140" t="s">
        <v>48</v>
      </c>
      <c r="P270" s="141">
        <f>O270*H270</f>
        <v>0</v>
      </c>
      <c r="Q270" s="141">
        <v>0</v>
      </c>
      <c r="R270" s="141">
        <f>Q270*H270</f>
        <v>0</v>
      </c>
      <c r="S270" s="141">
        <v>0.046</v>
      </c>
      <c r="T270" s="142">
        <f>S270*H270</f>
        <v>1.7217799999999999</v>
      </c>
      <c r="AR270" s="143" t="s">
        <v>216</v>
      </c>
      <c r="AT270" s="143" t="s">
        <v>211</v>
      </c>
      <c r="AU270" s="143" t="s">
        <v>86</v>
      </c>
      <c r="AY270" s="18" t="s">
        <v>208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8" t="s">
        <v>84</v>
      </c>
      <c r="BK270" s="144">
        <f>ROUND(I270*H270,2)</f>
        <v>0</v>
      </c>
      <c r="BL270" s="18" t="s">
        <v>216</v>
      </c>
      <c r="BM270" s="143" t="s">
        <v>2696</v>
      </c>
    </row>
    <row r="271" spans="2:47" s="1" customFormat="1" ht="12">
      <c r="B271" s="33"/>
      <c r="D271" s="145" t="s">
        <v>218</v>
      </c>
      <c r="F271" s="146" t="s">
        <v>372</v>
      </c>
      <c r="I271" s="147"/>
      <c r="L271" s="33"/>
      <c r="M271" s="148"/>
      <c r="T271" s="52"/>
      <c r="AT271" s="18" t="s">
        <v>218</v>
      </c>
      <c r="AU271" s="18" t="s">
        <v>86</v>
      </c>
    </row>
    <row r="272" spans="2:51" s="12" customFormat="1" ht="12">
      <c r="B272" s="149"/>
      <c r="D272" s="150" t="s">
        <v>220</v>
      </c>
      <c r="E272" s="151" t="s">
        <v>19</v>
      </c>
      <c r="F272" s="152" t="s">
        <v>2613</v>
      </c>
      <c r="H272" s="153">
        <v>5.5</v>
      </c>
      <c r="I272" s="154"/>
      <c r="L272" s="149"/>
      <c r="M272" s="155"/>
      <c r="T272" s="156"/>
      <c r="AT272" s="151" t="s">
        <v>220</v>
      </c>
      <c r="AU272" s="151" t="s">
        <v>86</v>
      </c>
      <c r="AV272" s="12" t="s">
        <v>86</v>
      </c>
      <c r="AW272" s="12" t="s">
        <v>37</v>
      </c>
      <c r="AX272" s="12" t="s">
        <v>77</v>
      </c>
      <c r="AY272" s="151" t="s">
        <v>208</v>
      </c>
    </row>
    <row r="273" spans="2:51" s="12" customFormat="1" ht="12">
      <c r="B273" s="149"/>
      <c r="D273" s="150" t="s">
        <v>220</v>
      </c>
      <c r="E273" s="151" t="s">
        <v>19</v>
      </c>
      <c r="F273" s="152" t="s">
        <v>2697</v>
      </c>
      <c r="H273" s="153">
        <v>-3.22</v>
      </c>
      <c r="I273" s="154"/>
      <c r="L273" s="149"/>
      <c r="M273" s="155"/>
      <c r="T273" s="156"/>
      <c r="AT273" s="151" t="s">
        <v>220</v>
      </c>
      <c r="AU273" s="151" t="s">
        <v>86</v>
      </c>
      <c r="AV273" s="12" t="s">
        <v>86</v>
      </c>
      <c r="AW273" s="12" t="s">
        <v>37</v>
      </c>
      <c r="AX273" s="12" t="s">
        <v>77</v>
      </c>
      <c r="AY273" s="151" t="s">
        <v>208</v>
      </c>
    </row>
    <row r="274" spans="2:51" s="12" customFormat="1" ht="12">
      <c r="B274" s="149"/>
      <c r="D274" s="150" t="s">
        <v>220</v>
      </c>
      <c r="E274" s="151" t="s">
        <v>19</v>
      </c>
      <c r="F274" s="152" t="s">
        <v>2698</v>
      </c>
      <c r="H274" s="153">
        <v>6.72</v>
      </c>
      <c r="I274" s="154"/>
      <c r="L274" s="149"/>
      <c r="M274" s="155"/>
      <c r="T274" s="156"/>
      <c r="AT274" s="151" t="s">
        <v>220</v>
      </c>
      <c r="AU274" s="151" t="s">
        <v>86</v>
      </c>
      <c r="AV274" s="12" t="s">
        <v>86</v>
      </c>
      <c r="AW274" s="12" t="s">
        <v>37</v>
      </c>
      <c r="AX274" s="12" t="s">
        <v>77</v>
      </c>
      <c r="AY274" s="151" t="s">
        <v>208</v>
      </c>
    </row>
    <row r="275" spans="2:51" s="12" customFormat="1" ht="12">
      <c r="B275" s="149"/>
      <c r="D275" s="150" t="s">
        <v>220</v>
      </c>
      <c r="E275" s="151" t="s">
        <v>19</v>
      </c>
      <c r="F275" s="152" t="s">
        <v>2699</v>
      </c>
      <c r="H275" s="153">
        <v>1.5</v>
      </c>
      <c r="I275" s="154"/>
      <c r="L275" s="149"/>
      <c r="M275" s="155"/>
      <c r="T275" s="156"/>
      <c r="AT275" s="151" t="s">
        <v>220</v>
      </c>
      <c r="AU275" s="151" t="s">
        <v>86</v>
      </c>
      <c r="AV275" s="12" t="s">
        <v>86</v>
      </c>
      <c r="AW275" s="12" t="s">
        <v>37</v>
      </c>
      <c r="AX275" s="12" t="s">
        <v>77</v>
      </c>
      <c r="AY275" s="151" t="s">
        <v>208</v>
      </c>
    </row>
    <row r="276" spans="2:51" s="13" customFormat="1" ht="12">
      <c r="B276" s="157"/>
      <c r="D276" s="150" t="s">
        <v>220</v>
      </c>
      <c r="E276" s="158" t="s">
        <v>19</v>
      </c>
      <c r="F276" s="159" t="s">
        <v>290</v>
      </c>
      <c r="H276" s="158" t="s">
        <v>19</v>
      </c>
      <c r="I276" s="160"/>
      <c r="L276" s="157"/>
      <c r="M276" s="161"/>
      <c r="T276" s="162"/>
      <c r="AT276" s="158" t="s">
        <v>220</v>
      </c>
      <c r="AU276" s="158" t="s">
        <v>86</v>
      </c>
      <c r="AV276" s="13" t="s">
        <v>84</v>
      </c>
      <c r="AW276" s="13" t="s">
        <v>37</v>
      </c>
      <c r="AX276" s="13" t="s">
        <v>77</v>
      </c>
      <c r="AY276" s="158" t="s">
        <v>208</v>
      </c>
    </row>
    <row r="277" spans="2:51" s="15" customFormat="1" ht="12">
      <c r="B277" s="180"/>
      <c r="D277" s="150" t="s">
        <v>220</v>
      </c>
      <c r="E277" s="181" t="s">
        <v>19</v>
      </c>
      <c r="F277" s="182" t="s">
        <v>89</v>
      </c>
      <c r="H277" s="183">
        <v>10.5</v>
      </c>
      <c r="I277" s="184"/>
      <c r="L277" s="180"/>
      <c r="M277" s="185"/>
      <c r="T277" s="186"/>
      <c r="AT277" s="181" t="s">
        <v>220</v>
      </c>
      <c r="AU277" s="181" t="s">
        <v>86</v>
      </c>
      <c r="AV277" s="15" t="s">
        <v>209</v>
      </c>
      <c r="AW277" s="15" t="s">
        <v>37</v>
      </c>
      <c r="AX277" s="15" t="s">
        <v>77</v>
      </c>
      <c r="AY277" s="181" t="s">
        <v>208</v>
      </c>
    </row>
    <row r="278" spans="2:51" s="12" customFormat="1" ht="12">
      <c r="B278" s="149"/>
      <c r="D278" s="150" t="s">
        <v>220</v>
      </c>
      <c r="E278" s="151" t="s">
        <v>19</v>
      </c>
      <c r="F278" s="152" t="s">
        <v>2700</v>
      </c>
      <c r="H278" s="153">
        <v>6.56</v>
      </c>
      <c r="I278" s="154"/>
      <c r="L278" s="149"/>
      <c r="M278" s="155"/>
      <c r="T278" s="156"/>
      <c r="AT278" s="151" t="s">
        <v>220</v>
      </c>
      <c r="AU278" s="151" t="s">
        <v>86</v>
      </c>
      <c r="AV278" s="12" t="s">
        <v>86</v>
      </c>
      <c r="AW278" s="12" t="s">
        <v>37</v>
      </c>
      <c r="AX278" s="12" t="s">
        <v>77</v>
      </c>
      <c r="AY278" s="151" t="s">
        <v>208</v>
      </c>
    </row>
    <row r="279" spans="2:51" s="12" customFormat="1" ht="12">
      <c r="B279" s="149"/>
      <c r="D279" s="150" t="s">
        <v>220</v>
      </c>
      <c r="E279" s="151" t="s">
        <v>19</v>
      </c>
      <c r="F279" s="152" t="s">
        <v>2701</v>
      </c>
      <c r="H279" s="153">
        <v>-2.09</v>
      </c>
      <c r="I279" s="154"/>
      <c r="L279" s="149"/>
      <c r="M279" s="155"/>
      <c r="T279" s="156"/>
      <c r="AT279" s="151" t="s">
        <v>220</v>
      </c>
      <c r="AU279" s="151" t="s">
        <v>86</v>
      </c>
      <c r="AV279" s="12" t="s">
        <v>86</v>
      </c>
      <c r="AW279" s="12" t="s">
        <v>37</v>
      </c>
      <c r="AX279" s="12" t="s">
        <v>77</v>
      </c>
      <c r="AY279" s="151" t="s">
        <v>208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2702</v>
      </c>
      <c r="H280" s="153">
        <v>9.02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2" customFormat="1" ht="12">
      <c r="B281" s="149"/>
      <c r="D281" s="150" t="s">
        <v>220</v>
      </c>
      <c r="E281" s="151" t="s">
        <v>19</v>
      </c>
      <c r="F281" s="152" t="s">
        <v>2703</v>
      </c>
      <c r="H281" s="153">
        <v>-3.61</v>
      </c>
      <c r="I281" s="154"/>
      <c r="L281" s="149"/>
      <c r="M281" s="155"/>
      <c r="T281" s="156"/>
      <c r="AT281" s="151" t="s">
        <v>220</v>
      </c>
      <c r="AU281" s="151" t="s">
        <v>86</v>
      </c>
      <c r="AV281" s="12" t="s">
        <v>86</v>
      </c>
      <c r="AW281" s="12" t="s">
        <v>37</v>
      </c>
      <c r="AX281" s="12" t="s">
        <v>77</v>
      </c>
      <c r="AY281" s="151" t="s">
        <v>208</v>
      </c>
    </row>
    <row r="282" spans="2:51" s="13" customFormat="1" ht="12">
      <c r="B282" s="157"/>
      <c r="D282" s="150" t="s">
        <v>220</v>
      </c>
      <c r="E282" s="158" t="s">
        <v>19</v>
      </c>
      <c r="F282" s="159" t="s">
        <v>290</v>
      </c>
      <c r="H282" s="158" t="s">
        <v>19</v>
      </c>
      <c r="I282" s="160"/>
      <c r="L282" s="157"/>
      <c r="M282" s="161"/>
      <c r="T282" s="162"/>
      <c r="AT282" s="158" t="s">
        <v>220</v>
      </c>
      <c r="AU282" s="158" t="s">
        <v>86</v>
      </c>
      <c r="AV282" s="13" t="s">
        <v>84</v>
      </c>
      <c r="AW282" s="13" t="s">
        <v>37</v>
      </c>
      <c r="AX282" s="13" t="s">
        <v>77</v>
      </c>
      <c r="AY282" s="158" t="s">
        <v>208</v>
      </c>
    </row>
    <row r="283" spans="2:51" s="15" customFormat="1" ht="12">
      <c r="B283" s="180"/>
      <c r="D283" s="150" t="s">
        <v>220</v>
      </c>
      <c r="E283" s="181" t="s">
        <v>19</v>
      </c>
      <c r="F283" s="182" t="s">
        <v>93</v>
      </c>
      <c r="H283" s="183">
        <v>9.879999999999999</v>
      </c>
      <c r="I283" s="184"/>
      <c r="L283" s="180"/>
      <c r="M283" s="185"/>
      <c r="T283" s="186"/>
      <c r="AT283" s="181" t="s">
        <v>220</v>
      </c>
      <c r="AU283" s="181" t="s">
        <v>86</v>
      </c>
      <c r="AV283" s="15" t="s">
        <v>209</v>
      </c>
      <c r="AW283" s="15" t="s">
        <v>37</v>
      </c>
      <c r="AX283" s="15" t="s">
        <v>77</v>
      </c>
      <c r="AY283" s="181" t="s">
        <v>208</v>
      </c>
    </row>
    <row r="284" spans="2:51" s="12" customFormat="1" ht="12">
      <c r="B284" s="149"/>
      <c r="D284" s="150" t="s">
        <v>220</v>
      </c>
      <c r="E284" s="151" t="s">
        <v>19</v>
      </c>
      <c r="F284" s="152" t="s">
        <v>2704</v>
      </c>
      <c r="H284" s="153">
        <v>6.48</v>
      </c>
      <c r="I284" s="154"/>
      <c r="L284" s="149"/>
      <c r="M284" s="155"/>
      <c r="T284" s="156"/>
      <c r="AT284" s="151" t="s">
        <v>220</v>
      </c>
      <c r="AU284" s="151" t="s">
        <v>86</v>
      </c>
      <c r="AV284" s="12" t="s">
        <v>86</v>
      </c>
      <c r="AW284" s="12" t="s">
        <v>37</v>
      </c>
      <c r="AX284" s="12" t="s">
        <v>77</v>
      </c>
      <c r="AY284" s="151" t="s">
        <v>208</v>
      </c>
    </row>
    <row r="285" spans="2:51" s="12" customFormat="1" ht="12">
      <c r="B285" s="149"/>
      <c r="D285" s="150" t="s">
        <v>220</v>
      </c>
      <c r="E285" s="151" t="s">
        <v>19</v>
      </c>
      <c r="F285" s="152" t="s">
        <v>2705</v>
      </c>
      <c r="H285" s="153">
        <v>-2.11</v>
      </c>
      <c r="I285" s="154"/>
      <c r="L285" s="149"/>
      <c r="M285" s="155"/>
      <c r="T285" s="156"/>
      <c r="AT285" s="151" t="s">
        <v>220</v>
      </c>
      <c r="AU285" s="151" t="s">
        <v>86</v>
      </c>
      <c r="AV285" s="12" t="s">
        <v>86</v>
      </c>
      <c r="AW285" s="12" t="s">
        <v>37</v>
      </c>
      <c r="AX285" s="12" t="s">
        <v>77</v>
      </c>
      <c r="AY285" s="151" t="s">
        <v>208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2706</v>
      </c>
      <c r="H286" s="153">
        <v>8.91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2" customFormat="1" ht="12">
      <c r="B287" s="149"/>
      <c r="D287" s="150" t="s">
        <v>220</v>
      </c>
      <c r="E287" s="151" t="s">
        <v>19</v>
      </c>
      <c r="F287" s="152" t="s">
        <v>2707</v>
      </c>
      <c r="H287" s="153">
        <v>-3.63</v>
      </c>
      <c r="I287" s="154"/>
      <c r="L287" s="149"/>
      <c r="M287" s="155"/>
      <c r="T287" s="156"/>
      <c r="AT287" s="151" t="s">
        <v>220</v>
      </c>
      <c r="AU287" s="151" t="s">
        <v>86</v>
      </c>
      <c r="AV287" s="12" t="s">
        <v>86</v>
      </c>
      <c r="AW287" s="12" t="s">
        <v>37</v>
      </c>
      <c r="AX287" s="12" t="s">
        <v>77</v>
      </c>
      <c r="AY287" s="151" t="s">
        <v>208</v>
      </c>
    </row>
    <row r="288" spans="2:51" s="13" customFormat="1" ht="12">
      <c r="B288" s="157"/>
      <c r="D288" s="150" t="s">
        <v>220</v>
      </c>
      <c r="E288" s="158" t="s">
        <v>19</v>
      </c>
      <c r="F288" s="159" t="s">
        <v>290</v>
      </c>
      <c r="H288" s="158" t="s">
        <v>19</v>
      </c>
      <c r="I288" s="160"/>
      <c r="L288" s="157"/>
      <c r="M288" s="161"/>
      <c r="T288" s="162"/>
      <c r="AT288" s="158" t="s">
        <v>220</v>
      </c>
      <c r="AU288" s="158" t="s">
        <v>86</v>
      </c>
      <c r="AV288" s="13" t="s">
        <v>84</v>
      </c>
      <c r="AW288" s="13" t="s">
        <v>37</v>
      </c>
      <c r="AX288" s="13" t="s">
        <v>77</v>
      </c>
      <c r="AY288" s="158" t="s">
        <v>208</v>
      </c>
    </row>
    <row r="289" spans="2:51" s="15" customFormat="1" ht="12">
      <c r="B289" s="180"/>
      <c r="D289" s="150" t="s">
        <v>220</v>
      </c>
      <c r="E289" s="181" t="s">
        <v>19</v>
      </c>
      <c r="F289" s="182" t="s">
        <v>96</v>
      </c>
      <c r="H289" s="183">
        <v>9.650000000000002</v>
      </c>
      <c r="I289" s="184"/>
      <c r="L289" s="180"/>
      <c r="M289" s="185"/>
      <c r="T289" s="186"/>
      <c r="AT289" s="181" t="s">
        <v>220</v>
      </c>
      <c r="AU289" s="181" t="s">
        <v>86</v>
      </c>
      <c r="AV289" s="15" t="s">
        <v>209</v>
      </c>
      <c r="AW289" s="15" t="s">
        <v>37</v>
      </c>
      <c r="AX289" s="15" t="s">
        <v>77</v>
      </c>
      <c r="AY289" s="181" t="s">
        <v>208</v>
      </c>
    </row>
    <row r="290" spans="2:51" s="12" customFormat="1" ht="12">
      <c r="B290" s="149"/>
      <c r="D290" s="150" t="s">
        <v>220</v>
      </c>
      <c r="E290" s="151" t="s">
        <v>19</v>
      </c>
      <c r="F290" s="152" t="s">
        <v>2708</v>
      </c>
      <c r="H290" s="153">
        <v>5.44</v>
      </c>
      <c r="I290" s="154"/>
      <c r="L290" s="149"/>
      <c r="M290" s="155"/>
      <c r="T290" s="156"/>
      <c r="AT290" s="151" t="s">
        <v>220</v>
      </c>
      <c r="AU290" s="151" t="s">
        <v>86</v>
      </c>
      <c r="AV290" s="12" t="s">
        <v>86</v>
      </c>
      <c r="AW290" s="12" t="s">
        <v>37</v>
      </c>
      <c r="AX290" s="12" t="s">
        <v>77</v>
      </c>
      <c r="AY290" s="151" t="s">
        <v>208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2709</v>
      </c>
      <c r="H291" s="153">
        <v>-2.07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2" customFormat="1" ht="12">
      <c r="B292" s="149"/>
      <c r="D292" s="150" t="s">
        <v>220</v>
      </c>
      <c r="E292" s="151" t="s">
        <v>19</v>
      </c>
      <c r="F292" s="152" t="s">
        <v>2710</v>
      </c>
      <c r="H292" s="153">
        <v>7.48</v>
      </c>
      <c r="I292" s="154"/>
      <c r="L292" s="149"/>
      <c r="M292" s="155"/>
      <c r="T292" s="156"/>
      <c r="AT292" s="151" t="s">
        <v>220</v>
      </c>
      <c r="AU292" s="151" t="s">
        <v>86</v>
      </c>
      <c r="AV292" s="12" t="s">
        <v>86</v>
      </c>
      <c r="AW292" s="12" t="s">
        <v>37</v>
      </c>
      <c r="AX292" s="12" t="s">
        <v>77</v>
      </c>
      <c r="AY292" s="151" t="s">
        <v>208</v>
      </c>
    </row>
    <row r="293" spans="2:51" s="12" customFormat="1" ht="12">
      <c r="B293" s="149"/>
      <c r="D293" s="150" t="s">
        <v>220</v>
      </c>
      <c r="E293" s="151" t="s">
        <v>19</v>
      </c>
      <c r="F293" s="152" t="s">
        <v>2711</v>
      </c>
      <c r="H293" s="153">
        <v>-3.45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37</v>
      </c>
      <c r="AX293" s="12" t="s">
        <v>77</v>
      </c>
      <c r="AY293" s="151" t="s">
        <v>208</v>
      </c>
    </row>
    <row r="294" spans="2:51" s="13" customFormat="1" ht="12">
      <c r="B294" s="157"/>
      <c r="D294" s="150" t="s">
        <v>220</v>
      </c>
      <c r="E294" s="158" t="s">
        <v>19</v>
      </c>
      <c r="F294" s="159" t="s">
        <v>290</v>
      </c>
      <c r="H294" s="158" t="s">
        <v>19</v>
      </c>
      <c r="I294" s="160"/>
      <c r="L294" s="157"/>
      <c r="M294" s="161"/>
      <c r="T294" s="162"/>
      <c r="AT294" s="158" t="s">
        <v>220</v>
      </c>
      <c r="AU294" s="158" t="s">
        <v>86</v>
      </c>
      <c r="AV294" s="13" t="s">
        <v>84</v>
      </c>
      <c r="AW294" s="13" t="s">
        <v>37</v>
      </c>
      <c r="AX294" s="13" t="s">
        <v>77</v>
      </c>
      <c r="AY294" s="158" t="s">
        <v>208</v>
      </c>
    </row>
    <row r="295" spans="2:51" s="15" customFormat="1" ht="12">
      <c r="B295" s="180"/>
      <c r="D295" s="150" t="s">
        <v>220</v>
      </c>
      <c r="E295" s="181" t="s">
        <v>19</v>
      </c>
      <c r="F295" s="182" t="s">
        <v>99</v>
      </c>
      <c r="H295" s="183">
        <v>7.400000000000001</v>
      </c>
      <c r="I295" s="184"/>
      <c r="L295" s="180"/>
      <c r="M295" s="185"/>
      <c r="T295" s="186"/>
      <c r="AT295" s="181" t="s">
        <v>220</v>
      </c>
      <c r="AU295" s="181" t="s">
        <v>86</v>
      </c>
      <c r="AV295" s="15" t="s">
        <v>209</v>
      </c>
      <c r="AW295" s="15" t="s">
        <v>37</v>
      </c>
      <c r="AX295" s="15" t="s">
        <v>77</v>
      </c>
      <c r="AY295" s="181" t="s">
        <v>208</v>
      </c>
    </row>
    <row r="296" spans="2:51" s="14" customFormat="1" ht="12">
      <c r="B296" s="163"/>
      <c r="D296" s="150" t="s">
        <v>220</v>
      </c>
      <c r="E296" s="164" t="s">
        <v>19</v>
      </c>
      <c r="F296" s="165" t="s">
        <v>223</v>
      </c>
      <c r="H296" s="166">
        <v>37.42999999999999</v>
      </c>
      <c r="I296" s="167"/>
      <c r="L296" s="163"/>
      <c r="M296" s="168"/>
      <c r="T296" s="169"/>
      <c r="AT296" s="164" t="s">
        <v>220</v>
      </c>
      <c r="AU296" s="164" t="s">
        <v>86</v>
      </c>
      <c r="AV296" s="14" t="s">
        <v>216</v>
      </c>
      <c r="AW296" s="14" t="s">
        <v>37</v>
      </c>
      <c r="AX296" s="14" t="s">
        <v>84</v>
      </c>
      <c r="AY296" s="164" t="s">
        <v>208</v>
      </c>
    </row>
    <row r="297" spans="2:65" s="1" customFormat="1" ht="44.25" customHeight="1">
      <c r="B297" s="33"/>
      <c r="C297" s="132" t="s">
        <v>7</v>
      </c>
      <c r="D297" s="132" t="s">
        <v>211</v>
      </c>
      <c r="E297" s="133" t="s">
        <v>375</v>
      </c>
      <c r="F297" s="134" t="s">
        <v>376</v>
      </c>
      <c r="G297" s="135" t="s">
        <v>226</v>
      </c>
      <c r="H297" s="136">
        <v>17.46</v>
      </c>
      <c r="I297" s="137"/>
      <c r="J297" s="138">
        <f>ROUND(I297*H297,2)</f>
        <v>0</v>
      </c>
      <c r="K297" s="134" t="s">
        <v>215</v>
      </c>
      <c r="L297" s="33"/>
      <c r="M297" s="139" t="s">
        <v>19</v>
      </c>
      <c r="N297" s="140" t="s">
        <v>48</v>
      </c>
      <c r="P297" s="141">
        <f>O297*H297</f>
        <v>0</v>
      </c>
      <c r="Q297" s="141">
        <v>0</v>
      </c>
      <c r="R297" s="141">
        <f>Q297*H297</f>
        <v>0</v>
      </c>
      <c r="S297" s="141">
        <v>0.059</v>
      </c>
      <c r="T297" s="142">
        <f>S297*H297</f>
        <v>1.03014</v>
      </c>
      <c r="AR297" s="143" t="s">
        <v>216</v>
      </c>
      <c r="AT297" s="143" t="s">
        <v>211</v>
      </c>
      <c r="AU297" s="143" t="s">
        <v>86</v>
      </c>
      <c r="AY297" s="18" t="s">
        <v>208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8" t="s">
        <v>84</v>
      </c>
      <c r="BK297" s="144">
        <f>ROUND(I297*H297,2)</f>
        <v>0</v>
      </c>
      <c r="BL297" s="18" t="s">
        <v>216</v>
      </c>
      <c r="BM297" s="143" t="s">
        <v>2712</v>
      </c>
    </row>
    <row r="298" spans="2:47" s="1" customFormat="1" ht="12">
      <c r="B298" s="33"/>
      <c r="D298" s="145" t="s">
        <v>218</v>
      </c>
      <c r="F298" s="146" t="s">
        <v>378</v>
      </c>
      <c r="I298" s="147"/>
      <c r="L298" s="33"/>
      <c r="M298" s="148"/>
      <c r="T298" s="52"/>
      <c r="AT298" s="18" t="s">
        <v>218</v>
      </c>
      <c r="AU298" s="18" t="s">
        <v>86</v>
      </c>
    </row>
    <row r="299" spans="2:51" s="12" customFormat="1" ht="12">
      <c r="B299" s="149"/>
      <c r="D299" s="150" t="s">
        <v>220</v>
      </c>
      <c r="E299" s="151" t="s">
        <v>19</v>
      </c>
      <c r="F299" s="152" t="s">
        <v>2713</v>
      </c>
      <c r="H299" s="153">
        <v>1.5</v>
      </c>
      <c r="I299" s="154"/>
      <c r="L299" s="149"/>
      <c r="M299" s="155"/>
      <c r="T299" s="156"/>
      <c r="AT299" s="151" t="s">
        <v>220</v>
      </c>
      <c r="AU299" s="151" t="s">
        <v>86</v>
      </c>
      <c r="AV299" s="12" t="s">
        <v>86</v>
      </c>
      <c r="AW299" s="12" t="s">
        <v>37</v>
      </c>
      <c r="AX299" s="12" t="s">
        <v>77</v>
      </c>
      <c r="AY299" s="151" t="s">
        <v>208</v>
      </c>
    </row>
    <row r="300" spans="2:51" s="12" customFormat="1" ht="12">
      <c r="B300" s="149"/>
      <c r="D300" s="150" t="s">
        <v>220</v>
      </c>
      <c r="E300" s="151" t="s">
        <v>19</v>
      </c>
      <c r="F300" s="152" t="s">
        <v>2714</v>
      </c>
      <c r="H300" s="153">
        <v>2.49</v>
      </c>
      <c r="I300" s="154"/>
      <c r="L300" s="149"/>
      <c r="M300" s="155"/>
      <c r="T300" s="156"/>
      <c r="AT300" s="151" t="s">
        <v>220</v>
      </c>
      <c r="AU300" s="151" t="s">
        <v>86</v>
      </c>
      <c r="AV300" s="12" t="s">
        <v>86</v>
      </c>
      <c r="AW300" s="12" t="s">
        <v>37</v>
      </c>
      <c r="AX300" s="12" t="s">
        <v>77</v>
      </c>
      <c r="AY300" s="151" t="s">
        <v>208</v>
      </c>
    </row>
    <row r="301" spans="2:51" s="13" customFormat="1" ht="12">
      <c r="B301" s="157"/>
      <c r="D301" s="150" t="s">
        <v>220</v>
      </c>
      <c r="E301" s="158" t="s">
        <v>19</v>
      </c>
      <c r="F301" s="159" t="s">
        <v>294</v>
      </c>
      <c r="H301" s="158" t="s">
        <v>19</v>
      </c>
      <c r="I301" s="160"/>
      <c r="L301" s="157"/>
      <c r="M301" s="161"/>
      <c r="T301" s="162"/>
      <c r="AT301" s="158" t="s">
        <v>220</v>
      </c>
      <c r="AU301" s="158" t="s">
        <v>86</v>
      </c>
      <c r="AV301" s="13" t="s">
        <v>84</v>
      </c>
      <c r="AW301" s="13" t="s">
        <v>37</v>
      </c>
      <c r="AX301" s="13" t="s">
        <v>77</v>
      </c>
      <c r="AY301" s="158" t="s">
        <v>208</v>
      </c>
    </row>
    <row r="302" spans="2:51" s="15" customFormat="1" ht="12">
      <c r="B302" s="180"/>
      <c r="D302" s="150" t="s">
        <v>220</v>
      </c>
      <c r="E302" s="181" t="s">
        <v>19</v>
      </c>
      <c r="F302" s="182" t="s">
        <v>89</v>
      </c>
      <c r="H302" s="183">
        <v>3.99</v>
      </c>
      <c r="I302" s="184"/>
      <c r="L302" s="180"/>
      <c r="M302" s="185"/>
      <c r="T302" s="186"/>
      <c r="AT302" s="181" t="s">
        <v>220</v>
      </c>
      <c r="AU302" s="181" t="s">
        <v>86</v>
      </c>
      <c r="AV302" s="15" t="s">
        <v>209</v>
      </c>
      <c r="AW302" s="15" t="s">
        <v>37</v>
      </c>
      <c r="AX302" s="15" t="s">
        <v>77</v>
      </c>
      <c r="AY302" s="181" t="s">
        <v>208</v>
      </c>
    </row>
    <row r="303" spans="2:51" s="12" customFormat="1" ht="12">
      <c r="B303" s="149"/>
      <c r="D303" s="150" t="s">
        <v>220</v>
      </c>
      <c r="E303" s="151" t="s">
        <v>19</v>
      </c>
      <c r="F303" s="152" t="s">
        <v>2715</v>
      </c>
      <c r="H303" s="153">
        <v>2.31</v>
      </c>
      <c r="I303" s="154"/>
      <c r="L303" s="149"/>
      <c r="M303" s="155"/>
      <c r="T303" s="156"/>
      <c r="AT303" s="151" t="s">
        <v>220</v>
      </c>
      <c r="AU303" s="151" t="s">
        <v>86</v>
      </c>
      <c r="AV303" s="12" t="s">
        <v>86</v>
      </c>
      <c r="AW303" s="12" t="s">
        <v>37</v>
      </c>
      <c r="AX303" s="12" t="s">
        <v>77</v>
      </c>
      <c r="AY303" s="151" t="s">
        <v>208</v>
      </c>
    </row>
    <row r="304" spans="2:51" s="12" customFormat="1" ht="12">
      <c r="B304" s="149"/>
      <c r="D304" s="150" t="s">
        <v>220</v>
      </c>
      <c r="E304" s="151" t="s">
        <v>19</v>
      </c>
      <c r="F304" s="152" t="s">
        <v>2716</v>
      </c>
      <c r="H304" s="153">
        <v>2.37</v>
      </c>
      <c r="I304" s="154"/>
      <c r="L304" s="149"/>
      <c r="M304" s="155"/>
      <c r="T304" s="156"/>
      <c r="AT304" s="151" t="s">
        <v>220</v>
      </c>
      <c r="AU304" s="151" t="s">
        <v>86</v>
      </c>
      <c r="AV304" s="12" t="s">
        <v>86</v>
      </c>
      <c r="AW304" s="12" t="s">
        <v>37</v>
      </c>
      <c r="AX304" s="12" t="s">
        <v>77</v>
      </c>
      <c r="AY304" s="151" t="s">
        <v>208</v>
      </c>
    </row>
    <row r="305" spans="2:51" s="13" customFormat="1" ht="12">
      <c r="B305" s="157"/>
      <c r="D305" s="150" t="s">
        <v>220</v>
      </c>
      <c r="E305" s="158" t="s">
        <v>19</v>
      </c>
      <c r="F305" s="159" t="s">
        <v>294</v>
      </c>
      <c r="H305" s="158" t="s">
        <v>19</v>
      </c>
      <c r="I305" s="160"/>
      <c r="L305" s="157"/>
      <c r="M305" s="161"/>
      <c r="T305" s="162"/>
      <c r="AT305" s="158" t="s">
        <v>220</v>
      </c>
      <c r="AU305" s="158" t="s">
        <v>86</v>
      </c>
      <c r="AV305" s="13" t="s">
        <v>84</v>
      </c>
      <c r="AW305" s="13" t="s">
        <v>37</v>
      </c>
      <c r="AX305" s="13" t="s">
        <v>77</v>
      </c>
      <c r="AY305" s="158" t="s">
        <v>208</v>
      </c>
    </row>
    <row r="306" spans="2:51" s="15" customFormat="1" ht="12">
      <c r="B306" s="180"/>
      <c r="D306" s="150" t="s">
        <v>220</v>
      </c>
      <c r="E306" s="181" t="s">
        <v>19</v>
      </c>
      <c r="F306" s="182" t="s">
        <v>93</v>
      </c>
      <c r="H306" s="183">
        <v>4.68</v>
      </c>
      <c r="I306" s="184"/>
      <c r="L306" s="180"/>
      <c r="M306" s="185"/>
      <c r="T306" s="186"/>
      <c r="AT306" s="181" t="s">
        <v>220</v>
      </c>
      <c r="AU306" s="181" t="s">
        <v>86</v>
      </c>
      <c r="AV306" s="15" t="s">
        <v>209</v>
      </c>
      <c r="AW306" s="15" t="s">
        <v>37</v>
      </c>
      <c r="AX306" s="15" t="s">
        <v>77</v>
      </c>
      <c r="AY306" s="181" t="s">
        <v>208</v>
      </c>
    </row>
    <row r="307" spans="2:51" s="12" customFormat="1" ht="12">
      <c r="B307" s="149"/>
      <c r="D307" s="150" t="s">
        <v>220</v>
      </c>
      <c r="E307" s="151" t="s">
        <v>19</v>
      </c>
      <c r="F307" s="152" t="s">
        <v>2717</v>
      </c>
      <c r="H307" s="153">
        <v>2.19</v>
      </c>
      <c r="I307" s="154"/>
      <c r="L307" s="149"/>
      <c r="M307" s="155"/>
      <c r="T307" s="156"/>
      <c r="AT307" s="151" t="s">
        <v>220</v>
      </c>
      <c r="AU307" s="151" t="s">
        <v>86</v>
      </c>
      <c r="AV307" s="12" t="s">
        <v>86</v>
      </c>
      <c r="AW307" s="12" t="s">
        <v>37</v>
      </c>
      <c r="AX307" s="12" t="s">
        <v>77</v>
      </c>
      <c r="AY307" s="151" t="s">
        <v>208</v>
      </c>
    </row>
    <row r="308" spans="2:51" s="12" customFormat="1" ht="12">
      <c r="B308" s="149"/>
      <c r="D308" s="150" t="s">
        <v>220</v>
      </c>
      <c r="E308" s="151" t="s">
        <v>19</v>
      </c>
      <c r="F308" s="152" t="s">
        <v>2718</v>
      </c>
      <c r="H308" s="153">
        <v>2.49</v>
      </c>
      <c r="I308" s="154"/>
      <c r="L308" s="149"/>
      <c r="M308" s="155"/>
      <c r="T308" s="156"/>
      <c r="AT308" s="151" t="s">
        <v>220</v>
      </c>
      <c r="AU308" s="151" t="s">
        <v>86</v>
      </c>
      <c r="AV308" s="12" t="s">
        <v>86</v>
      </c>
      <c r="AW308" s="12" t="s">
        <v>37</v>
      </c>
      <c r="AX308" s="12" t="s">
        <v>77</v>
      </c>
      <c r="AY308" s="151" t="s">
        <v>208</v>
      </c>
    </row>
    <row r="309" spans="2:51" s="13" customFormat="1" ht="12">
      <c r="B309" s="157"/>
      <c r="D309" s="150" t="s">
        <v>220</v>
      </c>
      <c r="E309" s="158" t="s">
        <v>19</v>
      </c>
      <c r="F309" s="159" t="s">
        <v>294</v>
      </c>
      <c r="H309" s="158" t="s">
        <v>19</v>
      </c>
      <c r="I309" s="160"/>
      <c r="L309" s="157"/>
      <c r="M309" s="161"/>
      <c r="T309" s="162"/>
      <c r="AT309" s="158" t="s">
        <v>220</v>
      </c>
      <c r="AU309" s="158" t="s">
        <v>86</v>
      </c>
      <c r="AV309" s="13" t="s">
        <v>84</v>
      </c>
      <c r="AW309" s="13" t="s">
        <v>37</v>
      </c>
      <c r="AX309" s="13" t="s">
        <v>77</v>
      </c>
      <c r="AY309" s="158" t="s">
        <v>208</v>
      </c>
    </row>
    <row r="310" spans="2:51" s="15" customFormat="1" ht="12">
      <c r="B310" s="180"/>
      <c r="D310" s="150" t="s">
        <v>220</v>
      </c>
      <c r="E310" s="181" t="s">
        <v>19</v>
      </c>
      <c r="F310" s="182" t="s">
        <v>96</v>
      </c>
      <c r="H310" s="183">
        <v>4.68</v>
      </c>
      <c r="I310" s="184"/>
      <c r="L310" s="180"/>
      <c r="M310" s="185"/>
      <c r="T310" s="186"/>
      <c r="AT310" s="181" t="s">
        <v>220</v>
      </c>
      <c r="AU310" s="181" t="s">
        <v>86</v>
      </c>
      <c r="AV310" s="15" t="s">
        <v>209</v>
      </c>
      <c r="AW310" s="15" t="s">
        <v>37</v>
      </c>
      <c r="AX310" s="15" t="s">
        <v>77</v>
      </c>
      <c r="AY310" s="181" t="s">
        <v>208</v>
      </c>
    </row>
    <row r="311" spans="2:51" s="12" customFormat="1" ht="12">
      <c r="B311" s="149"/>
      <c r="D311" s="150" t="s">
        <v>220</v>
      </c>
      <c r="E311" s="151" t="s">
        <v>19</v>
      </c>
      <c r="F311" s="152" t="s">
        <v>2643</v>
      </c>
      <c r="H311" s="153">
        <v>1.98</v>
      </c>
      <c r="I311" s="154"/>
      <c r="L311" s="149"/>
      <c r="M311" s="155"/>
      <c r="T311" s="156"/>
      <c r="AT311" s="151" t="s">
        <v>220</v>
      </c>
      <c r="AU311" s="151" t="s">
        <v>86</v>
      </c>
      <c r="AV311" s="12" t="s">
        <v>86</v>
      </c>
      <c r="AW311" s="12" t="s">
        <v>37</v>
      </c>
      <c r="AX311" s="12" t="s">
        <v>77</v>
      </c>
      <c r="AY311" s="151" t="s">
        <v>208</v>
      </c>
    </row>
    <row r="312" spans="2:51" s="12" customFormat="1" ht="12">
      <c r="B312" s="149"/>
      <c r="D312" s="150" t="s">
        <v>220</v>
      </c>
      <c r="E312" s="151" t="s">
        <v>19</v>
      </c>
      <c r="F312" s="152" t="s">
        <v>2644</v>
      </c>
      <c r="H312" s="153">
        <v>2.13</v>
      </c>
      <c r="I312" s="154"/>
      <c r="L312" s="149"/>
      <c r="M312" s="155"/>
      <c r="T312" s="156"/>
      <c r="AT312" s="151" t="s">
        <v>220</v>
      </c>
      <c r="AU312" s="151" t="s">
        <v>86</v>
      </c>
      <c r="AV312" s="12" t="s">
        <v>86</v>
      </c>
      <c r="AW312" s="12" t="s">
        <v>37</v>
      </c>
      <c r="AX312" s="12" t="s">
        <v>77</v>
      </c>
      <c r="AY312" s="151" t="s">
        <v>208</v>
      </c>
    </row>
    <row r="313" spans="2:51" s="13" customFormat="1" ht="12">
      <c r="B313" s="157"/>
      <c r="D313" s="150" t="s">
        <v>220</v>
      </c>
      <c r="E313" s="158" t="s">
        <v>19</v>
      </c>
      <c r="F313" s="159" t="s">
        <v>294</v>
      </c>
      <c r="H313" s="158" t="s">
        <v>19</v>
      </c>
      <c r="I313" s="160"/>
      <c r="L313" s="157"/>
      <c r="M313" s="161"/>
      <c r="T313" s="162"/>
      <c r="AT313" s="158" t="s">
        <v>220</v>
      </c>
      <c r="AU313" s="158" t="s">
        <v>86</v>
      </c>
      <c r="AV313" s="13" t="s">
        <v>84</v>
      </c>
      <c r="AW313" s="13" t="s">
        <v>37</v>
      </c>
      <c r="AX313" s="13" t="s">
        <v>77</v>
      </c>
      <c r="AY313" s="158" t="s">
        <v>208</v>
      </c>
    </row>
    <row r="314" spans="2:51" s="15" customFormat="1" ht="12">
      <c r="B314" s="180"/>
      <c r="D314" s="150" t="s">
        <v>220</v>
      </c>
      <c r="E314" s="181" t="s">
        <v>19</v>
      </c>
      <c r="F314" s="182" t="s">
        <v>99</v>
      </c>
      <c r="H314" s="183">
        <v>4.109999999999999</v>
      </c>
      <c r="I314" s="184"/>
      <c r="L314" s="180"/>
      <c r="M314" s="185"/>
      <c r="T314" s="186"/>
      <c r="AT314" s="181" t="s">
        <v>220</v>
      </c>
      <c r="AU314" s="181" t="s">
        <v>86</v>
      </c>
      <c r="AV314" s="15" t="s">
        <v>209</v>
      </c>
      <c r="AW314" s="15" t="s">
        <v>37</v>
      </c>
      <c r="AX314" s="15" t="s">
        <v>77</v>
      </c>
      <c r="AY314" s="181" t="s">
        <v>208</v>
      </c>
    </row>
    <row r="315" spans="2:51" s="14" customFormat="1" ht="12">
      <c r="B315" s="163"/>
      <c r="D315" s="150" t="s">
        <v>220</v>
      </c>
      <c r="E315" s="164" t="s">
        <v>19</v>
      </c>
      <c r="F315" s="165" t="s">
        <v>223</v>
      </c>
      <c r="H315" s="166">
        <v>17.46</v>
      </c>
      <c r="I315" s="167"/>
      <c r="L315" s="163"/>
      <c r="M315" s="168"/>
      <c r="T315" s="169"/>
      <c r="AT315" s="164" t="s">
        <v>220</v>
      </c>
      <c r="AU315" s="164" t="s">
        <v>86</v>
      </c>
      <c r="AV315" s="14" t="s">
        <v>216</v>
      </c>
      <c r="AW315" s="14" t="s">
        <v>37</v>
      </c>
      <c r="AX315" s="14" t="s">
        <v>84</v>
      </c>
      <c r="AY315" s="164" t="s">
        <v>208</v>
      </c>
    </row>
    <row r="316" spans="2:63" s="11" customFormat="1" ht="22.9" customHeight="1">
      <c r="B316" s="120"/>
      <c r="D316" s="121" t="s">
        <v>76</v>
      </c>
      <c r="E316" s="130" t="s">
        <v>381</v>
      </c>
      <c r="F316" s="130" t="s">
        <v>382</v>
      </c>
      <c r="I316" s="123"/>
      <c r="J316" s="131">
        <f>BK316</f>
        <v>0</v>
      </c>
      <c r="L316" s="120"/>
      <c r="M316" s="125"/>
      <c r="P316" s="126">
        <f>SUM(P317:P327)</f>
        <v>0</v>
      </c>
      <c r="R316" s="126">
        <f>SUM(R317:R327)</f>
        <v>0</v>
      </c>
      <c r="T316" s="127">
        <f>SUM(T317:T327)</f>
        <v>0</v>
      </c>
      <c r="AR316" s="121" t="s">
        <v>84</v>
      </c>
      <c r="AT316" s="128" t="s">
        <v>76</v>
      </c>
      <c r="AU316" s="128" t="s">
        <v>84</v>
      </c>
      <c r="AY316" s="121" t="s">
        <v>208</v>
      </c>
      <c r="BK316" s="129">
        <f>SUM(BK317:BK327)</f>
        <v>0</v>
      </c>
    </row>
    <row r="317" spans="2:65" s="1" customFormat="1" ht="44.25" customHeight="1">
      <c r="B317" s="33"/>
      <c r="C317" s="132" t="s">
        <v>368</v>
      </c>
      <c r="D317" s="132" t="s">
        <v>211</v>
      </c>
      <c r="E317" s="133" t="s">
        <v>680</v>
      </c>
      <c r="F317" s="134" t="s">
        <v>681</v>
      </c>
      <c r="G317" s="135" t="s">
        <v>386</v>
      </c>
      <c r="H317" s="136">
        <v>7.952</v>
      </c>
      <c r="I317" s="137"/>
      <c r="J317" s="138">
        <f>ROUND(I317*H317,2)</f>
        <v>0</v>
      </c>
      <c r="K317" s="134" t="s">
        <v>215</v>
      </c>
      <c r="L317" s="33"/>
      <c r="M317" s="139" t="s">
        <v>19</v>
      </c>
      <c r="N317" s="140" t="s">
        <v>48</v>
      </c>
      <c r="P317" s="141">
        <f>O317*H317</f>
        <v>0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216</v>
      </c>
      <c r="AT317" s="143" t="s">
        <v>211</v>
      </c>
      <c r="AU317" s="143" t="s">
        <v>86</v>
      </c>
      <c r="AY317" s="18" t="s">
        <v>208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84</v>
      </c>
      <c r="BK317" s="144">
        <f>ROUND(I317*H317,2)</f>
        <v>0</v>
      </c>
      <c r="BL317" s="18" t="s">
        <v>216</v>
      </c>
      <c r="BM317" s="143" t="s">
        <v>2719</v>
      </c>
    </row>
    <row r="318" spans="2:47" s="1" customFormat="1" ht="12">
      <c r="B318" s="33"/>
      <c r="D318" s="145" t="s">
        <v>218</v>
      </c>
      <c r="F318" s="146" t="s">
        <v>683</v>
      </c>
      <c r="I318" s="147"/>
      <c r="L318" s="33"/>
      <c r="M318" s="148"/>
      <c r="T318" s="52"/>
      <c r="AT318" s="18" t="s">
        <v>218</v>
      </c>
      <c r="AU318" s="18" t="s">
        <v>86</v>
      </c>
    </row>
    <row r="319" spans="2:65" s="1" customFormat="1" ht="33" customHeight="1">
      <c r="B319" s="33"/>
      <c r="C319" s="132" t="s">
        <v>374</v>
      </c>
      <c r="D319" s="132" t="s">
        <v>211</v>
      </c>
      <c r="E319" s="133" t="s">
        <v>390</v>
      </c>
      <c r="F319" s="134" t="s">
        <v>391</v>
      </c>
      <c r="G319" s="135" t="s">
        <v>386</v>
      </c>
      <c r="H319" s="136">
        <v>7.952</v>
      </c>
      <c r="I319" s="137"/>
      <c r="J319" s="138">
        <f>ROUND(I319*H319,2)</f>
        <v>0</v>
      </c>
      <c r="K319" s="134" t="s">
        <v>215</v>
      </c>
      <c r="L319" s="33"/>
      <c r="M319" s="139" t="s">
        <v>19</v>
      </c>
      <c r="N319" s="140" t="s">
        <v>48</v>
      </c>
      <c r="P319" s="141">
        <f>O319*H319</f>
        <v>0</v>
      </c>
      <c r="Q319" s="141">
        <v>0</v>
      </c>
      <c r="R319" s="141">
        <f>Q319*H319</f>
        <v>0</v>
      </c>
      <c r="S319" s="141">
        <v>0</v>
      </c>
      <c r="T319" s="142">
        <f>S319*H319</f>
        <v>0</v>
      </c>
      <c r="AR319" s="143" t="s">
        <v>216</v>
      </c>
      <c r="AT319" s="143" t="s">
        <v>211</v>
      </c>
      <c r="AU319" s="143" t="s">
        <v>86</v>
      </c>
      <c r="AY319" s="18" t="s">
        <v>208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8" t="s">
        <v>84</v>
      </c>
      <c r="BK319" s="144">
        <f>ROUND(I319*H319,2)</f>
        <v>0</v>
      </c>
      <c r="BL319" s="18" t="s">
        <v>216</v>
      </c>
      <c r="BM319" s="143" t="s">
        <v>2720</v>
      </c>
    </row>
    <row r="320" spans="2:47" s="1" customFormat="1" ht="12">
      <c r="B320" s="33"/>
      <c r="D320" s="145" t="s">
        <v>218</v>
      </c>
      <c r="F320" s="146" t="s">
        <v>393</v>
      </c>
      <c r="I320" s="147"/>
      <c r="L320" s="33"/>
      <c r="M320" s="148"/>
      <c r="T320" s="52"/>
      <c r="AT320" s="18" t="s">
        <v>218</v>
      </c>
      <c r="AU320" s="18" t="s">
        <v>86</v>
      </c>
    </row>
    <row r="321" spans="2:65" s="1" customFormat="1" ht="44.25" customHeight="1">
      <c r="B321" s="33"/>
      <c r="C321" s="132" t="s">
        <v>383</v>
      </c>
      <c r="D321" s="132" t="s">
        <v>211</v>
      </c>
      <c r="E321" s="133" t="s">
        <v>395</v>
      </c>
      <c r="F321" s="134" t="s">
        <v>396</v>
      </c>
      <c r="G321" s="135" t="s">
        <v>386</v>
      </c>
      <c r="H321" s="136">
        <v>198.8</v>
      </c>
      <c r="I321" s="137"/>
      <c r="J321" s="138">
        <f>ROUND(I321*H321,2)</f>
        <v>0</v>
      </c>
      <c r="K321" s="134" t="s">
        <v>215</v>
      </c>
      <c r="L321" s="33"/>
      <c r="M321" s="139" t="s">
        <v>19</v>
      </c>
      <c r="N321" s="140" t="s">
        <v>48</v>
      </c>
      <c r="P321" s="141">
        <f>O321*H321</f>
        <v>0</v>
      </c>
      <c r="Q321" s="141">
        <v>0</v>
      </c>
      <c r="R321" s="141">
        <f>Q321*H321</f>
        <v>0</v>
      </c>
      <c r="S321" s="141">
        <v>0</v>
      </c>
      <c r="T321" s="142">
        <f>S321*H321</f>
        <v>0</v>
      </c>
      <c r="AR321" s="143" t="s">
        <v>216</v>
      </c>
      <c r="AT321" s="143" t="s">
        <v>211</v>
      </c>
      <c r="AU321" s="143" t="s">
        <v>86</v>
      </c>
      <c r="AY321" s="18" t="s">
        <v>208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8" t="s">
        <v>84</v>
      </c>
      <c r="BK321" s="144">
        <f>ROUND(I321*H321,2)</f>
        <v>0</v>
      </c>
      <c r="BL321" s="18" t="s">
        <v>216</v>
      </c>
      <c r="BM321" s="143" t="s">
        <v>2721</v>
      </c>
    </row>
    <row r="322" spans="2:47" s="1" customFormat="1" ht="12">
      <c r="B322" s="33"/>
      <c r="D322" s="145" t="s">
        <v>218</v>
      </c>
      <c r="F322" s="146" t="s">
        <v>398</v>
      </c>
      <c r="I322" s="147"/>
      <c r="L322" s="33"/>
      <c r="M322" s="148"/>
      <c r="T322" s="52"/>
      <c r="AT322" s="18" t="s">
        <v>218</v>
      </c>
      <c r="AU322" s="18" t="s">
        <v>86</v>
      </c>
    </row>
    <row r="323" spans="2:51" s="12" customFormat="1" ht="12">
      <c r="B323" s="149"/>
      <c r="D323" s="150" t="s">
        <v>220</v>
      </c>
      <c r="F323" s="152" t="s">
        <v>2722</v>
      </c>
      <c r="H323" s="153">
        <v>198.8</v>
      </c>
      <c r="I323" s="154"/>
      <c r="L323" s="149"/>
      <c r="M323" s="155"/>
      <c r="T323" s="156"/>
      <c r="AT323" s="151" t="s">
        <v>220</v>
      </c>
      <c r="AU323" s="151" t="s">
        <v>86</v>
      </c>
      <c r="AV323" s="12" t="s">
        <v>86</v>
      </c>
      <c r="AW323" s="12" t="s">
        <v>4</v>
      </c>
      <c r="AX323" s="12" t="s">
        <v>84</v>
      </c>
      <c r="AY323" s="151" t="s">
        <v>208</v>
      </c>
    </row>
    <row r="324" spans="2:65" s="1" customFormat="1" ht="44.25" customHeight="1">
      <c r="B324" s="33"/>
      <c r="C324" s="132" t="s">
        <v>389</v>
      </c>
      <c r="D324" s="132" t="s">
        <v>211</v>
      </c>
      <c r="E324" s="133" t="s">
        <v>401</v>
      </c>
      <c r="F324" s="134" t="s">
        <v>402</v>
      </c>
      <c r="G324" s="135" t="s">
        <v>386</v>
      </c>
      <c r="H324" s="136">
        <v>7.371</v>
      </c>
      <c r="I324" s="137"/>
      <c r="J324" s="138">
        <f>ROUND(I324*H324,2)</f>
        <v>0</v>
      </c>
      <c r="K324" s="134" t="s">
        <v>215</v>
      </c>
      <c r="L324" s="33"/>
      <c r="M324" s="139" t="s">
        <v>19</v>
      </c>
      <c r="N324" s="140" t="s">
        <v>48</v>
      </c>
      <c r="P324" s="141">
        <f>O324*H324</f>
        <v>0</v>
      </c>
      <c r="Q324" s="141">
        <v>0</v>
      </c>
      <c r="R324" s="141">
        <f>Q324*H324</f>
        <v>0</v>
      </c>
      <c r="S324" s="141">
        <v>0</v>
      </c>
      <c r="T324" s="142">
        <f>S324*H324</f>
        <v>0</v>
      </c>
      <c r="AR324" s="143" t="s">
        <v>216</v>
      </c>
      <c r="AT324" s="143" t="s">
        <v>211</v>
      </c>
      <c r="AU324" s="143" t="s">
        <v>86</v>
      </c>
      <c r="AY324" s="18" t="s">
        <v>208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8" t="s">
        <v>84</v>
      </c>
      <c r="BK324" s="144">
        <f>ROUND(I324*H324,2)</f>
        <v>0</v>
      </c>
      <c r="BL324" s="18" t="s">
        <v>216</v>
      </c>
      <c r="BM324" s="143" t="s">
        <v>2723</v>
      </c>
    </row>
    <row r="325" spans="2:47" s="1" customFormat="1" ht="12">
      <c r="B325" s="33"/>
      <c r="D325" s="145" t="s">
        <v>218</v>
      </c>
      <c r="F325" s="146" t="s">
        <v>404</v>
      </c>
      <c r="I325" s="147"/>
      <c r="L325" s="33"/>
      <c r="M325" s="148"/>
      <c r="T325" s="52"/>
      <c r="AT325" s="18" t="s">
        <v>218</v>
      </c>
      <c r="AU325" s="18" t="s">
        <v>86</v>
      </c>
    </row>
    <row r="326" spans="2:65" s="1" customFormat="1" ht="49.15" customHeight="1">
      <c r="B326" s="33"/>
      <c r="C326" s="132" t="s">
        <v>394</v>
      </c>
      <c r="D326" s="132" t="s">
        <v>211</v>
      </c>
      <c r="E326" s="133" t="s">
        <v>406</v>
      </c>
      <c r="F326" s="134" t="s">
        <v>407</v>
      </c>
      <c r="G326" s="135" t="s">
        <v>386</v>
      </c>
      <c r="H326" s="136">
        <v>0.581</v>
      </c>
      <c r="I326" s="137"/>
      <c r="J326" s="138">
        <f>ROUND(I326*H326,2)</f>
        <v>0</v>
      </c>
      <c r="K326" s="134" t="s">
        <v>215</v>
      </c>
      <c r="L326" s="33"/>
      <c r="M326" s="139" t="s">
        <v>19</v>
      </c>
      <c r="N326" s="140" t="s">
        <v>48</v>
      </c>
      <c r="P326" s="141">
        <f>O326*H326</f>
        <v>0</v>
      </c>
      <c r="Q326" s="141">
        <v>0</v>
      </c>
      <c r="R326" s="141">
        <f>Q326*H326</f>
        <v>0</v>
      </c>
      <c r="S326" s="141">
        <v>0</v>
      </c>
      <c r="T326" s="142">
        <f>S326*H326</f>
        <v>0</v>
      </c>
      <c r="AR326" s="143" t="s">
        <v>216</v>
      </c>
      <c r="AT326" s="143" t="s">
        <v>211</v>
      </c>
      <c r="AU326" s="143" t="s">
        <v>86</v>
      </c>
      <c r="AY326" s="18" t="s">
        <v>208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8" t="s">
        <v>84</v>
      </c>
      <c r="BK326" s="144">
        <f>ROUND(I326*H326,2)</f>
        <v>0</v>
      </c>
      <c r="BL326" s="18" t="s">
        <v>216</v>
      </c>
      <c r="BM326" s="143" t="s">
        <v>2724</v>
      </c>
    </row>
    <row r="327" spans="2:47" s="1" customFormat="1" ht="12">
      <c r="B327" s="33"/>
      <c r="D327" s="145" t="s">
        <v>218</v>
      </c>
      <c r="F327" s="146" t="s">
        <v>409</v>
      </c>
      <c r="I327" s="147"/>
      <c r="L327" s="33"/>
      <c r="M327" s="148"/>
      <c r="T327" s="52"/>
      <c r="AT327" s="18" t="s">
        <v>218</v>
      </c>
      <c r="AU327" s="18" t="s">
        <v>86</v>
      </c>
    </row>
    <row r="328" spans="2:63" s="11" customFormat="1" ht="22.9" customHeight="1">
      <c r="B328" s="120"/>
      <c r="D328" s="121" t="s">
        <v>76</v>
      </c>
      <c r="E328" s="130" t="s">
        <v>410</v>
      </c>
      <c r="F328" s="130" t="s">
        <v>411</v>
      </c>
      <c r="I328" s="123"/>
      <c r="J328" s="131">
        <f>BK328</f>
        <v>0</v>
      </c>
      <c r="L328" s="120"/>
      <c r="M328" s="125"/>
      <c r="P328" s="126">
        <f>SUM(P329:P330)</f>
        <v>0</v>
      </c>
      <c r="R328" s="126">
        <f>SUM(R329:R330)</f>
        <v>0</v>
      </c>
      <c r="T328" s="127">
        <f>SUM(T329:T330)</f>
        <v>0</v>
      </c>
      <c r="AR328" s="121" t="s">
        <v>84</v>
      </c>
      <c r="AT328" s="128" t="s">
        <v>76</v>
      </c>
      <c r="AU328" s="128" t="s">
        <v>84</v>
      </c>
      <c r="AY328" s="121" t="s">
        <v>208</v>
      </c>
      <c r="BK328" s="129">
        <f>SUM(BK329:BK330)</f>
        <v>0</v>
      </c>
    </row>
    <row r="329" spans="2:65" s="1" customFormat="1" ht="55.5" customHeight="1">
      <c r="B329" s="33"/>
      <c r="C329" s="132" t="s">
        <v>400</v>
      </c>
      <c r="D329" s="132" t="s">
        <v>211</v>
      </c>
      <c r="E329" s="133" t="s">
        <v>634</v>
      </c>
      <c r="F329" s="134" t="s">
        <v>635</v>
      </c>
      <c r="G329" s="135" t="s">
        <v>386</v>
      </c>
      <c r="H329" s="136">
        <v>3.675</v>
      </c>
      <c r="I329" s="137"/>
      <c r="J329" s="138">
        <f>ROUND(I329*H329,2)</f>
        <v>0</v>
      </c>
      <c r="K329" s="134" t="s">
        <v>215</v>
      </c>
      <c r="L329" s="33"/>
      <c r="M329" s="139" t="s">
        <v>19</v>
      </c>
      <c r="N329" s="140" t="s">
        <v>48</v>
      </c>
      <c r="P329" s="141">
        <f>O329*H329</f>
        <v>0</v>
      </c>
      <c r="Q329" s="141">
        <v>0</v>
      </c>
      <c r="R329" s="141">
        <f>Q329*H329</f>
        <v>0</v>
      </c>
      <c r="S329" s="141">
        <v>0</v>
      </c>
      <c r="T329" s="142">
        <f>S329*H329</f>
        <v>0</v>
      </c>
      <c r="AR329" s="143" t="s">
        <v>216</v>
      </c>
      <c r="AT329" s="143" t="s">
        <v>211</v>
      </c>
      <c r="AU329" s="143" t="s">
        <v>86</v>
      </c>
      <c r="AY329" s="18" t="s">
        <v>208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8" t="s">
        <v>84</v>
      </c>
      <c r="BK329" s="144">
        <f>ROUND(I329*H329,2)</f>
        <v>0</v>
      </c>
      <c r="BL329" s="18" t="s">
        <v>216</v>
      </c>
      <c r="BM329" s="143" t="s">
        <v>2725</v>
      </c>
    </row>
    <row r="330" spans="2:47" s="1" customFormat="1" ht="12">
      <c r="B330" s="33"/>
      <c r="D330" s="145" t="s">
        <v>218</v>
      </c>
      <c r="F330" s="146" t="s">
        <v>637</v>
      </c>
      <c r="I330" s="147"/>
      <c r="L330" s="33"/>
      <c r="M330" s="148"/>
      <c r="T330" s="52"/>
      <c r="AT330" s="18" t="s">
        <v>218</v>
      </c>
      <c r="AU330" s="18" t="s">
        <v>86</v>
      </c>
    </row>
    <row r="331" spans="2:63" s="11" customFormat="1" ht="25.9" customHeight="1">
      <c r="B331" s="120"/>
      <c r="D331" s="121" t="s">
        <v>76</v>
      </c>
      <c r="E331" s="122" t="s">
        <v>417</v>
      </c>
      <c r="F331" s="122" t="s">
        <v>418</v>
      </c>
      <c r="I331" s="123"/>
      <c r="J331" s="124">
        <f>BK331</f>
        <v>0</v>
      </c>
      <c r="L331" s="120"/>
      <c r="M331" s="125"/>
      <c r="P331" s="126">
        <f>P332+P366</f>
        <v>0</v>
      </c>
      <c r="R331" s="126">
        <f>R332+R366</f>
        <v>0.9955593864000001</v>
      </c>
      <c r="T331" s="127">
        <f>T332+T366</f>
        <v>0.010020000000000001</v>
      </c>
      <c r="AR331" s="121" t="s">
        <v>86</v>
      </c>
      <c r="AT331" s="128" t="s">
        <v>76</v>
      </c>
      <c r="AU331" s="128" t="s">
        <v>77</v>
      </c>
      <c r="AY331" s="121" t="s">
        <v>208</v>
      </c>
      <c r="BK331" s="129">
        <f>BK332+BK366</f>
        <v>0</v>
      </c>
    </row>
    <row r="332" spans="2:63" s="11" customFormat="1" ht="22.9" customHeight="1">
      <c r="B332" s="120"/>
      <c r="D332" s="121" t="s">
        <v>76</v>
      </c>
      <c r="E332" s="130" t="s">
        <v>419</v>
      </c>
      <c r="F332" s="130" t="s">
        <v>420</v>
      </c>
      <c r="I332" s="123"/>
      <c r="J332" s="131">
        <f>BK332</f>
        <v>0</v>
      </c>
      <c r="L332" s="120"/>
      <c r="M332" s="125"/>
      <c r="P332" s="126">
        <f>SUM(P333:P365)</f>
        <v>0</v>
      </c>
      <c r="R332" s="126">
        <f>SUM(R333:R365)</f>
        <v>0.0700243864</v>
      </c>
      <c r="T332" s="127">
        <f>SUM(T333:T365)</f>
        <v>0.010020000000000001</v>
      </c>
      <c r="AR332" s="121" t="s">
        <v>86</v>
      </c>
      <c r="AT332" s="128" t="s">
        <v>76</v>
      </c>
      <c r="AU332" s="128" t="s">
        <v>84</v>
      </c>
      <c r="AY332" s="121" t="s">
        <v>208</v>
      </c>
      <c r="BK332" s="129">
        <f>SUM(BK333:BK365)</f>
        <v>0</v>
      </c>
    </row>
    <row r="333" spans="2:65" s="1" customFormat="1" ht="24.2" customHeight="1">
      <c r="B333" s="33"/>
      <c r="C333" s="132" t="s">
        <v>405</v>
      </c>
      <c r="D333" s="132" t="s">
        <v>211</v>
      </c>
      <c r="E333" s="133" t="s">
        <v>564</v>
      </c>
      <c r="F333" s="134" t="s">
        <v>565</v>
      </c>
      <c r="G333" s="135" t="s">
        <v>274</v>
      </c>
      <c r="H333" s="136">
        <v>6</v>
      </c>
      <c r="I333" s="137"/>
      <c r="J333" s="138">
        <f>ROUND(I333*H333,2)</f>
        <v>0</v>
      </c>
      <c r="K333" s="134" t="s">
        <v>215</v>
      </c>
      <c r="L333" s="33"/>
      <c r="M333" s="139" t="s">
        <v>19</v>
      </c>
      <c r="N333" s="140" t="s">
        <v>48</v>
      </c>
      <c r="P333" s="141">
        <f>O333*H333</f>
        <v>0</v>
      </c>
      <c r="Q333" s="141">
        <v>0</v>
      </c>
      <c r="R333" s="141">
        <f>Q333*H333</f>
        <v>0</v>
      </c>
      <c r="S333" s="141">
        <v>0</v>
      </c>
      <c r="T333" s="142">
        <f>S333*H333</f>
        <v>0</v>
      </c>
      <c r="AR333" s="143" t="s">
        <v>331</v>
      </c>
      <c r="AT333" s="143" t="s">
        <v>211</v>
      </c>
      <c r="AU333" s="143" t="s">
        <v>86</v>
      </c>
      <c r="AY333" s="18" t="s">
        <v>208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8" t="s">
        <v>84</v>
      </c>
      <c r="BK333" s="144">
        <f>ROUND(I333*H333,2)</f>
        <v>0</v>
      </c>
      <c r="BL333" s="18" t="s">
        <v>331</v>
      </c>
      <c r="BM333" s="143" t="s">
        <v>2726</v>
      </c>
    </row>
    <row r="334" spans="2:47" s="1" customFormat="1" ht="12">
      <c r="B334" s="33"/>
      <c r="D334" s="145" t="s">
        <v>218</v>
      </c>
      <c r="F334" s="146" t="s">
        <v>567</v>
      </c>
      <c r="I334" s="147"/>
      <c r="L334" s="33"/>
      <c r="M334" s="148"/>
      <c r="T334" s="52"/>
      <c r="AT334" s="18" t="s">
        <v>218</v>
      </c>
      <c r="AU334" s="18" t="s">
        <v>86</v>
      </c>
    </row>
    <row r="335" spans="2:51" s="12" customFormat="1" ht="12">
      <c r="B335" s="149"/>
      <c r="D335" s="150" t="s">
        <v>220</v>
      </c>
      <c r="E335" s="151" t="s">
        <v>19</v>
      </c>
      <c r="F335" s="152" t="s">
        <v>2727</v>
      </c>
      <c r="H335" s="153">
        <v>3</v>
      </c>
      <c r="I335" s="154"/>
      <c r="L335" s="149"/>
      <c r="M335" s="155"/>
      <c r="T335" s="156"/>
      <c r="AT335" s="151" t="s">
        <v>220</v>
      </c>
      <c r="AU335" s="151" t="s">
        <v>86</v>
      </c>
      <c r="AV335" s="12" t="s">
        <v>86</v>
      </c>
      <c r="AW335" s="12" t="s">
        <v>37</v>
      </c>
      <c r="AX335" s="12" t="s">
        <v>77</v>
      </c>
      <c r="AY335" s="151" t="s">
        <v>208</v>
      </c>
    </row>
    <row r="336" spans="2:51" s="12" customFormat="1" ht="12">
      <c r="B336" s="149"/>
      <c r="D336" s="150" t="s">
        <v>220</v>
      </c>
      <c r="E336" s="151" t="s">
        <v>19</v>
      </c>
      <c r="F336" s="152" t="s">
        <v>2727</v>
      </c>
      <c r="H336" s="153">
        <v>3</v>
      </c>
      <c r="I336" s="154"/>
      <c r="L336" s="149"/>
      <c r="M336" s="155"/>
      <c r="T336" s="156"/>
      <c r="AT336" s="151" t="s">
        <v>220</v>
      </c>
      <c r="AU336" s="151" t="s">
        <v>86</v>
      </c>
      <c r="AV336" s="12" t="s">
        <v>86</v>
      </c>
      <c r="AW336" s="12" t="s">
        <v>37</v>
      </c>
      <c r="AX336" s="12" t="s">
        <v>77</v>
      </c>
      <c r="AY336" s="151" t="s">
        <v>208</v>
      </c>
    </row>
    <row r="337" spans="2:51" s="13" customFormat="1" ht="12">
      <c r="B337" s="157"/>
      <c r="D337" s="150" t="s">
        <v>220</v>
      </c>
      <c r="E337" s="158" t="s">
        <v>19</v>
      </c>
      <c r="F337" s="159" t="s">
        <v>569</v>
      </c>
      <c r="H337" s="158" t="s">
        <v>19</v>
      </c>
      <c r="I337" s="160"/>
      <c r="L337" s="157"/>
      <c r="M337" s="161"/>
      <c r="T337" s="162"/>
      <c r="AT337" s="158" t="s">
        <v>220</v>
      </c>
      <c r="AU337" s="158" t="s">
        <v>86</v>
      </c>
      <c r="AV337" s="13" t="s">
        <v>84</v>
      </c>
      <c r="AW337" s="13" t="s">
        <v>37</v>
      </c>
      <c r="AX337" s="13" t="s">
        <v>77</v>
      </c>
      <c r="AY337" s="158" t="s">
        <v>208</v>
      </c>
    </row>
    <row r="338" spans="2:51" s="14" customFormat="1" ht="12">
      <c r="B338" s="163"/>
      <c r="D338" s="150" t="s">
        <v>220</v>
      </c>
      <c r="E338" s="164" t="s">
        <v>19</v>
      </c>
      <c r="F338" s="165" t="s">
        <v>223</v>
      </c>
      <c r="H338" s="166">
        <v>6</v>
      </c>
      <c r="I338" s="167"/>
      <c r="L338" s="163"/>
      <c r="M338" s="168"/>
      <c r="T338" s="169"/>
      <c r="AT338" s="164" t="s">
        <v>220</v>
      </c>
      <c r="AU338" s="164" t="s">
        <v>86</v>
      </c>
      <c r="AV338" s="14" t="s">
        <v>216</v>
      </c>
      <c r="AW338" s="14" t="s">
        <v>37</v>
      </c>
      <c r="AX338" s="14" t="s">
        <v>84</v>
      </c>
      <c r="AY338" s="164" t="s">
        <v>208</v>
      </c>
    </row>
    <row r="339" spans="2:65" s="1" customFormat="1" ht="21.75" customHeight="1">
      <c r="B339" s="33"/>
      <c r="C339" s="170" t="s">
        <v>412</v>
      </c>
      <c r="D339" s="170" t="s">
        <v>239</v>
      </c>
      <c r="E339" s="171" t="s">
        <v>570</v>
      </c>
      <c r="F339" s="172" t="s">
        <v>571</v>
      </c>
      <c r="G339" s="173" t="s">
        <v>386</v>
      </c>
      <c r="H339" s="174">
        <v>0.009</v>
      </c>
      <c r="I339" s="175"/>
      <c r="J339" s="176">
        <f>ROUND(I339*H339,2)</f>
        <v>0</v>
      </c>
      <c r="K339" s="172" t="s">
        <v>215</v>
      </c>
      <c r="L339" s="177"/>
      <c r="M339" s="178" t="s">
        <v>19</v>
      </c>
      <c r="N339" s="179" t="s">
        <v>48</v>
      </c>
      <c r="P339" s="141">
        <f>O339*H339</f>
        <v>0</v>
      </c>
      <c r="Q339" s="141">
        <v>1</v>
      </c>
      <c r="R339" s="141">
        <f>Q339*H339</f>
        <v>0.009</v>
      </c>
      <c r="S339" s="141">
        <v>0</v>
      </c>
      <c r="T339" s="142">
        <f>S339*H339</f>
        <v>0</v>
      </c>
      <c r="AR339" s="143" t="s">
        <v>432</v>
      </c>
      <c r="AT339" s="143" t="s">
        <v>239</v>
      </c>
      <c r="AU339" s="143" t="s">
        <v>86</v>
      </c>
      <c r="AY339" s="18" t="s">
        <v>208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8" t="s">
        <v>84</v>
      </c>
      <c r="BK339" s="144">
        <f>ROUND(I339*H339,2)</f>
        <v>0</v>
      </c>
      <c r="BL339" s="18" t="s">
        <v>331</v>
      </c>
      <c r="BM339" s="143" t="s">
        <v>2728</v>
      </c>
    </row>
    <row r="340" spans="2:51" s="12" customFormat="1" ht="12">
      <c r="B340" s="149"/>
      <c r="D340" s="150" t="s">
        <v>220</v>
      </c>
      <c r="E340" s="151" t="s">
        <v>19</v>
      </c>
      <c r="F340" s="152" t="s">
        <v>1895</v>
      </c>
      <c r="H340" s="153">
        <v>0.009</v>
      </c>
      <c r="I340" s="154"/>
      <c r="L340" s="149"/>
      <c r="M340" s="155"/>
      <c r="T340" s="156"/>
      <c r="AT340" s="151" t="s">
        <v>220</v>
      </c>
      <c r="AU340" s="151" t="s">
        <v>86</v>
      </c>
      <c r="AV340" s="12" t="s">
        <v>86</v>
      </c>
      <c r="AW340" s="12" t="s">
        <v>37</v>
      </c>
      <c r="AX340" s="12" t="s">
        <v>77</v>
      </c>
      <c r="AY340" s="151" t="s">
        <v>208</v>
      </c>
    </row>
    <row r="341" spans="2:51" s="14" customFormat="1" ht="12">
      <c r="B341" s="163"/>
      <c r="D341" s="150" t="s">
        <v>220</v>
      </c>
      <c r="E341" s="164" t="s">
        <v>19</v>
      </c>
      <c r="F341" s="165" t="s">
        <v>223</v>
      </c>
      <c r="H341" s="166">
        <v>0.009</v>
      </c>
      <c r="I341" s="167"/>
      <c r="L341" s="163"/>
      <c r="M341" s="168"/>
      <c r="T341" s="169"/>
      <c r="AT341" s="164" t="s">
        <v>220</v>
      </c>
      <c r="AU341" s="164" t="s">
        <v>86</v>
      </c>
      <c r="AV341" s="14" t="s">
        <v>216</v>
      </c>
      <c r="AW341" s="14" t="s">
        <v>37</v>
      </c>
      <c r="AX341" s="14" t="s">
        <v>84</v>
      </c>
      <c r="AY341" s="164" t="s">
        <v>208</v>
      </c>
    </row>
    <row r="342" spans="2:65" s="1" customFormat="1" ht="24.2" customHeight="1">
      <c r="B342" s="33"/>
      <c r="C342" s="132" t="s">
        <v>421</v>
      </c>
      <c r="D342" s="132" t="s">
        <v>211</v>
      </c>
      <c r="E342" s="133" t="s">
        <v>422</v>
      </c>
      <c r="F342" s="134" t="s">
        <v>423</v>
      </c>
      <c r="G342" s="135" t="s">
        <v>274</v>
      </c>
      <c r="H342" s="136">
        <v>6</v>
      </c>
      <c r="I342" s="137"/>
      <c r="J342" s="138">
        <f>ROUND(I342*H342,2)</f>
        <v>0</v>
      </c>
      <c r="K342" s="134" t="s">
        <v>215</v>
      </c>
      <c r="L342" s="33"/>
      <c r="M342" s="139" t="s">
        <v>19</v>
      </c>
      <c r="N342" s="140" t="s">
        <v>48</v>
      </c>
      <c r="P342" s="141">
        <f>O342*H342</f>
        <v>0</v>
      </c>
      <c r="Q342" s="141">
        <v>0</v>
      </c>
      <c r="R342" s="141">
        <f>Q342*H342</f>
        <v>0</v>
      </c>
      <c r="S342" s="141">
        <v>0.00167</v>
      </c>
      <c r="T342" s="142">
        <f>S342*H342</f>
        <v>0.010020000000000001</v>
      </c>
      <c r="AR342" s="143" t="s">
        <v>331</v>
      </c>
      <c r="AT342" s="143" t="s">
        <v>211</v>
      </c>
      <c r="AU342" s="143" t="s">
        <v>86</v>
      </c>
      <c r="AY342" s="18" t="s">
        <v>208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84</v>
      </c>
      <c r="BK342" s="144">
        <f>ROUND(I342*H342,2)</f>
        <v>0</v>
      </c>
      <c r="BL342" s="18" t="s">
        <v>331</v>
      </c>
      <c r="BM342" s="143" t="s">
        <v>2729</v>
      </c>
    </row>
    <row r="343" spans="2:47" s="1" customFormat="1" ht="12">
      <c r="B343" s="33"/>
      <c r="D343" s="145" t="s">
        <v>218</v>
      </c>
      <c r="F343" s="146" t="s">
        <v>425</v>
      </c>
      <c r="I343" s="147"/>
      <c r="L343" s="33"/>
      <c r="M343" s="148"/>
      <c r="T343" s="52"/>
      <c r="AT343" s="18" t="s">
        <v>218</v>
      </c>
      <c r="AU343" s="18" t="s">
        <v>86</v>
      </c>
    </row>
    <row r="344" spans="2:51" s="12" customFormat="1" ht="12">
      <c r="B344" s="149"/>
      <c r="D344" s="150" t="s">
        <v>220</v>
      </c>
      <c r="E344" s="151" t="s">
        <v>19</v>
      </c>
      <c r="F344" s="152" t="s">
        <v>2727</v>
      </c>
      <c r="H344" s="153">
        <v>3</v>
      </c>
      <c r="I344" s="154"/>
      <c r="L344" s="149"/>
      <c r="M344" s="155"/>
      <c r="T344" s="156"/>
      <c r="AT344" s="151" t="s">
        <v>220</v>
      </c>
      <c r="AU344" s="151" t="s">
        <v>86</v>
      </c>
      <c r="AV344" s="12" t="s">
        <v>86</v>
      </c>
      <c r="AW344" s="12" t="s">
        <v>37</v>
      </c>
      <c r="AX344" s="12" t="s">
        <v>77</v>
      </c>
      <c r="AY344" s="151" t="s">
        <v>208</v>
      </c>
    </row>
    <row r="345" spans="2:51" s="12" customFormat="1" ht="12">
      <c r="B345" s="149"/>
      <c r="D345" s="150" t="s">
        <v>220</v>
      </c>
      <c r="E345" s="151" t="s">
        <v>19</v>
      </c>
      <c r="F345" s="152" t="s">
        <v>2727</v>
      </c>
      <c r="H345" s="153">
        <v>3</v>
      </c>
      <c r="I345" s="154"/>
      <c r="L345" s="149"/>
      <c r="M345" s="155"/>
      <c r="T345" s="156"/>
      <c r="AT345" s="151" t="s">
        <v>220</v>
      </c>
      <c r="AU345" s="151" t="s">
        <v>86</v>
      </c>
      <c r="AV345" s="12" t="s">
        <v>86</v>
      </c>
      <c r="AW345" s="12" t="s">
        <v>37</v>
      </c>
      <c r="AX345" s="12" t="s">
        <v>77</v>
      </c>
      <c r="AY345" s="151" t="s">
        <v>208</v>
      </c>
    </row>
    <row r="346" spans="2:51" s="14" customFormat="1" ht="12">
      <c r="B346" s="163"/>
      <c r="D346" s="150" t="s">
        <v>220</v>
      </c>
      <c r="E346" s="164" t="s">
        <v>19</v>
      </c>
      <c r="F346" s="165" t="s">
        <v>575</v>
      </c>
      <c r="H346" s="166">
        <v>6</v>
      </c>
      <c r="I346" s="167"/>
      <c r="L346" s="163"/>
      <c r="M346" s="168"/>
      <c r="T346" s="169"/>
      <c r="AT346" s="164" t="s">
        <v>220</v>
      </c>
      <c r="AU346" s="164" t="s">
        <v>86</v>
      </c>
      <c r="AV346" s="14" t="s">
        <v>216</v>
      </c>
      <c r="AW346" s="14" t="s">
        <v>37</v>
      </c>
      <c r="AX346" s="14" t="s">
        <v>84</v>
      </c>
      <c r="AY346" s="164" t="s">
        <v>208</v>
      </c>
    </row>
    <row r="347" spans="2:65" s="1" customFormat="1" ht="37.9" customHeight="1">
      <c r="B347" s="33"/>
      <c r="C347" s="132" t="s">
        <v>426</v>
      </c>
      <c r="D347" s="132" t="s">
        <v>211</v>
      </c>
      <c r="E347" s="133" t="s">
        <v>427</v>
      </c>
      <c r="F347" s="134" t="s">
        <v>428</v>
      </c>
      <c r="G347" s="135" t="s">
        <v>274</v>
      </c>
      <c r="H347" s="136">
        <v>13.2</v>
      </c>
      <c r="I347" s="137"/>
      <c r="J347" s="138">
        <f>ROUND(I347*H347,2)</f>
        <v>0</v>
      </c>
      <c r="K347" s="134" t="s">
        <v>215</v>
      </c>
      <c r="L347" s="33"/>
      <c r="M347" s="139" t="s">
        <v>19</v>
      </c>
      <c r="N347" s="140" t="s">
        <v>48</v>
      </c>
      <c r="P347" s="141">
        <f>O347*H347</f>
        <v>0</v>
      </c>
      <c r="Q347" s="141">
        <v>0.002691466</v>
      </c>
      <c r="R347" s="141">
        <f>Q347*H347</f>
        <v>0.0355273512</v>
      </c>
      <c r="S347" s="141">
        <v>0</v>
      </c>
      <c r="T347" s="142">
        <f>S347*H347</f>
        <v>0</v>
      </c>
      <c r="AR347" s="143" t="s">
        <v>331</v>
      </c>
      <c r="AT347" s="143" t="s">
        <v>211</v>
      </c>
      <c r="AU347" s="143" t="s">
        <v>86</v>
      </c>
      <c r="AY347" s="18" t="s">
        <v>208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8" t="s">
        <v>84</v>
      </c>
      <c r="BK347" s="144">
        <f>ROUND(I347*H347,2)</f>
        <v>0</v>
      </c>
      <c r="BL347" s="18" t="s">
        <v>331</v>
      </c>
      <c r="BM347" s="143" t="s">
        <v>2730</v>
      </c>
    </row>
    <row r="348" spans="2:47" s="1" customFormat="1" ht="12">
      <c r="B348" s="33"/>
      <c r="D348" s="145" t="s">
        <v>218</v>
      </c>
      <c r="F348" s="146" t="s">
        <v>430</v>
      </c>
      <c r="I348" s="147"/>
      <c r="L348" s="33"/>
      <c r="M348" s="148"/>
      <c r="T348" s="52"/>
      <c r="AT348" s="18" t="s">
        <v>218</v>
      </c>
      <c r="AU348" s="18" t="s">
        <v>86</v>
      </c>
    </row>
    <row r="349" spans="2:51" s="12" customFormat="1" ht="12">
      <c r="B349" s="149"/>
      <c r="D349" s="150" t="s">
        <v>220</v>
      </c>
      <c r="E349" s="151" t="s">
        <v>19</v>
      </c>
      <c r="F349" s="152" t="s">
        <v>2660</v>
      </c>
      <c r="H349" s="153">
        <v>1.5</v>
      </c>
      <c r="I349" s="154"/>
      <c r="L349" s="149"/>
      <c r="M349" s="155"/>
      <c r="T349" s="156"/>
      <c r="AT349" s="151" t="s">
        <v>220</v>
      </c>
      <c r="AU349" s="151" t="s">
        <v>86</v>
      </c>
      <c r="AV349" s="12" t="s">
        <v>86</v>
      </c>
      <c r="AW349" s="12" t="s">
        <v>37</v>
      </c>
      <c r="AX349" s="12" t="s">
        <v>77</v>
      </c>
      <c r="AY349" s="151" t="s">
        <v>208</v>
      </c>
    </row>
    <row r="350" spans="2:51" s="12" customFormat="1" ht="12">
      <c r="B350" s="149"/>
      <c r="D350" s="150" t="s">
        <v>220</v>
      </c>
      <c r="E350" s="151" t="s">
        <v>19</v>
      </c>
      <c r="F350" s="152" t="s">
        <v>2731</v>
      </c>
      <c r="H350" s="153">
        <v>3.6</v>
      </c>
      <c r="I350" s="154"/>
      <c r="L350" s="149"/>
      <c r="M350" s="155"/>
      <c r="T350" s="156"/>
      <c r="AT350" s="151" t="s">
        <v>220</v>
      </c>
      <c r="AU350" s="151" t="s">
        <v>86</v>
      </c>
      <c r="AV350" s="12" t="s">
        <v>86</v>
      </c>
      <c r="AW350" s="12" t="s">
        <v>37</v>
      </c>
      <c r="AX350" s="12" t="s">
        <v>77</v>
      </c>
      <c r="AY350" s="151" t="s">
        <v>208</v>
      </c>
    </row>
    <row r="351" spans="2:51" s="12" customFormat="1" ht="12">
      <c r="B351" s="149"/>
      <c r="D351" s="150" t="s">
        <v>220</v>
      </c>
      <c r="E351" s="151" t="s">
        <v>19</v>
      </c>
      <c r="F351" s="152" t="s">
        <v>2731</v>
      </c>
      <c r="H351" s="153">
        <v>3.6</v>
      </c>
      <c r="I351" s="154"/>
      <c r="L351" s="149"/>
      <c r="M351" s="155"/>
      <c r="T351" s="156"/>
      <c r="AT351" s="151" t="s">
        <v>220</v>
      </c>
      <c r="AU351" s="151" t="s">
        <v>86</v>
      </c>
      <c r="AV351" s="12" t="s">
        <v>86</v>
      </c>
      <c r="AW351" s="12" t="s">
        <v>37</v>
      </c>
      <c r="AX351" s="12" t="s">
        <v>77</v>
      </c>
      <c r="AY351" s="151" t="s">
        <v>208</v>
      </c>
    </row>
    <row r="352" spans="2:51" s="12" customFormat="1" ht="12">
      <c r="B352" s="149"/>
      <c r="D352" s="150" t="s">
        <v>220</v>
      </c>
      <c r="E352" s="151" t="s">
        <v>19</v>
      </c>
      <c r="F352" s="152" t="s">
        <v>2661</v>
      </c>
      <c r="H352" s="153">
        <v>4.5</v>
      </c>
      <c r="I352" s="154"/>
      <c r="L352" s="149"/>
      <c r="M352" s="155"/>
      <c r="T352" s="156"/>
      <c r="AT352" s="151" t="s">
        <v>220</v>
      </c>
      <c r="AU352" s="151" t="s">
        <v>86</v>
      </c>
      <c r="AV352" s="12" t="s">
        <v>86</v>
      </c>
      <c r="AW352" s="12" t="s">
        <v>37</v>
      </c>
      <c r="AX352" s="12" t="s">
        <v>77</v>
      </c>
      <c r="AY352" s="151" t="s">
        <v>208</v>
      </c>
    </row>
    <row r="353" spans="2:51" s="14" customFormat="1" ht="12">
      <c r="B353" s="163"/>
      <c r="D353" s="150" t="s">
        <v>220</v>
      </c>
      <c r="E353" s="164" t="s">
        <v>19</v>
      </c>
      <c r="F353" s="165" t="s">
        <v>223</v>
      </c>
      <c r="H353" s="166">
        <v>13.2</v>
      </c>
      <c r="I353" s="167"/>
      <c r="L353" s="163"/>
      <c r="M353" s="168"/>
      <c r="T353" s="169"/>
      <c r="AT353" s="164" t="s">
        <v>220</v>
      </c>
      <c r="AU353" s="164" t="s">
        <v>86</v>
      </c>
      <c r="AV353" s="14" t="s">
        <v>216</v>
      </c>
      <c r="AW353" s="14" t="s">
        <v>37</v>
      </c>
      <c r="AX353" s="14" t="s">
        <v>84</v>
      </c>
      <c r="AY353" s="164" t="s">
        <v>208</v>
      </c>
    </row>
    <row r="354" spans="2:65" s="1" customFormat="1" ht="37.9" customHeight="1">
      <c r="B354" s="33"/>
      <c r="C354" s="132" t="s">
        <v>432</v>
      </c>
      <c r="D354" s="132" t="s">
        <v>211</v>
      </c>
      <c r="E354" s="133" t="s">
        <v>433</v>
      </c>
      <c r="F354" s="134" t="s">
        <v>434</v>
      </c>
      <c r="G354" s="135" t="s">
        <v>274</v>
      </c>
      <c r="H354" s="136">
        <v>5.95</v>
      </c>
      <c r="I354" s="137"/>
      <c r="J354" s="138">
        <f>ROUND(I354*H354,2)</f>
        <v>0</v>
      </c>
      <c r="K354" s="134" t="s">
        <v>215</v>
      </c>
      <c r="L354" s="33"/>
      <c r="M354" s="139" t="s">
        <v>19</v>
      </c>
      <c r="N354" s="140" t="s">
        <v>48</v>
      </c>
      <c r="P354" s="141">
        <f>O354*H354</f>
        <v>0</v>
      </c>
      <c r="Q354" s="141">
        <v>0.004285216</v>
      </c>
      <c r="R354" s="141">
        <f>Q354*H354</f>
        <v>0.0254970352</v>
      </c>
      <c r="S354" s="141">
        <v>0</v>
      </c>
      <c r="T354" s="142">
        <f>S354*H354</f>
        <v>0</v>
      </c>
      <c r="AR354" s="143" t="s">
        <v>331</v>
      </c>
      <c r="AT354" s="143" t="s">
        <v>211</v>
      </c>
      <c r="AU354" s="143" t="s">
        <v>86</v>
      </c>
      <c r="AY354" s="18" t="s">
        <v>208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8" t="s">
        <v>84</v>
      </c>
      <c r="BK354" s="144">
        <f>ROUND(I354*H354,2)</f>
        <v>0</v>
      </c>
      <c r="BL354" s="18" t="s">
        <v>331</v>
      </c>
      <c r="BM354" s="143" t="s">
        <v>2732</v>
      </c>
    </row>
    <row r="355" spans="2:47" s="1" customFormat="1" ht="12">
      <c r="B355" s="33"/>
      <c r="D355" s="145" t="s">
        <v>218</v>
      </c>
      <c r="F355" s="146" t="s">
        <v>436</v>
      </c>
      <c r="I355" s="147"/>
      <c r="L355" s="33"/>
      <c r="M355" s="148"/>
      <c r="T355" s="52"/>
      <c r="AT355" s="18" t="s">
        <v>218</v>
      </c>
      <c r="AU355" s="18" t="s">
        <v>86</v>
      </c>
    </row>
    <row r="356" spans="2:51" s="12" customFormat="1" ht="12">
      <c r="B356" s="149"/>
      <c r="D356" s="150" t="s">
        <v>220</v>
      </c>
      <c r="E356" s="151" t="s">
        <v>19</v>
      </c>
      <c r="F356" s="152" t="s">
        <v>2663</v>
      </c>
      <c r="H356" s="153">
        <v>1.8</v>
      </c>
      <c r="I356" s="154"/>
      <c r="L356" s="149"/>
      <c r="M356" s="155"/>
      <c r="T356" s="156"/>
      <c r="AT356" s="151" t="s">
        <v>220</v>
      </c>
      <c r="AU356" s="151" t="s">
        <v>86</v>
      </c>
      <c r="AV356" s="12" t="s">
        <v>86</v>
      </c>
      <c r="AW356" s="12" t="s">
        <v>37</v>
      </c>
      <c r="AX356" s="12" t="s">
        <v>77</v>
      </c>
      <c r="AY356" s="151" t="s">
        <v>208</v>
      </c>
    </row>
    <row r="357" spans="2:51" s="12" customFormat="1" ht="12">
      <c r="B357" s="149"/>
      <c r="D357" s="150" t="s">
        <v>220</v>
      </c>
      <c r="E357" s="151" t="s">
        <v>19</v>
      </c>
      <c r="F357" s="152" t="s">
        <v>2733</v>
      </c>
      <c r="H357" s="153">
        <v>4.15</v>
      </c>
      <c r="I357" s="154"/>
      <c r="L357" s="149"/>
      <c r="M357" s="155"/>
      <c r="T357" s="156"/>
      <c r="AT357" s="151" t="s">
        <v>220</v>
      </c>
      <c r="AU357" s="151" t="s">
        <v>86</v>
      </c>
      <c r="AV357" s="12" t="s">
        <v>86</v>
      </c>
      <c r="AW357" s="12" t="s">
        <v>37</v>
      </c>
      <c r="AX357" s="12" t="s">
        <v>77</v>
      </c>
      <c r="AY357" s="151" t="s">
        <v>208</v>
      </c>
    </row>
    <row r="358" spans="2:51" s="14" customFormat="1" ht="12">
      <c r="B358" s="163"/>
      <c r="D358" s="150" t="s">
        <v>220</v>
      </c>
      <c r="E358" s="164" t="s">
        <v>19</v>
      </c>
      <c r="F358" s="165" t="s">
        <v>223</v>
      </c>
      <c r="H358" s="166">
        <v>5.95</v>
      </c>
      <c r="I358" s="167"/>
      <c r="L358" s="163"/>
      <c r="M358" s="168"/>
      <c r="T358" s="169"/>
      <c r="AT358" s="164" t="s">
        <v>220</v>
      </c>
      <c r="AU358" s="164" t="s">
        <v>86</v>
      </c>
      <c r="AV358" s="14" t="s">
        <v>216</v>
      </c>
      <c r="AW358" s="14" t="s">
        <v>37</v>
      </c>
      <c r="AX358" s="14" t="s">
        <v>84</v>
      </c>
      <c r="AY358" s="164" t="s">
        <v>208</v>
      </c>
    </row>
    <row r="359" spans="2:65" s="1" customFormat="1" ht="55.5" customHeight="1">
      <c r="B359" s="33"/>
      <c r="C359" s="132" t="s">
        <v>438</v>
      </c>
      <c r="D359" s="132" t="s">
        <v>211</v>
      </c>
      <c r="E359" s="133" t="s">
        <v>439</v>
      </c>
      <c r="F359" s="134" t="s">
        <v>440</v>
      </c>
      <c r="G359" s="135" t="s">
        <v>235</v>
      </c>
      <c r="H359" s="136">
        <v>12</v>
      </c>
      <c r="I359" s="137"/>
      <c r="J359" s="138">
        <f>ROUND(I359*H359,2)</f>
        <v>0</v>
      </c>
      <c r="K359" s="134" t="s">
        <v>215</v>
      </c>
      <c r="L359" s="33"/>
      <c r="M359" s="139" t="s">
        <v>19</v>
      </c>
      <c r="N359" s="140" t="s">
        <v>48</v>
      </c>
      <c r="P359" s="141">
        <f>O359*H359</f>
        <v>0</v>
      </c>
      <c r="Q359" s="141">
        <v>0</v>
      </c>
      <c r="R359" s="141">
        <f>Q359*H359</f>
        <v>0</v>
      </c>
      <c r="S359" s="141">
        <v>0</v>
      </c>
      <c r="T359" s="142">
        <f>S359*H359</f>
        <v>0</v>
      </c>
      <c r="AR359" s="143" t="s">
        <v>331</v>
      </c>
      <c r="AT359" s="143" t="s">
        <v>211</v>
      </c>
      <c r="AU359" s="143" t="s">
        <v>86</v>
      </c>
      <c r="AY359" s="18" t="s">
        <v>208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8" t="s">
        <v>84</v>
      </c>
      <c r="BK359" s="144">
        <f>ROUND(I359*H359,2)</f>
        <v>0</v>
      </c>
      <c r="BL359" s="18" t="s">
        <v>331</v>
      </c>
      <c r="BM359" s="143" t="s">
        <v>2734</v>
      </c>
    </row>
    <row r="360" spans="2:47" s="1" customFormat="1" ht="12">
      <c r="B360" s="33"/>
      <c r="D360" s="145" t="s">
        <v>218</v>
      </c>
      <c r="F360" s="146" t="s">
        <v>442</v>
      </c>
      <c r="I360" s="147"/>
      <c r="L360" s="33"/>
      <c r="M360" s="148"/>
      <c r="T360" s="52"/>
      <c r="AT360" s="18" t="s">
        <v>218</v>
      </c>
      <c r="AU360" s="18" t="s">
        <v>86</v>
      </c>
    </row>
    <row r="361" spans="2:51" s="12" customFormat="1" ht="12">
      <c r="B361" s="149"/>
      <c r="D361" s="150" t="s">
        <v>220</v>
      </c>
      <c r="E361" s="151" t="s">
        <v>19</v>
      </c>
      <c r="F361" s="152" t="s">
        <v>216</v>
      </c>
      <c r="H361" s="153">
        <v>4</v>
      </c>
      <c r="I361" s="154"/>
      <c r="L361" s="149"/>
      <c r="M361" s="155"/>
      <c r="T361" s="156"/>
      <c r="AT361" s="151" t="s">
        <v>220</v>
      </c>
      <c r="AU361" s="151" t="s">
        <v>86</v>
      </c>
      <c r="AV361" s="12" t="s">
        <v>86</v>
      </c>
      <c r="AW361" s="12" t="s">
        <v>37</v>
      </c>
      <c r="AX361" s="12" t="s">
        <v>77</v>
      </c>
      <c r="AY361" s="151" t="s">
        <v>208</v>
      </c>
    </row>
    <row r="362" spans="2:51" s="12" customFormat="1" ht="12">
      <c r="B362" s="149"/>
      <c r="D362" s="150" t="s">
        <v>220</v>
      </c>
      <c r="E362" s="151" t="s">
        <v>19</v>
      </c>
      <c r="F362" s="152" t="s">
        <v>2413</v>
      </c>
      <c r="H362" s="153">
        <v>8</v>
      </c>
      <c r="I362" s="154"/>
      <c r="L362" s="149"/>
      <c r="M362" s="155"/>
      <c r="T362" s="156"/>
      <c r="AT362" s="151" t="s">
        <v>220</v>
      </c>
      <c r="AU362" s="151" t="s">
        <v>86</v>
      </c>
      <c r="AV362" s="12" t="s">
        <v>86</v>
      </c>
      <c r="AW362" s="12" t="s">
        <v>37</v>
      </c>
      <c r="AX362" s="12" t="s">
        <v>77</v>
      </c>
      <c r="AY362" s="151" t="s">
        <v>208</v>
      </c>
    </row>
    <row r="363" spans="2:51" s="14" customFormat="1" ht="12">
      <c r="B363" s="163"/>
      <c r="D363" s="150" t="s">
        <v>220</v>
      </c>
      <c r="E363" s="164" t="s">
        <v>19</v>
      </c>
      <c r="F363" s="165" t="s">
        <v>223</v>
      </c>
      <c r="H363" s="166">
        <v>12</v>
      </c>
      <c r="I363" s="167"/>
      <c r="L363" s="163"/>
      <c r="M363" s="168"/>
      <c r="T363" s="169"/>
      <c r="AT363" s="164" t="s">
        <v>220</v>
      </c>
      <c r="AU363" s="164" t="s">
        <v>86</v>
      </c>
      <c r="AV363" s="14" t="s">
        <v>216</v>
      </c>
      <c r="AW363" s="14" t="s">
        <v>37</v>
      </c>
      <c r="AX363" s="14" t="s">
        <v>84</v>
      </c>
      <c r="AY363" s="164" t="s">
        <v>208</v>
      </c>
    </row>
    <row r="364" spans="2:65" s="1" customFormat="1" ht="44.25" customHeight="1">
      <c r="B364" s="33"/>
      <c r="C364" s="132" t="s">
        <v>444</v>
      </c>
      <c r="D364" s="132" t="s">
        <v>211</v>
      </c>
      <c r="E364" s="133" t="s">
        <v>577</v>
      </c>
      <c r="F364" s="134" t="s">
        <v>578</v>
      </c>
      <c r="G364" s="135" t="s">
        <v>447</v>
      </c>
      <c r="H364" s="187"/>
      <c r="I364" s="137"/>
      <c r="J364" s="138">
        <f>ROUND(I364*H364,2)</f>
        <v>0</v>
      </c>
      <c r="K364" s="134" t="s">
        <v>215</v>
      </c>
      <c r="L364" s="33"/>
      <c r="M364" s="139" t="s">
        <v>19</v>
      </c>
      <c r="N364" s="140" t="s">
        <v>48</v>
      </c>
      <c r="P364" s="141">
        <f>O364*H364</f>
        <v>0</v>
      </c>
      <c r="Q364" s="141">
        <v>0</v>
      </c>
      <c r="R364" s="141">
        <f>Q364*H364</f>
        <v>0</v>
      </c>
      <c r="S364" s="141">
        <v>0</v>
      </c>
      <c r="T364" s="142">
        <f>S364*H364</f>
        <v>0</v>
      </c>
      <c r="AR364" s="143" t="s">
        <v>331</v>
      </c>
      <c r="AT364" s="143" t="s">
        <v>211</v>
      </c>
      <c r="AU364" s="143" t="s">
        <v>86</v>
      </c>
      <c r="AY364" s="18" t="s">
        <v>208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8" t="s">
        <v>84</v>
      </c>
      <c r="BK364" s="144">
        <f>ROUND(I364*H364,2)</f>
        <v>0</v>
      </c>
      <c r="BL364" s="18" t="s">
        <v>331</v>
      </c>
      <c r="BM364" s="143" t="s">
        <v>2735</v>
      </c>
    </row>
    <row r="365" spans="2:47" s="1" customFormat="1" ht="12">
      <c r="B365" s="33"/>
      <c r="D365" s="145" t="s">
        <v>218</v>
      </c>
      <c r="F365" s="146" t="s">
        <v>580</v>
      </c>
      <c r="I365" s="147"/>
      <c r="L365" s="33"/>
      <c r="M365" s="148"/>
      <c r="T365" s="52"/>
      <c r="AT365" s="18" t="s">
        <v>218</v>
      </c>
      <c r="AU365" s="18" t="s">
        <v>86</v>
      </c>
    </row>
    <row r="366" spans="2:63" s="11" customFormat="1" ht="22.9" customHeight="1">
      <c r="B366" s="120"/>
      <c r="D366" s="121" t="s">
        <v>76</v>
      </c>
      <c r="E366" s="130" t="s">
        <v>1266</v>
      </c>
      <c r="F366" s="130" t="s">
        <v>1267</v>
      </c>
      <c r="I366" s="123"/>
      <c r="J366" s="131">
        <f>BK366</f>
        <v>0</v>
      </c>
      <c r="L366" s="120"/>
      <c r="M366" s="125"/>
      <c r="P366" s="126">
        <f>SUM(P367:P420)</f>
        <v>0</v>
      </c>
      <c r="R366" s="126">
        <f>SUM(R367:R420)</f>
        <v>0.9255350000000001</v>
      </c>
      <c r="T366" s="127">
        <f>SUM(T367:T420)</f>
        <v>0</v>
      </c>
      <c r="AR366" s="121" t="s">
        <v>86</v>
      </c>
      <c r="AT366" s="128" t="s">
        <v>76</v>
      </c>
      <c r="AU366" s="128" t="s">
        <v>84</v>
      </c>
      <c r="AY366" s="121" t="s">
        <v>208</v>
      </c>
      <c r="BK366" s="129">
        <f>SUM(BK367:BK420)</f>
        <v>0</v>
      </c>
    </row>
    <row r="367" spans="2:65" s="1" customFormat="1" ht="44.25" customHeight="1">
      <c r="B367" s="33"/>
      <c r="C367" s="132" t="s">
        <v>452</v>
      </c>
      <c r="D367" s="132" t="s">
        <v>211</v>
      </c>
      <c r="E367" s="133" t="s">
        <v>2444</v>
      </c>
      <c r="F367" s="134" t="s">
        <v>2445</v>
      </c>
      <c r="G367" s="135" t="s">
        <v>226</v>
      </c>
      <c r="H367" s="136">
        <v>32.94</v>
      </c>
      <c r="I367" s="137"/>
      <c r="J367" s="138">
        <f>ROUND(I367*H367,2)</f>
        <v>0</v>
      </c>
      <c r="K367" s="134" t="s">
        <v>215</v>
      </c>
      <c r="L367" s="33"/>
      <c r="M367" s="139" t="s">
        <v>19</v>
      </c>
      <c r="N367" s="140" t="s">
        <v>48</v>
      </c>
      <c r="P367" s="141">
        <f>O367*H367</f>
        <v>0</v>
      </c>
      <c r="Q367" s="141">
        <v>0.00014</v>
      </c>
      <c r="R367" s="141">
        <f>Q367*H367</f>
        <v>0.0046115999999999996</v>
      </c>
      <c r="S367" s="141">
        <v>0</v>
      </c>
      <c r="T367" s="142">
        <f>S367*H367</f>
        <v>0</v>
      </c>
      <c r="AR367" s="143" t="s">
        <v>331</v>
      </c>
      <c r="AT367" s="143" t="s">
        <v>211</v>
      </c>
      <c r="AU367" s="143" t="s">
        <v>86</v>
      </c>
      <c r="AY367" s="18" t="s">
        <v>208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8" t="s">
        <v>84</v>
      </c>
      <c r="BK367" s="144">
        <f>ROUND(I367*H367,2)</f>
        <v>0</v>
      </c>
      <c r="BL367" s="18" t="s">
        <v>331</v>
      </c>
      <c r="BM367" s="143" t="s">
        <v>2736</v>
      </c>
    </row>
    <row r="368" spans="2:47" s="1" customFormat="1" ht="12">
      <c r="B368" s="33"/>
      <c r="D368" s="145" t="s">
        <v>218</v>
      </c>
      <c r="F368" s="146" t="s">
        <v>2447</v>
      </c>
      <c r="I368" s="147"/>
      <c r="L368" s="33"/>
      <c r="M368" s="148"/>
      <c r="T368" s="52"/>
      <c r="AT368" s="18" t="s">
        <v>218</v>
      </c>
      <c r="AU368" s="18" t="s">
        <v>86</v>
      </c>
    </row>
    <row r="369" spans="2:51" s="12" customFormat="1" ht="12">
      <c r="B369" s="149"/>
      <c r="D369" s="150" t="s">
        <v>220</v>
      </c>
      <c r="E369" s="151" t="s">
        <v>19</v>
      </c>
      <c r="F369" s="152" t="s">
        <v>2651</v>
      </c>
      <c r="H369" s="153">
        <v>3.75</v>
      </c>
      <c r="I369" s="154"/>
      <c r="L369" s="149"/>
      <c r="M369" s="155"/>
      <c r="T369" s="156"/>
      <c r="AT369" s="151" t="s">
        <v>220</v>
      </c>
      <c r="AU369" s="151" t="s">
        <v>86</v>
      </c>
      <c r="AV369" s="12" t="s">
        <v>86</v>
      </c>
      <c r="AW369" s="12" t="s">
        <v>37</v>
      </c>
      <c r="AX369" s="12" t="s">
        <v>77</v>
      </c>
      <c r="AY369" s="151" t="s">
        <v>208</v>
      </c>
    </row>
    <row r="370" spans="2:51" s="13" customFormat="1" ht="12">
      <c r="B370" s="157"/>
      <c r="D370" s="150" t="s">
        <v>220</v>
      </c>
      <c r="E370" s="158" t="s">
        <v>19</v>
      </c>
      <c r="F370" s="159" t="s">
        <v>2737</v>
      </c>
      <c r="H370" s="158" t="s">
        <v>19</v>
      </c>
      <c r="I370" s="160"/>
      <c r="L370" s="157"/>
      <c r="M370" s="161"/>
      <c r="T370" s="162"/>
      <c r="AT370" s="158" t="s">
        <v>220</v>
      </c>
      <c r="AU370" s="158" t="s">
        <v>86</v>
      </c>
      <c r="AV370" s="13" t="s">
        <v>84</v>
      </c>
      <c r="AW370" s="13" t="s">
        <v>37</v>
      </c>
      <c r="AX370" s="13" t="s">
        <v>77</v>
      </c>
      <c r="AY370" s="158" t="s">
        <v>208</v>
      </c>
    </row>
    <row r="371" spans="2:51" s="12" customFormat="1" ht="12">
      <c r="B371" s="149"/>
      <c r="D371" s="150" t="s">
        <v>220</v>
      </c>
      <c r="E371" s="151" t="s">
        <v>19</v>
      </c>
      <c r="F371" s="152" t="s">
        <v>2678</v>
      </c>
      <c r="H371" s="153">
        <v>5.25</v>
      </c>
      <c r="I371" s="154"/>
      <c r="L371" s="149"/>
      <c r="M371" s="155"/>
      <c r="T371" s="156"/>
      <c r="AT371" s="151" t="s">
        <v>220</v>
      </c>
      <c r="AU371" s="151" t="s">
        <v>86</v>
      </c>
      <c r="AV371" s="12" t="s">
        <v>86</v>
      </c>
      <c r="AW371" s="12" t="s">
        <v>37</v>
      </c>
      <c r="AX371" s="12" t="s">
        <v>77</v>
      </c>
      <c r="AY371" s="151" t="s">
        <v>208</v>
      </c>
    </row>
    <row r="372" spans="2:51" s="13" customFormat="1" ht="12">
      <c r="B372" s="157"/>
      <c r="D372" s="150" t="s">
        <v>220</v>
      </c>
      <c r="E372" s="158" t="s">
        <v>19</v>
      </c>
      <c r="F372" s="159" t="s">
        <v>2738</v>
      </c>
      <c r="H372" s="158" t="s">
        <v>19</v>
      </c>
      <c r="I372" s="160"/>
      <c r="L372" s="157"/>
      <c r="M372" s="161"/>
      <c r="T372" s="162"/>
      <c r="AT372" s="158" t="s">
        <v>220</v>
      </c>
      <c r="AU372" s="158" t="s">
        <v>86</v>
      </c>
      <c r="AV372" s="13" t="s">
        <v>84</v>
      </c>
      <c r="AW372" s="13" t="s">
        <v>37</v>
      </c>
      <c r="AX372" s="13" t="s">
        <v>77</v>
      </c>
      <c r="AY372" s="158" t="s">
        <v>208</v>
      </c>
    </row>
    <row r="373" spans="2:51" s="12" customFormat="1" ht="12">
      <c r="B373" s="149"/>
      <c r="D373" s="150" t="s">
        <v>220</v>
      </c>
      <c r="E373" s="151" t="s">
        <v>19</v>
      </c>
      <c r="F373" s="152" t="s">
        <v>2739</v>
      </c>
      <c r="H373" s="153">
        <v>4.5</v>
      </c>
      <c r="I373" s="154"/>
      <c r="L373" s="149"/>
      <c r="M373" s="155"/>
      <c r="T373" s="156"/>
      <c r="AT373" s="151" t="s">
        <v>220</v>
      </c>
      <c r="AU373" s="151" t="s">
        <v>86</v>
      </c>
      <c r="AV373" s="12" t="s">
        <v>86</v>
      </c>
      <c r="AW373" s="12" t="s">
        <v>37</v>
      </c>
      <c r="AX373" s="12" t="s">
        <v>77</v>
      </c>
      <c r="AY373" s="151" t="s">
        <v>208</v>
      </c>
    </row>
    <row r="374" spans="2:51" s="13" customFormat="1" ht="12">
      <c r="B374" s="157"/>
      <c r="D374" s="150" t="s">
        <v>220</v>
      </c>
      <c r="E374" s="158" t="s">
        <v>19</v>
      </c>
      <c r="F374" s="159" t="s">
        <v>2740</v>
      </c>
      <c r="H374" s="158" t="s">
        <v>19</v>
      </c>
      <c r="I374" s="160"/>
      <c r="L374" s="157"/>
      <c r="M374" s="161"/>
      <c r="T374" s="162"/>
      <c r="AT374" s="158" t="s">
        <v>220</v>
      </c>
      <c r="AU374" s="158" t="s">
        <v>86</v>
      </c>
      <c r="AV374" s="13" t="s">
        <v>84</v>
      </c>
      <c r="AW374" s="13" t="s">
        <v>37</v>
      </c>
      <c r="AX374" s="13" t="s">
        <v>77</v>
      </c>
      <c r="AY374" s="158" t="s">
        <v>208</v>
      </c>
    </row>
    <row r="375" spans="2:51" s="12" customFormat="1" ht="12">
      <c r="B375" s="149"/>
      <c r="D375" s="150" t="s">
        <v>220</v>
      </c>
      <c r="E375" s="151" t="s">
        <v>19</v>
      </c>
      <c r="F375" s="152" t="s">
        <v>2650</v>
      </c>
      <c r="H375" s="153">
        <v>4.05</v>
      </c>
      <c r="I375" s="154"/>
      <c r="L375" s="149"/>
      <c r="M375" s="155"/>
      <c r="T375" s="156"/>
      <c r="AT375" s="151" t="s">
        <v>220</v>
      </c>
      <c r="AU375" s="151" t="s">
        <v>86</v>
      </c>
      <c r="AV375" s="12" t="s">
        <v>86</v>
      </c>
      <c r="AW375" s="12" t="s">
        <v>37</v>
      </c>
      <c r="AX375" s="12" t="s">
        <v>77</v>
      </c>
      <c r="AY375" s="151" t="s">
        <v>208</v>
      </c>
    </row>
    <row r="376" spans="2:51" s="13" customFormat="1" ht="12">
      <c r="B376" s="157"/>
      <c r="D376" s="150" t="s">
        <v>220</v>
      </c>
      <c r="E376" s="158" t="s">
        <v>19</v>
      </c>
      <c r="F376" s="159" t="s">
        <v>2741</v>
      </c>
      <c r="H376" s="158" t="s">
        <v>19</v>
      </c>
      <c r="I376" s="160"/>
      <c r="L376" s="157"/>
      <c r="M376" s="161"/>
      <c r="T376" s="162"/>
      <c r="AT376" s="158" t="s">
        <v>220</v>
      </c>
      <c r="AU376" s="158" t="s">
        <v>86</v>
      </c>
      <c r="AV376" s="13" t="s">
        <v>84</v>
      </c>
      <c r="AW376" s="13" t="s">
        <v>37</v>
      </c>
      <c r="AX376" s="13" t="s">
        <v>77</v>
      </c>
      <c r="AY376" s="158" t="s">
        <v>208</v>
      </c>
    </row>
    <row r="377" spans="2:51" s="12" customFormat="1" ht="12">
      <c r="B377" s="149"/>
      <c r="D377" s="150" t="s">
        <v>220</v>
      </c>
      <c r="E377" s="151" t="s">
        <v>19</v>
      </c>
      <c r="F377" s="152" t="s">
        <v>2573</v>
      </c>
      <c r="H377" s="153">
        <v>5.67</v>
      </c>
      <c r="I377" s="154"/>
      <c r="L377" s="149"/>
      <c r="M377" s="155"/>
      <c r="T377" s="156"/>
      <c r="AT377" s="151" t="s">
        <v>220</v>
      </c>
      <c r="AU377" s="151" t="s">
        <v>86</v>
      </c>
      <c r="AV377" s="12" t="s">
        <v>86</v>
      </c>
      <c r="AW377" s="12" t="s">
        <v>37</v>
      </c>
      <c r="AX377" s="12" t="s">
        <v>77</v>
      </c>
      <c r="AY377" s="151" t="s">
        <v>208</v>
      </c>
    </row>
    <row r="378" spans="2:51" s="13" customFormat="1" ht="12">
      <c r="B378" s="157"/>
      <c r="D378" s="150" t="s">
        <v>220</v>
      </c>
      <c r="E378" s="158" t="s">
        <v>19</v>
      </c>
      <c r="F378" s="159" t="s">
        <v>2742</v>
      </c>
      <c r="H378" s="158" t="s">
        <v>19</v>
      </c>
      <c r="I378" s="160"/>
      <c r="L378" s="157"/>
      <c r="M378" s="161"/>
      <c r="T378" s="162"/>
      <c r="AT378" s="158" t="s">
        <v>220</v>
      </c>
      <c r="AU378" s="158" t="s">
        <v>86</v>
      </c>
      <c r="AV378" s="13" t="s">
        <v>84</v>
      </c>
      <c r="AW378" s="13" t="s">
        <v>37</v>
      </c>
      <c r="AX378" s="13" t="s">
        <v>77</v>
      </c>
      <c r="AY378" s="158" t="s">
        <v>208</v>
      </c>
    </row>
    <row r="379" spans="2:51" s="12" customFormat="1" ht="12">
      <c r="B379" s="149"/>
      <c r="D379" s="150" t="s">
        <v>220</v>
      </c>
      <c r="E379" s="151" t="s">
        <v>19</v>
      </c>
      <c r="F379" s="152" t="s">
        <v>2650</v>
      </c>
      <c r="H379" s="153">
        <v>4.05</v>
      </c>
      <c r="I379" s="154"/>
      <c r="L379" s="149"/>
      <c r="M379" s="155"/>
      <c r="T379" s="156"/>
      <c r="AT379" s="151" t="s">
        <v>220</v>
      </c>
      <c r="AU379" s="151" t="s">
        <v>86</v>
      </c>
      <c r="AV379" s="12" t="s">
        <v>86</v>
      </c>
      <c r="AW379" s="12" t="s">
        <v>37</v>
      </c>
      <c r="AX379" s="12" t="s">
        <v>77</v>
      </c>
      <c r="AY379" s="151" t="s">
        <v>208</v>
      </c>
    </row>
    <row r="380" spans="2:51" s="13" customFormat="1" ht="12">
      <c r="B380" s="157"/>
      <c r="D380" s="150" t="s">
        <v>220</v>
      </c>
      <c r="E380" s="158" t="s">
        <v>19</v>
      </c>
      <c r="F380" s="159" t="s">
        <v>2743</v>
      </c>
      <c r="H380" s="158" t="s">
        <v>19</v>
      </c>
      <c r="I380" s="160"/>
      <c r="L380" s="157"/>
      <c r="M380" s="161"/>
      <c r="T380" s="162"/>
      <c r="AT380" s="158" t="s">
        <v>220</v>
      </c>
      <c r="AU380" s="158" t="s">
        <v>86</v>
      </c>
      <c r="AV380" s="13" t="s">
        <v>84</v>
      </c>
      <c r="AW380" s="13" t="s">
        <v>37</v>
      </c>
      <c r="AX380" s="13" t="s">
        <v>77</v>
      </c>
      <c r="AY380" s="158" t="s">
        <v>208</v>
      </c>
    </row>
    <row r="381" spans="2:51" s="12" customFormat="1" ht="12">
      <c r="B381" s="149"/>
      <c r="D381" s="150" t="s">
        <v>220</v>
      </c>
      <c r="E381" s="151" t="s">
        <v>19</v>
      </c>
      <c r="F381" s="152" t="s">
        <v>2573</v>
      </c>
      <c r="H381" s="153">
        <v>5.67</v>
      </c>
      <c r="I381" s="154"/>
      <c r="L381" s="149"/>
      <c r="M381" s="155"/>
      <c r="T381" s="156"/>
      <c r="AT381" s="151" t="s">
        <v>220</v>
      </c>
      <c r="AU381" s="151" t="s">
        <v>86</v>
      </c>
      <c r="AV381" s="12" t="s">
        <v>86</v>
      </c>
      <c r="AW381" s="12" t="s">
        <v>37</v>
      </c>
      <c r="AX381" s="12" t="s">
        <v>77</v>
      </c>
      <c r="AY381" s="151" t="s">
        <v>208</v>
      </c>
    </row>
    <row r="382" spans="2:51" s="13" customFormat="1" ht="12">
      <c r="B382" s="157"/>
      <c r="D382" s="150" t="s">
        <v>220</v>
      </c>
      <c r="E382" s="158" t="s">
        <v>19</v>
      </c>
      <c r="F382" s="159" t="s">
        <v>2744</v>
      </c>
      <c r="H382" s="158" t="s">
        <v>19</v>
      </c>
      <c r="I382" s="160"/>
      <c r="L382" s="157"/>
      <c r="M382" s="161"/>
      <c r="T382" s="162"/>
      <c r="AT382" s="158" t="s">
        <v>220</v>
      </c>
      <c r="AU382" s="158" t="s">
        <v>86</v>
      </c>
      <c r="AV382" s="13" t="s">
        <v>84</v>
      </c>
      <c r="AW382" s="13" t="s">
        <v>37</v>
      </c>
      <c r="AX382" s="13" t="s">
        <v>77</v>
      </c>
      <c r="AY382" s="158" t="s">
        <v>208</v>
      </c>
    </row>
    <row r="383" spans="2:51" s="14" customFormat="1" ht="12">
      <c r="B383" s="163"/>
      <c r="D383" s="150" t="s">
        <v>220</v>
      </c>
      <c r="E383" s="164" t="s">
        <v>19</v>
      </c>
      <c r="F383" s="165" t="s">
        <v>223</v>
      </c>
      <c r="H383" s="166">
        <v>32.94</v>
      </c>
      <c r="I383" s="167"/>
      <c r="L383" s="163"/>
      <c r="M383" s="168"/>
      <c r="T383" s="169"/>
      <c r="AT383" s="164" t="s">
        <v>220</v>
      </c>
      <c r="AU383" s="164" t="s">
        <v>86</v>
      </c>
      <c r="AV383" s="14" t="s">
        <v>216</v>
      </c>
      <c r="AW383" s="14" t="s">
        <v>37</v>
      </c>
      <c r="AX383" s="14" t="s">
        <v>84</v>
      </c>
      <c r="AY383" s="164" t="s">
        <v>208</v>
      </c>
    </row>
    <row r="384" spans="2:65" s="1" customFormat="1" ht="33" customHeight="1">
      <c r="B384" s="33"/>
      <c r="C384" s="170" t="s">
        <v>459</v>
      </c>
      <c r="D384" s="170" t="s">
        <v>239</v>
      </c>
      <c r="E384" s="171" t="s">
        <v>1722</v>
      </c>
      <c r="F384" s="172" t="s">
        <v>2451</v>
      </c>
      <c r="G384" s="173" t="s">
        <v>226</v>
      </c>
      <c r="H384" s="174">
        <v>9</v>
      </c>
      <c r="I384" s="175"/>
      <c r="J384" s="176">
        <f>ROUND(I384*H384,2)</f>
        <v>0</v>
      </c>
      <c r="K384" s="172" t="s">
        <v>215</v>
      </c>
      <c r="L384" s="177"/>
      <c r="M384" s="178" t="s">
        <v>19</v>
      </c>
      <c r="N384" s="179" t="s">
        <v>48</v>
      </c>
      <c r="P384" s="141">
        <f>O384*H384</f>
        <v>0</v>
      </c>
      <c r="Q384" s="141">
        <v>0.02741</v>
      </c>
      <c r="R384" s="141">
        <f>Q384*H384</f>
        <v>0.24669</v>
      </c>
      <c r="S384" s="141">
        <v>0</v>
      </c>
      <c r="T384" s="142">
        <f>S384*H384</f>
        <v>0</v>
      </c>
      <c r="AR384" s="143" t="s">
        <v>432</v>
      </c>
      <c r="AT384" s="143" t="s">
        <v>239</v>
      </c>
      <c r="AU384" s="143" t="s">
        <v>86</v>
      </c>
      <c r="AY384" s="18" t="s">
        <v>208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8" t="s">
        <v>84</v>
      </c>
      <c r="BK384" s="144">
        <f>ROUND(I384*H384,2)</f>
        <v>0</v>
      </c>
      <c r="BL384" s="18" t="s">
        <v>331</v>
      </c>
      <c r="BM384" s="143" t="s">
        <v>2745</v>
      </c>
    </row>
    <row r="385" spans="2:51" s="12" customFormat="1" ht="12">
      <c r="B385" s="149"/>
      <c r="D385" s="150" t="s">
        <v>220</v>
      </c>
      <c r="E385" s="151" t="s">
        <v>19</v>
      </c>
      <c r="F385" s="152" t="s">
        <v>2651</v>
      </c>
      <c r="H385" s="153">
        <v>3.75</v>
      </c>
      <c r="I385" s="154"/>
      <c r="L385" s="149"/>
      <c r="M385" s="155"/>
      <c r="T385" s="156"/>
      <c r="AT385" s="151" t="s">
        <v>220</v>
      </c>
      <c r="AU385" s="151" t="s">
        <v>86</v>
      </c>
      <c r="AV385" s="12" t="s">
        <v>86</v>
      </c>
      <c r="AW385" s="12" t="s">
        <v>37</v>
      </c>
      <c r="AX385" s="12" t="s">
        <v>77</v>
      </c>
      <c r="AY385" s="151" t="s">
        <v>208</v>
      </c>
    </row>
    <row r="386" spans="2:51" s="13" customFormat="1" ht="12">
      <c r="B386" s="157"/>
      <c r="D386" s="150" t="s">
        <v>220</v>
      </c>
      <c r="E386" s="158" t="s">
        <v>19</v>
      </c>
      <c r="F386" s="159" t="s">
        <v>2737</v>
      </c>
      <c r="H386" s="158" t="s">
        <v>19</v>
      </c>
      <c r="I386" s="160"/>
      <c r="L386" s="157"/>
      <c r="M386" s="161"/>
      <c r="T386" s="162"/>
      <c r="AT386" s="158" t="s">
        <v>220</v>
      </c>
      <c r="AU386" s="158" t="s">
        <v>86</v>
      </c>
      <c r="AV386" s="13" t="s">
        <v>84</v>
      </c>
      <c r="AW386" s="13" t="s">
        <v>37</v>
      </c>
      <c r="AX386" s="13" t="s">
        <v>77</v>
      </c>
      <c r="AY386" s="158" t="s">
        <v>208</v>
      </c>
    </row>
    <row r="387" spans="2:51" s="12" customFormat="1" ht="12">
      <c r="B387" s="149"/>
      <c r="D387" s="150" t="s">
        <v>220</v>
      </c>
      <c r="E387" s="151" t="s">
        <v>19</v>
      </c>
      <c r="F387" s="152" t="s">
        <v>2678</v>
      </c>
      <c r="H387" s="153">
        <v>5.25</v>
      </c>
      <c r="I387" s="154"/>
      <c r="L387" s="149"/>
      <c r="M387" s="155"/>
      <c r="T387" s="156"/>
      <c r="AT387" s="151" t="s">
        <v>220</v>
      </c>
      <c r="AU387" s="151" t="s">
        <v>86</v>
      </c>
      <c r="AV387" s="12" t="s">
        <v>86</v>
      </c>
      <c r="AW387" s="12" t="s">
        <v>37</v>
      </c>
      <c r="AX387" s="12" t="s">
        <v>77</v>
      </c>
      <c r="AY387" s="151" t="s">
        <v>208</v>
      </c>
    </row>
    <row r="388" spans="2:51" s="13" customFormat="1" ht="12">
      <c r="B388" s="157"/>
      <c r="D388" s="150" t="s">
        <v>220</v>
      </c>
      <c r="E388" s="158" t="s">
        <v>19</v>
      </c>
      <c r="F388" s="159" t="s">
        <v>2738</v>
      </c>
      <c r="H388" s="158" t="s">
        <v>19</v>
      </c>
      <c r="I388" s="160"/>
      <c r="L388" s="157"/>
      <c r="M388" s="161"/>
      <c r="T388" s="162"/>
      <c r="AT388" s="158" t="s">
        <v>220</v>
      </c>
      <c r="AU388" s="158" t="s">
        <v>86</v>
      </c>
      <c r="AV388" s="13" t="s">
        <v>84</v>
      </c>
      <c r="AW388" s="13" t="s">
        <v>37</v>
      </c>
      <c r="AX388" s="13" t="s">
        <v>77</v>
      </c>
      <c r="AY388" s="158" t="s">
        <v>208</v>
      </c>
    </row>
    <row r="389" spans="2:51" s="14" customFormat="1" ht="12">
      <c r="B389" s="163"/>
      <c r="D389" s="150" t="s">
        <v>220</v>
      </c>
      <c r="E389" s="164" t="s">
        <v>19</v>
      </c>
      <c r="F389" s="165" t="s">
        <v>223</v>
      </c>
      <c r="H389" s="166">
        <v>9</v>
      </c>
      <c r="I389" s="167"/>
      <c r="L389" s="163"/>
      <c r="M389" s="168"/>
      <c r="T389" s="169"/>
      <c r="AT389" s="164" t="s">
        <v>220</v>
      </c>
      <c r="AU389" s="164" t="s">
        <v>86</v>
      </c>
      <c r="AV389" s="14" t="s">
        <v>216</v>
      </c>
      <c r="AW389" s="14" t="s">
        <v>37</v>
      </c>
      <c r="AX389" s="14" t="s">
        <v>84</v>
      </c>
      <c r="AY389" s="164" t="s">
        <v>208</v>
      </c>
    </row>
    <row r="390" spans="2:65" s="1" customFormat="1" ht="33" customHeight="1">
      <c r="B390" s="33"/>
      <c r="C390" s="170" t="s">
        <v>463</v>
      </c>
      <c r="D390" s="170" t="s">
        <v>239</v>
      </c>
      <c r="E390" s="171" t="s">
        <v>1276</v>
      </c>
      <c r="F390" s="172" t="s">
        <v>2746</v>
      </c>
      <c r="G390" s="173" t="s">
        <v>226</v>
      </c>
      <c r="H390" s="174">
        <v>23.94</v>
      </c>
      <c r="I390" s="175"/>
      <c r="J390" s="176">
        <f>ROUND(I390*H390,2)</f>
        <v>0</v>
      </c>
      <c r="K390" s="172" t="s">
        <v>215</v>
      </c>
      <c r="L390" s="177"/>
      <c r="M390" s="178" t="s">
        <v>19</v>
      </c>
      <c r="N390" s="179" t="s">
        <v>48</v>
      </c>
      <c r="P390" s="141">
        <f>O390*H390</f>
        <v>0</v>
      </c>
      <c r="Q390" s="141">
        <v>0.02741</v>
      </c>
      <c r="R390" s="141">
        <f>Q390*H390</f>
        <v>0.6561954000000001</v>
      </c>
      <c r="S390" s="141">
        <v>0</v>
      </c>
      <c r="T390" s="142">
        <f>S390*H390</f>
        <v>0</v>
      </c>
      <c r="AR390" s="143" t="s">
        <v>432</v>
      </c>
      <c r="AT390" s="143" t="s">
        <v>239</v>
      </c>
      <c r="AU390" s="143" t="s">
        <v>86</v>
      </c>
      <c r="AY390" s="18" t="s">
        <v>208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8" t="s">
        <v>84</v>
      </c>
      <c r="BK390" s="144">
        <f>ROUND(I390*H390,2)</f>
        <v>0</v>
      </c>
      <c r="BL390" s="18" t="s">
        <v>331</v>
      </c>
      <c r="BM390" s="143" t="s">
        <v>2747</v>
      </c>
    </row>
    <row r="391" spans="2:51" s="12" customFormat="1" ht="12">
      <c r="B391" s="149"/>
      <c r="D391" s="150" t="s">
        <v>220</v>
      </c>
      <c r="E391" s="151" t="s">
        <v>19</v>
      </c>
      <c r="F391" s="152" t="s">
        <v>2739</v>
      </c>
      <c r="H391" s="153">
        <v>4.5</v>
      </c>
      <c r="I391" s="154"/>
      <c r="L391" s="149"/>
      <c r="M391" s="155"/>
      <c r="T391" s="156"/>
      <c r="AT391" s="151" t="s">
        <v>220</v>
      </c>
      <c r="AU391" s="151" t="s">
        <v>86</v>
      </c>
      <c r="AV391" s="12" t="s">
        <v>86</v>
      </c>
      <c r="AW391" s="12" t="s">
        <v>37</v>
      </c>
      <c r="AX391" s="12" t="s">
        <v>77</v>
      </c>
      <c r="AY391" s="151" t="s">
        <v>208</v>
      </c>
    </row>
    <row r="392" spans="2:51" s="13" customFormat="1" ht="12">
      <c r="B392" s="157"/>
      <c r="D392" s="150" t="s">
        <v>220</v>
      </c>
      <c r="E392" s="158" t="s">
        <v>19</v>
      </c>
      <c r="F392" s="159" t="s">
        <v>2740</v>
      </c>
      <c r="H392" s="158" t="s">
        <v>19</v>
      </c>
      <c r="I392" s="160"/>
      <c r="L392" s="157"/>
      <c r="M392" s="161"/>
      <c r="T392" s="162"/>
      <c r="AT392" s="158" t="s">
        <v>220</v>
      </c>
      <c r="AU392" s="158" t="s">
        <v>86</v>
      </c>
      <c r="AV392" s="13" t="s">
        <v>84</v>
      </c>
      <c r="AW392" s="13" t="s">
        <v>37</v>
      </c>
      <c r="AX392" s="13" t="s">
        <v>77</v>
      </c>
      <c r="AY392" s="158" t="s">
        <v>208</v>
      </c>
    </row>
    <row r="393" spans="2:51" s="12" customFormat="1" ht="12">
      <c r="B393" s="149"/>
      <c r="D393" s="150" t="s">
        <v>220</v>
      </c>
      <c r="E393" s="151" t="s">
        <v>19</v>
      </c>
      <c r="F393" s="152" t="s">
        <v>2650</v>
      </c>
      <c r="H393" s="153">
        <v>4.05</v>
      </c>
      <c r="I393" s="154"/>
      <c r="L393" s="149"/>
      <c r="M393" s="155"/>
      <c r="T393" s="156"/>
      <c r="AT393" s="151" t="s">
        <v>220</v>
      </c>
      <c r="AU393" s="151" t="s">
        <v>86</v>
      </c>
      <c r="AV393" s="12" t="s">
        <v>86</v>
      </c>
      <c r="AW393" s="12" t="s">
        <v>37</v>
      </c>
      <c r="AX393" s="12" t="s">
        <v>77</v>
      </c>
      <c r="AY393" s="151" t="s">
        <v>208</v>
      </c>
    </row>
    <row r="394" spans="2:51" s="13" customFormat="1" ht="12">
      <c r="B394" s="157"/>
      <c r="D394" s="150" t="s">
        <v>220</v>
      </c>
      <c r="E394" s="158" t="s">
        <v>19</v>
      </c>
      <c r="F394" s="159" t="s">
        <v>2741</v>
      </c>
      <c r="H394" s="158" t="s">
        <v>19</v>
      </c>
      <c r="I394" s="160"/>
      <c r="L394" s="157"/>
      <c r="M394" s="161"/>
      <c r="T394" s="162"/>
      <c r="AT394" s="158" t="s">
        <v>220</v>
      </c>
      <c r="AU394" s="158" t="s">
        <v>86</v>
      </c>
      <c r="AV394" s="13" t="s">
        <v>84</v>
      </c>
      <c r="AW394" s="13" t="s">
        <v>37</v>
      </c>
      <c r="AX394" s="13" t="s">
        <v>77</v>
      </c>
      <c r="AY394" s="158" t="s">
        <v>208</v>
      </c>
    </row>
    <row r="395" spans="2:51" s="12" customFormat="1" ht="12">
      <c r="B395" s="149"/>
      <c r="D395" s="150" t="s">
        <v>220</v>
      </c>
      <c r="E395" s="151" t="s">
        <v>19</v>
      </c>
      <c r="F395" s="152" t="s">
        <v>2573</v>
      </c>
      <c r="H395" s="153">
        <v>5.67</v>
      </c>
      <c r="I395" s="154"/>
      <c r="L395" s="149"/>
      <c r="M395" s="155"/>
      <c r="T395" s="156"/>
      <c r="AT395" s="151" t="s">
        <v>220</v>
      </c>
      <c r="AU395" s="151" t="s">
        <v>86</v>
      </c>
      <c r="AV395" s="12" t="s">
        <v>86</v>
      </c>
      <c r="AW395" s="12" t="s">
        <v>37</v>
      </c>
      <c r="AX395" s="12" t="s">
        <v>77</v>
      </c>
      <c r="AY395" s="151" t="s">
        <v>208</v>
      </c>
    </row>
    <row r="396" spans="2:51" s="13" customFormat="1" ht="12">
      <c r="B396" s="157"/>
      <c r="D396" s="150" t="s">
        <v>220</v>
      </c>
      <c r="E396" s="158" t="s">
        <v>19</v>
      </c>
      <c r="F396" s="159" t="s">
        <v>2742</v>
      </c>
      <c r="H396" s="158" t="s">
        <v>19</v>
      </c>
      <c r="I396" s="160"/>
      <c r="L396" s="157"/>
      <c r="M396" s="161"/>
      <c r="T396" s="162"/>
      <c r="AT396" s="158" t="s">
        <v>220</v>
      </c>
      <c r="AU396" s="158" t="s">
        <v>86</v>
      </c>
      <c r="AV396" s="13" t="s">
        <v>84</v>
      </c>
      <c r="AW396" s="13" t="s">
        <v>37</v>
      </c>
      <c r="AX396" s="13" t="s">
        <v>77</v>
      </c>
      <c r="AY396" s="158" t="s">
        <v>208</v>
      </c>
    </row>
    <row r="397" spans="2:51" s="12" customFormat="1" ht="12">
      <c r="B397" s="149"/>
      <c r="D397" s="150" t="s">
        <v>220</v>
      </c>
      <c r="E397" s="151" t="s">
        <v>19</v>
      </c>
      <c r="F397" s="152" t="s">
        <v>2650</v>
      </c>
      <c r="H397" s="153">
        <v>4.05</v>
      </c>
      <c r="I397" s="154"/>
      <c r="L397" s="149"/>
      <c r="M397" s="155"/>
      <c r="T397" s="156"/>
      <c r="AT397" s="151" t="s">
        <v>220</v>
      </c>
      <c r="AU397" s="151" t="s">
        <v>86</v>
      </c>
      <c r="AV397" s="12" t="s">
        <v>86</v>
      </c>
      <c r="AW397" s="12" t="s">
        <v>37</v>
      </c>
      <c r="AX397" s="12" t="s">
        <v>77</v>
      </c>
      <c r="AY397" s="151" t="s">
        <v>208</v>
      </c>
    </row>
    <row r="398" spans="2:51" s="13" customFormat="1" ht="12">
      <c r="B398" s="157"/>
      <c r="D398" s="150" t="s">
        <v>220</v>
      </c>
      <c r="E398" s="158" t="s">
        <v>19</v>
      </c>
      <c r="F398" s="159" t="s">
        <v>2743</v>
      </c>
      <c r="H398" s="158" t="s">
        <v>19</v>
      </c>
      <c r="I398" s="160"/>
      <c r="L398" s="157"/>
      <c r="M398" s="161"/>
      <c r="T398" s="162"/>
      <c r="AT398" s="158" t="s">
        <v>220</v>
      </c>
      <c r="AU398" s="158" t="s">
        <v>86</v>
      </c>
      <c r="AV398" s="13" t="s">
        <v>84</v>
      </c>
      <c r="AW398" s="13" t="s">
        <v>37</v>
      </c>
      <c r="AX398" s="13" t="s">
        <v>77</v>
      </c>
      <c r="AY398" s="158" t="s">
        <v>208</v>
      </c>
    </row>
    <row r="399" spans="2:51" s="12" customFormat="1" ht="12">
      <c r="B399" s="149"/>
      <c r="D399" s="150" t="s">
        <v>220</v>
      </c>
      <c r="E399" s="151" t="s">
        <v>19</v>
      </c>
      <c r="F399" s="152" t="s">
        <v>2573</v>
      </c>
      <c r="H399" s="153">
        <v>5.67</v>
      </c>
      <c r="I399" s="154"/>
      <c r="L399" s="149"/>
      <c r="M399" s="155"/>
      <c r="T399" s="156"/>
      <c r="AT399" s="151" t="s">
        <v>220</v>
      </c>
      <c r="AU399" s="151" t="s">
        <v>86</v>
      </c>
      <c r="AV399" s="12" t="s">
        <v>86</v>
      </c>
      <c r="AW399" s="12" t="s">
        <v>37</v>
      </c>
      <c r="AX399" s="12" t="s">
        <v>77</v>
      </c>
      <c r="AY399" s="151" t="s">
        <v>208</v>
      </c>
    </row>
    <row r="400" spans="2:51" s="13" customFormat="1" ht="12">
      <c r="B400" s="157"/>
      <c r="D400" s="150" t="s">
        <v>220</v>
      </c>
      <c r="E400" s="158" t="s">
        <v>19</v>
      </c>
      <c r="F400" s="159" t="s">
        <v>2744</v>
      </c>
      <c r="H400" s="158" t="s">
        <v>19</v>
      </c>
      <c r="I400" s="160"/>
      <c r="L400" s="157"/>
      <c r="M400" s="161"/>
      <c r="T400" s="162"/>
      <c r="AT400" s="158" t="s">
        <v>220</v>
      </c>
      <c r="AU400" s="158" t="s">
        <v>86</v>
      </c>
      <c r="AV400" s="13" t="s">
        <v>84</v>
      </c>
      <c r="AW400" s="13" t="s">
        <v>37</v>
      </c>
      <c r="AX400" s="13" t="s">
        <v>77</v>
      </c>
      <c r="AY400" s="158" t="s">
        <v>208</v>
      </c>
    </row>
    <row r="401" spans="2:51" s="14" customFormat="1" ht="12">
      <c r="B401" s="163"/>
      <c r="D401" s="150" t="s">
        <v>220</v>
      </c>
      <c r="E401" s="164" t="s">
        <v>19</v>
      </c>
      <c r="F401" s="165" t="s">
        <v>223</v>
      </c>
      <c r="H401" s="166">
        <v>23.939999999999998</v>
      </c>
      <c r="I401" s="167"/>
      <c r="L401" s="163"/>
      <c r="M401" s="168"/>
      <c r="T401" s="169"/>
      <c r="AT401" s="164" t="s">
        <v>220</v>
      </c>
      <c r="AU401" s="164" t="s">
        <v>86</v>
      </c>
      <c r="AV401" s="14" t="s">
        <v>216</v>
      </c>
      <c r="AW401" s="14" t="s">
        <v>37</v>
      </c>
      <c r="AX401" s="14" t="s">
        <v>84</v>
      </c>
      <c r="AY401" s="164" t="s">
        <v>208</v>
      </c>
    </row>
    <row r="402" spans="2:65" s="1" customFormat="1" ht="44.25" customHeight="1">
      <c r="B402" s="33"/>
      <c r="C402" s="132" t="s">
        <v>469</v>
      </c>
      <c r="D402" s="132" t="s">
        <v>211</v>
      </c>
      <c r="E402" s="133" t="s">
        <v>464</v>
      </c>
      <c r="F402" s="134" t="s">
        <v>465</v>
      </c>
      <c r="G402" s="135" t="s">
        <v>274</v>
      </c>
      <c r="H402" s="136">
        <v>62.2</v>
      </c>
      <c r="I402" s="137"/>
      <c r="J402" s="138">
        <f>ROUND(I402*H402,2)</f>
        <v>0</v>
      </c>
      <c r="K402" s="134" t="s">
        <v>215</v>
      </c>
      <c r="L402" s="33"/>
      <c r="M402" s="139" t="s">
        <v>19</v>
      </c>
      <c r="N402" s="140" t="s">
        <v>48</v>
      </c>
      <c r="P402" s="141">
        <f>O402*H402</f>
        <v>0</v>
      </c>
      <c r="Q402" s="141">
        <v>0.00029</v>
      </c>
      <c r="R402" s="141">
        <f>Q402*H402</f>
        <v>0.018038000000000002</v>
      </c>
      <c r="S402" s="141">
        <v>0</v>
      </c>
      <c r="T402" s="142">
        <f>S402*H402</f>
        <v>0</v>
      </c>
      <c r="AR402" s="143" t="s">
        <v>331</v>
      </c>
      <c r="AT402" s="143" t="s">
        <v>211</v>
      </c>
      <c r="AU402" s="143" t="s">
        <v>86</v>
      </c>
      <c r="AY402" s="18" t="s">
        <v>208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8" t="s">
        <v>84</v>
      </c>
      <c r="BK402" s="144">
        <f>ROUND(I402*H402,2)</f>
        <v>0</v>
      </c>
      <c r="BL402" s="18" t="s">
        <v>331</v>
      </c>
      <c r="BM402" s="143" t="s">
        <v>2748</v>
      </c>
    </row>
    <row r="403" spans="2:47" s="1" customFormat="1" ht="12">
      <c r="B403" s="33"/>
      <c r="D403" s="145" t="s">
        <v>218</v>
      </c>
      <c r="F403" s="146" t="s">
        <v>467</v>
      </c>
      <c r="I403" s="147"/>
      <c r="L403" s="33"/>
      <c r="M403" s="148"/>
      <c r="T403" s="52"/>
      <c r="AT403" s="18" t="s">
        <v>218</v>
      </c>
      <c r="AU403" s="18" t="s">
        <v>86</v>
      </c>
    </row>
    <row r="404" spans="2:51" s="12" customFormat="1" ht="12">
      <c r="B404" s="149"/>
      <c r="D404" s="150" t="s">
        <v>220</v>
      </c>
      <c r="E404" s="151" t="s">
        <v>19</v>
      </c>
      <c r="F404" s="152" t="s">
        <v>2749</v>
      </c>
      <c r="H404" s="153">
        <v>8</v>
      </c>
      <c r="I404" s="154"/>
      <c r="L404" s="149"/>
      <c r="M404" s="155"/>
      <c r="T404" s="156"/>
      <c r="AT404" s="151" t="s">
        <v>220</v>
      </c>
      <c r="AU404" s="151" t="s">
        <v>86</v>
      </c>
      <c r="AV404" s="12" t="s">
        <v>86</v>
      </c>
      <c r="AW404" s="12" t="s">
        <v>37</v>
      </c>
      <c r="AX404" s="12" t="s">
        <v>77</v>
      </c>
      <c r="AY404" s="151" t="s">
        <v>208</v>
      </c>
    </row>
    <row r="405" spans="2:51" s="13" customFormat="1" ht="12">
      <c r="B405" s="157"/>
      <c r="D405" s="150" t="s">
        <v>220</v>
      </c>
      <c r="E405" s="158" t="s">
        <v>19</v>
      </c>
      <c r="F405" s="159" t="s">
        <v>2737</v>
      </c>
      <c r="H405" s="158" t="s">
        <v>19</v>
      </c>
      <c r="I405" s="160"/>
      <c r="L405" s="157"/>
      <c r="M405" s="161"/>
      <c r="T405" s="162"/>
      <c r="AT405" s="158" t="s">
        <v>220</v>
      </c>
      <c r="AU405" s="158" t="s">
        <v>86</v>
      </c>
      <c r="AV405" s="13" t="s">
        <v>84</v>
      </c>
      <c r="AW405" s="13" t="s">
        <v>37</v>
      </c>
      <c r="AX405" s="13" t="s">
        <v>77</v>
      </c>
      <c r="AY405" s="158" t="s">
        <v>208</v>
      </c>
    </row>
    <row r="406" spans="2:51" s="12" customFormat="1" ht="12">
      <c r="B406" s="149"/>
      <c r="D406" s="150" t="s">
        <v>220</v>
      </c>
      <c r="E406" s="151" t="s">
        <v>19</v>
      </c>
      <c r="F406" s="152" t="s">
        <v>2750</v>
      </c>
      <c r="H406" s="153">
        <v>9.2</v>
      </c>
      <c r="I406" s="154"/>
      <c r="L406" s="149"/>
      <c r="M406" s="155"/>
      <c r="T406" s="156"/>
      <c r="AT406" s="151" t="s">
        <v>220</v>
      </c>
      <c r="AU406" s="151" t="s">
        <v>86</v>
      </c>
      <c r="AV406" s="12" t="s">
        <v>86</v>
      </c>
      <c r="AW406" s="12" t="s">
        <v>37</v>
      </c>
      <c r="AX406" s="12" t="s">
        <v>77</v>
      </c>
      <c r="AY406" s="151" t="s">
        <v>208</v>
      </c>
    </row>
    <row r="407" spans="2:51" s="13" customFormat="1" ht="12">
      <c r="B407" s="157"/>
      <c r="D407" s="150" t="s">
        <v>220</v>
      </c>
      <c r="E407" s="158" t="s">
        <v>19</v>
      </c>
      <c r="F407" s="159" t="s">
        <v>2738</v>
      </c>
      <c r="H407" s="158" t="s">
        <v>19</v>
      </c>
      <c r="I407" s="160"/>
      <c r="L407" s="157"/>
      <c r="M407" s="161"/>
      <c r="T407" s="162"/>
      <c r="AT407" s="158" t="s">
        <v>220</v>
      </c>
      <c r="AU407" s="158" t="s">
        <v>86</v>
      </c>
      <c r="AV407" s="13" t="s">
        <v>84</v>
      </c>
      <c r="AW407" s="13" t="s">
        <v>37</v>
      </c>
      <c r="AX407" s="13" t="s">
        <v>77</v>
      </c>
      <c r="AY407" s="158" t="s">
        <v>208</v>
      </c>
    </row>
    <row r="408" spans="2:51" s="12" customFormat="1" ht="12">
      <c r="B408" s="149"/>
      <c r="D408" s="150" t="s">
        <v>220</v>
      </c>
      <c r="E408" s="151" t="s">
        <v>19</v>
      </c>
      <c r="F408" s="152" t="s">
        <v>2751</v>
      </c>
      <c r="H408" s="153">
        <v>9</v>
      </c>
      <c r="I408" s="154"/>
      <c r="L408" s="149"/>
      <c r="M408" s="155"/>
      <c r="T408" s="156"/>
      <c r="AT408" s="151" t="s">
        <v>220</v>
      </c>
      <c r="AU408" s="151" t="s">
        <v>86</v>
      </c>
      <c r="AV408" s="12" t="s">
        <v>86</v>
      </c>
      <c r="AW408" s="12" t="s">
        <v>37</v>
      </c>
      <c r="AX408" s="12" t="s">
        <v>77</v>
      </c>
      <c r="AY408" s="151" t="s">
        <v>208</v>
      </c>
    </row>
    <row r="409" spans="2:51" s="13" customFormat="1" ht="12">
      <c r="B409" s="157"/>
      <c r="D409" s="150" t="s">
        <v>220</v>
      </c>
      <c r="E409" s="158" t="s">
        <v>19</v>
      </c>
      <c r="F409" s="159" t="s">
        <v>2740</v>
      </c>
      <c r="H409" s="158" t="s">
        <v>19</v>
      </c>
      <c r="I409" s="160"/>
      <c r="L409" s="157"/>
      <c r="M409" s="161"/>
      <c r="T409" s="162"/>
      <c r="AT409" s="158" t="s">
        <v>220</v>
      </c>
      <c r="AU409" s="158" t="s">
        <v>86</v>
      </c>
      <c r="AV409" s="13" t="s">
        <v>84</v>
      </c>
      <c r="AW409" s="13" t="s">
        <v>37</v>
      </c>
      <c r="AX409" s="13" t="s">
        <v>77</v>
      </c>
      <c r="AY409" s="158" t="s">
        <v>208</v>
      </c>
    </row>
    <row r="410" spans="2:51" s="12" customFormat="1" ht="12">
      <c r="B410" s="149"/>
      <c r="D410" s="150" t="s">
        <v>220</v>
      </c>
      <c r="E410" s="151" t="s">
        <v>19</v>
      </c>
      <c r="F410" s="152" t="s">
        <v>2752</v>
      </c>
      <c r="H410" s="153">
        <v>8.4</v>
      </c>
      <c r="I410" s="154"/>
      <c r="L410" s="149"/>
      <c r="M410" s="155"/>
      <c r="T410" s="156"/>
      <c r="AT410" s="151" t="s">
        <v>220</v>
      </c>
      <c r="AU410" s="151" t="s">
        <v>86</v>
      </c>
      <c r="AV410" s="12" t="s">
        <v>86</v>
      </c>
      <c r="AW410" s="12" t="s">
        <v>37</v>
      </c>
      <c r="AX410" s="12" t="s">
        <v>77</v>
      </c>
      <c r="AY410" s="151" t="s">
        <v>208</v>
      </c>
    </row>
    <row r="411" spans="2:51" s="13" customFormat="1" ht="12">
      <c r="B411" s="157"/>
      <c r="D411" s="150" t="s">
        <v>220</v>
      </c>
      <c r="E411" s="158" t="s">
        <v>19</v>
      </c>
      <c r="F411" s="159" t="s">
        <v>2741</v>
      </c>
      <c r="H411" s="158" t="s">
        <v>19</v>
      </c>
      <c r="I411" s="160"/>
      <c r="L411" s="157"/>
      <c r="M411" s="161"/>
      <c r="T411" s="162"/>
      <c r="AT411" s="158" t="s">
        <v>220</v>
      </c>
      <c r="AU411" s="158" t="s">
        <v>86</v>
      </c>
      <c r="AV411" s="13" t="s">
        <v>84</v>
      </c>
      <c r="AW411" s="13" t="s">
        <v>37</v>
      </c>
      <c r="AX411" s="13" t="s">
        <v>77</v>
      </c>
      <c r="AY411" s="158" t="s">
        <v>208</v>
      </c>
    </row>
    <row r="412" spans="2:51" s="12" customFormat="1" ht="12">
      <c r="B412" s="149"/>
      <c r="D412" s="150" t="s">
        <v>220</v>
      </c>
      <c r="E412" s="151" t="s">
        <v>19</v>
      </c>
      <c r="F412" s="152" t="s">
        <v>2580</v>
      </c>
      <c r="H412" s="153">
        <v>9.6</v>
      </c>
      <c r="I412" s="154"/>
      <c r="L412" s="149"/>
      <c r="M412" s="155"/>
      <c r="T412" s="156"/>
      <c r="AT412" s="151" t="s">
        <v>220</v>
      </c>
      <c r="AU412" s="151" t="s">
        <v>86</v>
      </c>
      <c r="AV412" s="12" t="s">
        <v>86</v>
      </c>
      <c r="AW412" s="12" t="s">
        <v>37</v>
      </c>
      <c r="AX412" s="12" t="s">
        <v>77</v>
      </c>
      <c r="AY412" s="151" t="s">
        <v>208</v>
      </c>
    </row>
    <row r="413" spans="2:51" s="13" customFormat="1" ht="12">
      <c r="B413" s="157"/>
      <c r="D413" s="150" t="s">
        <v>220</v>
      </c>
      <c r="E413" s="158" t="s">
        <v>19</v>
      </c>
      <c r="F413" s="159" t="s">
        <v>2742</v>
      </c>
      <c r="H413" s="158" t="s">
        <v>19</v>
      </c>
      <c r="I413" s="160"/>
      <c r="L413" s="157"/>
      <c r="M413" s="161"/>
      <c r="T413" s="162"/>
      <c r="AT413" s="158" t="s">
        <v>220</v>
      </c>
      <c r="AU413" s="158" t="s">
        <v>86</v>
      </c>
      <c r="AV413" s="13" t="s">
        <v>84</v>
      </c>
      <c r="AW413" s="13" t="s">
        <v>37</v>
      </c>
      <c r="AX413" s="13" t="s">
        <v>77</v>
      </c>
      <c r="AY413" s="158" t="s">
        <v>208</v>
      </c>
    </row>
    <row r="414" spans="2:51" s="12" customFormat="1" ht="12">
      <c r="B414" s="149"/>
      <c r="D414" s="150" t="s">
        <v>220</v>
      </c>
      <c r="E414" s="151" t="s">
        <v>19</v>
      </c>
      <c r="F414" s="152" t="s">
        <v>2752</v>
      </c>
      <c r="H414" s="153">
        <v>8.4</v>
      </c>
      <c r="I414" s="154"/>
      <c r="L414" s="149"/>
      <c r="M414" s="155"/>
      <c r="T414" s="156"/>
      <c r="AT414" s="151" t="s">
        <v>220</v>
      </c>
      <c r="AU414" s="151" t="s">
        <v>86</v>
      </c>
      <c r="AV414" s="12" t="s">
        <v>86</v>
      </c>
      <c r="AW414" s="12" t="s">
        <v>37</v>
      </c>
      <c r="AX414" s="12" t="s">
        <v>77</v>
      </c>
      <c r="AY414" s="151" t="s">
        <v>208</v>
      </c>
    </row>
    <row r="415" spans="2:51" s="13" customFormat="1" ht="12">
      <c r="B415" s="157"/>
      <c r="D415" s="150" t="s">
        <v>220</v>
      </c>
      <c r="E415" s="158" t="s">
        <v>19</v>
      </c>
      <c r="F415" s="159" t="s">
        <v>2743</v>
      </c>
      <c r="H415" s="158" t="s">
        <v>19</v>
      </c>
      <c r="I415" s="160"/>
      <c r="L415" s="157"/>
      <c r="M415" s="161"/>
      <c r="T415" s="162"/>
      <c r="AT415" s="158" t="s">
        <v>220</v>
      </c>
      <c r="AU415" s="158" t="s">
        <v>86</v>
      </c>
      <c r="AV415" s="13" t="s">
        <v>84</v>
      </c>
      <c r="AW415" s="13" t="s">
        <v>37</v>
      </c>
      <c r="AX415" s="13" t="s">
        <v>77</v>
      </c>
      <c r="AY415" s="158" t="s">
        <v>208</v>
      </c>
    </row>
    <row r="416" spans="2:51" s="12" customFormat="1" ht="12">
      <c r="B416" s="149"/>
      <c r="D416" s="150" t="s">
        <v>220</v>
      </c>
      <c r="E416" s="151" t="s">
        <v>19</v>
      </c>
      <c r="F416" s="152" t="s">
        <v>2580</v>
      </c>
      <c r="H416" s="153">
        <v>9.6</v>
      </c>
      <c r="I416" s="154"/>
      <c r="L416" s="149"/>
      <c r="M416" s="155"/>
      <c r="T416" s="156"/>
      <c r="AT416" s="151" t="s">
        <v>220</v>
      </c>
      <c r="AU416" s="151" t="s">
        <v>86</v>
      </c>
      <c r="AV416" s="12" t="s">
        <v>86</v>
      </c>
      <c r="AW416" s="12" t="s">
        <v>37</v>
      </c>
      <c r="AX416" s="12" t="s">
        <v>77</v>
      </c>
      <c r="AY416" s="151" t="s">
        <v>208</v>
      </c>
    </row>
    <row r="417" spans="2:51" s="13" customFormat="1" ht="12">
      <c r="B417" s="157"/>
      <c r="D417" s="150" t="s">
        <v>220</v>
      </c>
      <c r="E417" s="158" t="s">
        <v>19</v>
      </c>
      <c r="F417" s="159" t="s">
        <v>2744</v>
      </c>
      <c r="H417" s="158" t="s">
        <v>19</v>
      </c>
      <c r="I417" s="160"/>
      <c r="L417" s="157"/>
      <c r="M417" s="161"/>
      <c r="T417" s="162"/>
      <c r="AT417" s="158" t="s">
        <v>220</v>
      </c>
      <c r="AU417" s="158" t="s">
        <v>86</v>
      </c>
      <c r="AV417" s="13" t="s">
        <v>84</v>
      </c>
      <c r="AW417" s="13" t="s">
        <v>37</v>
      </c>
      <c r="AX417" s="13" t="s">
        <v>77</v>
      </c>
      <c r="AY417" s="158" t="s">
        <v>208</v>
      </c>
    </row>
    <row r="418" spans="2:51" s="14" customFormat="1" ht="12">
      <c r="B418" s="163"/>
      <c r="D418" s="150" t="s">
        <v>220</v>
      </c>
      <c r="E418" s="164" t="s">
        <v>19</v>
      </c>
      <c r="F418" s="165" t="s">
        <v>223</v>
      </c>
      <c r="H418" s="166">
        <v>62.2</v>
      </c>
      <c r="I418" s="167"/>
      <c r="L418" s="163"/>
      <c r="M418" s="168"/>
      <c r="T418" s="169"/>
      <c r="AT418" s="164" t="s">
        <v>220</v>
      </c>
      <c r="AU418" s="164" t="s">
        <v>86</v>
      </c>
      <c r="AV418" s="14" t="s">
        <v>216</v>
      </c>
      <c r="AW418" s="14" t="s">
        <v>37</v>
      </c>
      <c r="AX418" s="14" t="s">
        <v>84</v>
      </c>
      <c r="AY418" s="164" t="s">
        <v>208</v>
      </c>
    </row>
    <row r="419" spans="2:65" s="1" customFormat="1" ht="44.25" customHeight="1">
      <c r="B419" s="33"/>
      <c r="C419" s="132" t="s">
        <v>475</v>
      </c>
      <c r="D419" s="132" t="s">
        <v>211</v>
      </c>
      <c r="E419" s="133" t="s">
        <v>1285</v>
      </c>
      <c r="F419" s="134" t="s">
        <v>1286</v>
      </c>
      <c r="G419" s="135" t="s">
        <v>447</v>
      </c>
      <c r="H419" s="187"/>
      <c r="I419" s="137"/>
      <c r="J419" s="138">
        <f>ROUND(I419*H419,2)</f>
        <v>0</v>
      </c>
      <c r="K419" s="134" t="s">
        <v>215</v>
      </c>
      <c r="L419" s="33"/>
      <c r="M419" s="139" t="s">
        <v>19</v>
      </c>
      <c r="N419" s="140" t="s">
        <v>48</v>
      </c>
      <c r="P419" s="141">
        <f>O419*H419</f>
        <v>0</v>
      </c>
      <c r="Q419" s="141">
        <v>0</v>
      </c>
      <c r="R419" s="141">
        <f>Q419*H419</f>
        <v>0</v>
      </c>
      <c r="S419" s="141">
        <v>0</v>
      </c>
      <c r="T419" s="142">
        <f>S419*H419</f>
        <v>0</v>
      </c>
      <c r="AR419" s="143" t="s">
        <v>331</v>
      </c>
      <c r="AT419" s="143" t="s">
        <v>211</v>
      </c>
      <c r="AU419" s="143" t="s">
        <v>86</v>
      </c>
      <c r="AY419" s="18" t="s">
        <v>208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8" t="s">
        <v>84</v>
      </c>
      <c r="BK419" s="144">
        <f>ROUND(I419*H419,2)</f>
        <v>0</v>
      </c>
      <c r="BL419" s="18" t="s">
        <v>331</v>
      </c>
      <c r="BM419" s="143" t="s">
        <v>2753</v>
      </c>
    </row>
    <row r="420" spans="2:47" s="1" customFormat="1" ht="12">
      <c r="B420" s="33"/>
      <c r="D420" s="145" t="s">
        <v>218</v>
      </c>
      <c r="F420" s="146" t="s">
        <v>2754</v>
      </c>
      <c r="I420" s="147"/>
      <c r="L420" s="33"/>
      <c r="M420" s="148"/>
      <c r="T420" s="52"/>
      <c r="AT420" s="18" t="s">
        <v>218</v>
      </c>
      <c r="AU420" s="18" t="s">
        <v>86</v>
      </c>
    </row>
    <row r="421" spans="2:63" s="11" customFormat="1" ht="25.9" customHeight="1">
      <c r="B421" s="120"/>
      <c r="D421" s="121" t="s">
        <v>76</v>
      </c>
      <c r="E421" s="122" t="s">
        <v>508</v>
      </c>
      <c r="F421" s="122" t="s">
        <v>509</v>
      </c>
      <c r="I421" s="123"/>
      <c r="J421" s="124">
        <f>BK421</f>
        <v>0</v>
      </c>
      <c r="L421" s="120"/>
      <c r="M421" s="125"/>
      <c r="P421" s="126">
        <f>P422</f>
        <v>0</v>
      </c>
      <c r="R421" s="126">
        <f>R422</f>
        <v>0</v>
      </c>
      <c r="T421" s="127">
        <f>T422</f>
        <v>0</v>
      </c>
      <c r="AR421" s="121" t="s">
        <v>244</v>
      </c>
      <c r="AT421" s="128" t="s">
        <v>76</v>
      </c>
      <c r="AU421" s="128" t="s">
        <v>77</v>
      </c>
      <c r="AY421" s="121" t="s">
        <v>208</v>
      </c>
      <c r="BK421" s="129">
        <f>BK422</f>
        <v>0</v>
      </c>
    </row>
    <row r="422" spans="2:63" s="11" customFormat="1" ht="22.9" customHeight="1">
      <c r="B422" s="120"/>
      <c r="D422" s="121" t="s">
        <v>76</v>
      </c>
      <c r="E422" s="130" t="s">
        <v>510</v>
      </c>
      <c r="F422" s="130" t="s">
        <v>511</v>
      </c>
      <c r="I422" s="123"/>
      <c r="J422" s="131">
        <f>BK422</f>
        <v>0</v>
      </c>
      <c r="L422" s="120"/>
      <c r="M422" s="125"/>
      <c r="P422" s="126">
        <f>SUM(P423:P424)</f>
        <v>0</v>
      </c>
      <c r="R422" s="126">
        <f>SUM(R423:R424)</f>
        <v>0</v>
      </c>
      <c r="T422" s="127">
        <f>SUM(T423:T424)</f>
        <v>0</v>
      </c>
      <c r="AR422" s="121" t="s">
        <v>244</v>
      </c>
      <c r="AT422" s="128" t="s">
        <v>76</v>
      </c>
      <c r="AU422" s="128" t="s">
        <v>84</v>
      </c>
      <c r="AY422" s="121" t="s">
        <v>208</v>
      </c>
      <c r="BK422" s="129">
        <f>SUM(BK423:BK424)</f>
        <v>0</v>
      </c>
    </row>
    <row r="423" spans="2:65" s="1" customFormat="1" ht="16.5" customHeight="1">
      <c r="B423" s="33"/>
      <c r="C423" s="132" t="s">
        <v>480</v>
      </c>
      <c r="D423" s="132" t="s">
        <v>211</v>
      </c>
      <c r="E423" s="133" t="s">
        <v>513</v>
      </c>
      <c r="F423" s="134" t="s">
        <v>511</v>
      </c>
      <c r="G423" s="135" t="s">
        <v>447</v>
      </c>
      <c r="H423" s="187"/>
      <c r="I423" s="137"/>
      <c r="J423" s="138">
        <f>ROUND(I423*H423,2)</f>
        <v>0</v>
      </c>
      <c r="K423" s="134" t="s">
        <v>514</v>
      </c>
      <c r="L423" s="33"/>
      <c r="M423" s="139" t="s">
        <v>19</v>
      </c>
      <c r="N423" s="140" t="s">
        <v>48</v>
      </c>
      <c r="P423" s="141">
        <f>O423*H423</f>
        <v>0</v>
      </c>
      <c r="Q423" s="141">
        <v>0</v>
      </c>
      <c r="R423" s="141">
        <f>Q423*H423</f>
        <v>0</v>
      </c>
      <c r="S423" s="141">
        <v>0</v>
      </c>
      <c r="T423" s="142">
        <f>S423*H423</f>
        <v>0</v>
      </c>
      <c r="AR423" s="143" t="s">
        <v>515</v>
      </c>
      <c r="AT423" s="143" t="s">
        <v>211</v>
      </c>
      <c r="AU423" s="143" t="s">
        <v>86</v>
      </c>
      <c r="AY423" s="18" t="s">
        <v>208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8" t="s">
        <v>84</v>
      </c>
      <c r="BK423" s="144">
        <f>ROUND(I423*H423,2)</f>
        <v>0</v>
      </c>
      <c r="BL423" s="18" t="s">
        <v>515</v>
      </c>
      <c r="BM423" s="143" t="s">
        <v>2755</v>
      </c>
    </row>
    <row r="424" spans="2:47" s="1" customFormat="1" ht="12">
      <c r="B424" s="33"/>
      <c r="D424" s="145" t="s">
        <v>218</v>
      </c>
      <c r="F424" s="146" t="s">
        <v>517</v>
      </c>
      <c r="I424" s="147"/>
      <c r="L424" s="33"/>
      <c r="M424" s="188"/>
      <c r="N424" s="189"/>
      <c r="O424" s="189"/>
      <c r="P424" s="189"/>
      <c r="Q424" s="189"/>
      <c r="R424" s="189"/>
      <c r="S424" s="189"/>
      <c r="T424" s="190"/>
      <c r="AT424" s="18" t="s">
        <v>218</v>
      </c>
      <c r="AU424" s="18" t="s">
        <v>86</v>
      </c>
    </row>
    <row r="425" spans="2:12" s="1" customFormat="1" ht="6.95" customHeight="1">
      <c r="B425" s="41"/>
      <c r="C425" s="42"/>
      <c r="D425" s="42"/>
      <c r="E425" s="42"/>
      <c r="F425" s="42"/>
      <c r="G425" s="42"/>
      <c r="H425" s="42"/>
      <c r="I425" s="42"/>
      <c r="J425" s="42"/>
      <c r="K425" s="42"/>
      <c r="L425" s="33"/>
    </row>
  </sheetData>
  <sheetProtection algorithmName="SHA-512" hashValue="d4ynQRfsZp+6ZIR7wBoxYSHJzHznUsVuDMC9vjkIOmmdHLLroD+cUf+MMQ8Ud0FSSjn5xqflUMvZT82EhzUSOw==" saltValue="8zyfWV3aeictKRxETealZ1BJVAcIKLOWh0RXvMuvTF8daieN0/wblVdtBboNGqfZWE5CQ3PkjPFjifCQGx+ozw==" spinCount="100000" sheet="1" objects="1" scenarios="1" formatColumns="0" formatRows="0" autoFilter="0"/>
  <autoFilter ref="C95:K42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2111"/>
    <hyperlink ref="F108" r:id="rId2" display="https://podminky.urs.cz/item/CS_URS_2023_01/317142446"/>
    <hyperlink ref="F110" r:id="rId3" display="https://podminky.urs.cz/item/CS_URS_2023_01/340271045"/>
    <hyperlink ref="F116" r:id="rId4" display="https://podminky.urs.cz/item/CS_URS_2023_01/612321141"/>
    <hyperlink ref="F135" r:id="rId5" display="https://podminky.urs.cz/item/CS_URS_2023_01/612321191"/>
    <hyperlink ref="F138" r:id="rId6" display="https://podminky.urs.cz/item/CS_URS_2023_01/612325302"/>
    <hyperlink ref="F177" r:id="rId7" display="https://podminky.urs.cz/item/CS_URS_2023_01/622321141"/>
    <hyperlink ref="F196" r:id="rId8" display="https://podminky.urs.cz/item/CS_URS_2023_01/622321191"/>
    <hyperlink ref="F198" r:id="rId9" display="https://podminky.urs.cz/item/CS_URS_2023_01/623324111"/>
    <hyperlink ref="F207" r:id="rId10" display="https://podminky.urs.cz/item/CS_URS_2023_01/629135101"/>
    <hyperlink ref="F216" r:id="rId11" display="https://podminky.urs.cz/item/CS_URS_2023_01/629135102"/>
    <hyperlink ref="F222" r:id="rId12" display="https://podminky.urs.cz/item/CS_URS_2023_01/629991011"/>
    <hyperlink ref="F234" r:id="rId13" display="https://podminky.urs.cz/item/CS_URS_2023_01/949101111"/>
    <hyperlink ref="F239" r:id="rId14" display="https://podminky.urs.cz/item/CS_URS_2023_01/949101112"/>
    <hyperlink ref="F244" r:id="rId15" display="https://podminky.urs.cz/item/CS_URS_2023_01/962081131"/>
    <hyperlink ref="F250" r:id="rId16" display="https://podminky.urs.cz/item/CS_URS_2023_01/967031132"/>
    <hyperlink ref="F255" r:id="rId17" display="https://podminky.urs.cz/item/CS_URS_2023_01/967031733"/>
    <hyperlink ref="F260" r:id="rId18" display="https://podminky.urs.cz/item/CS_URS_2023_01/968062377"/>
    <hyperlink ref="F267" r:id="rId19" display="https://podminky.urs.cz/item/CS_URS_2023_01/968072558"/>
    <hyperlink ref="F271" r:id="rId20" display="https://podminky.urs.cz/item/CS_URS_2023_01/978013191"/>
    <hyperlink ref="F298" r:id="rId21" display="https://podminky.urs.cz/item/CS_URS_2023_01/978015391"/>
    <hyperlink ref="F318" r:id="rId22" display="https://podminky.urs.cz/item/CS_URS_2023_01/997013115"/>
    <hyperlink ref="F320" r:id="rId23" display="https://podminky.urs.cz/item/CS_URS_2023_01/997013501"/>
    <hyperlink ref="F322" r:id="rId24" display="https://podminky.urs.cz/item/CS_URS_2023_01/997013509"/>
    <hyperlink ref="F325" r:id="rId25" display="https://podminky.urs.cz/item/CS_URS_2023_01/997013863"/>
    <hyperlink ref="F327" r:id="rId26" display="https://podminky.urs.cz/item/CS_URS_2023_01/997013871"/>
    <hyperlink ref="F330" r:id="rId27" display="https://podminky.urs.cz/item/CS_URS_2023_01/998011003"/>
    <hyperlink ref="F334" r:id="rId28" display="https://podminky.urs.cz/item/CS_URS_2023_01/764001911"/>
    <hyperlink ref="F343" r:id="rId29" display="https://podminky.urs.cz/item/CS_URS_2023_01/764002851"/>
    <hyperlink ref="F348" r:id="rId30" display="https://podminky.urs.cz/item/CS_URS_2023_01/764216643"/>
    <hyperlink ref="F355" r:id="rId31" display="https://podminky.urs.cz/item/CS_URS_2023_01/764216645"/>
    <hyperlink ref="F360" r:id="rId32" display="https://podminky.urs.cz/item/CS_URS_2023_01/764216665"/>
    <hyperlink ref="F365" r:id="rId33" display="https://podminky.urs.cz/item/CS_URS_2023_01/998764202"/>
    <hyperlink ref="F368" r:id="rId34" display="https://podminky.urs.cz/item/CS_URS_2023_01/767620354"/>
    <hyperlink ref="F403" r:id="rId35" display="https://podminky.urs.cz/item/CS_URS_2023_01/767627310"/>
    <hyperlink ref="F420" r:id="rId36" display="https://podminky.urs.cz/item/CS_URS_2023_01/998767201"/>
    <hyperlink ref="F424" r:id="rId37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165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2597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2466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ROUND(J91,2)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ROUND((SUM(BE91:BE118)),2)</f>
        <v>0</v>
      </c>
      <c r="I35" s="94">
        <v>0.21</v>
      </c>
      <c r="J35" s="82">
        <f>ROUND(((SUM(BE91:BE118))*I35),2)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ROUND((SUM(BF91:BF118)),2)</f>
        <v>0</v>
      </c>
      <c r="I36" s="94">
        <v>0.15</v>
      </c>
      <c r="J36" s="82">
        <f>ROUND(((SUM(BF91:BF118))*I36),2)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ROUND((SUM(BG91:BG118)),2)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ROUND((SUM(BH91:BH118)),2)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ROUND((SUM(BI91:BI118)),2)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2597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02 -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J91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8" customFormat="1" ht="24.95" customHeight="1">
      <c r="B66" s="104"/>
      <c r="D66" s="105" t="s">
        <v>188</v>
      </c>
      <c r="E66" s="106"/>
      <c r="F66" s="106"/>
      <c r="G66" s="106"/>
      <c r="H66" s="106"/>
      <c r="I66" s="106"/>
      <c r="J66" s="107">
        <f>J103</f>
        <v>0</v>
      </c>
      <c r="L66" s="104"/>
    </row>
    <row r="67" spans="2:12" s="9" customFormat="1" ht="19.9" customHeight="1">
      <c r="B67" s="108"/>
      <c r="D67" s="109" t="s">
        <v>189</v>
      </c>
      <c r="E67" s="110"/>
      <c r="F67" s="110"/>
      <c r="G67" s="110"/>
      <c r="H67" s="110"/>
      <c r="I67" s="110"/>
      <c r="J67" s="111">
        <f>J104</f>
        <v>0</v>
      </c>
      <c r="L67" s="108"/>
    </row>
    <row r="68" spans="2:12" s="8" customFormat="1" ht="24.95" customHeight="1">
      <c r="B68" s="104"/>
      <c r="D68" s="105" t="s">
        <v>191</v>
      </c>
      <c r="E68" s="106"/>
      <c r="F68" s="106"/>
      <c r="G68" s="106"/>
      <c r="H68" s="106"/>
      <c r="I68" s="106"/>
      <c r="J68" s="107">
        <f>J115</f>
        <v>0</v>
      </c>
      <c r="L68" s="104"/>
    </row>
    <row r="69" spans="2:12" s="9" customFormat="1" ht="19.9" customHeight="1">
      <c r="B69" s="108"/>
      <c r="D69" s="109" t="s">
        <v>192</v>
      </c>
      <c r="E69" s="110"/>
      <c r="F69" s="110"/>
      <c r="G69" s="110"/>
      <c r="H69" s="110"/>
      <c r="I69" s="110"/>
      <c r="J69" s="111">
        <f>J116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3"/>
    </row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3"/>
    </row>
    <row r="76" spans="2:12" s="1" customFormat="1" ht="24.95" customHeight="1">
      <c r="B76" s="33"/>
      <c r="C76" s="22" t="s">
        <v>193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12" t="str">
        <f>E7</f>
        <v>Revitalizace přádelny, Broumov</v>
      </c>
      <c r="F79" s="313"/>
      <c r="G79" s="313"/>
      <c r="H79" s="313"/>
      <c r="L79" s="33"/>
    </row>
    <row r="80" spans="2:12" ht="12" customHeight="1">
      <c r="B80" s="21"/>
      <c r="C80" s="28" t="s">
        <v>173</v>
      </c>
      <c r="L80" s="21"/>
    </row>
    <row r="81" spans="2:12" s="1" customFormat="1" ht="16.5" customHeight="1">
      <c r="B81" s="33"/>
      <c r="E81" s="312" t="s">
        <v>2597</v>
      </c>
      <c r="F81" s="311"/>
      <c r="G81" s="311"/>
      <c r="H81" s="311"/>
      <c r="L81" s="33"/>
    </row>
    <row r="82" spans="2:12" s="1" customFormat="1" ht="12" customHeight="1">
      <c r="B82" s="33"/>
      <c r="C82" s="28" t="s">
        <v>175</v>
      </c>
      <c r="L82" s="33"/>
    </row>
    <row r="83" spans="2:12" s="1" customFormat="1" ht="16.5" customHeight="1">
      <c r="B83" s="33"/>
      <c r="E83" s="294" t="str">
        <f>E11</f>
        <v>02 - Lešení</v>
      </c>
      <c r="F83" s="311"/>
      <c r="G83" s="311"/>
      <c r="H83" s="311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>st.p.č. 115/3, čp. 158, k.ú. Velká Ves u Broumova</v>
      </c>
      <c r="I85" s="28" t="s">
        <v>23</v>
      </c>
      <c r="J85" s="49" t="str">
        <f>IF(J14="","",J14)</f>
        <v>10. 3. 2023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>Z-Trade</v>
      </c>
      <c r="I87" s="28" t="s">
        <v>33</v>
      </c>
      <c r="J87" s="31" t="str">
        <f>E23</f>
        <v>JOSTA s.r.o.</v>
      </c>
      <c r="L87" s="33"/>
    </row>
    <row r="88" spans="2:12" s="1" customFormat="1" ht="15.2" customHeight="1">
      <c r="B88" s="33"/>
      <c r="C88" s="28" t="s">
        <v>31</v>
      </c>
      <c r="F88" s="26" t="str">
        <f>IF(E20="","",E20)</f>
        <v>Vyplň údaj</v>
      </c>
      <c r="I88" s="28" t="s">
        <v>38</v>
      </c>
      <c r="J88" s="31" t="str">
        <f>E26</f>
        <v>Tomáš Valenta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194</v>
      </c>
      <c r="D90" s="114" t="s">
        <v>62</v>
      </c>
      <c r="E90" s="114" t="s">
        <v>58</v>
      </c>
      <c r="F90" s="114" t="s">
        <v>59</v>
      </c>
      <c r="G90" s="114" t="s">
        <v>195</v>
      </c>
      <c r="H90" s="114" t="s">
        <v>196</v>
      </c>
      <c r="I90" s="114" t="s">
        <v>197</v>
      </c>
      <c r="J90" s="114" t="s">
        <v>180</v>
      </c>
      <c r="K90" s="115" t="s">
        <v>198</v>
      </c>
      <c r="L90" s="112"/>
      <c r="M90" s="55" t="s">
        <v>19</v>
      </c>
      <c r="N90" s="56" t="s">
        <v>47</v>
      </c>
      <c r="O90" s="56" t="s">
        <v>199</v>
      </c>
      <c r="P90" s="56" t="s">
        <v>200</v>
      </c>
      <c r="Q90" s="56" t="s">
        <v>201</v>
      </c>
      <c r="R90" s="56" t="s">
        <v>202</v>
      </c>
      <c r="S90" s="56" t="s">
        <v>203</v>
      </c>
      <c r="T90" s="57" t="s">
        <v>204</v>
      </c>
    </row>
    <row r="91" spans="2:63" s="1" customFormat="1" ht="22.9" customHeight="1">
      <c r="B91" s="33"/>
      <c r="C91" s="60" t="s">
        <v>205</v>
      </c>
      <c r="J91" s="116">
        <f>BK91</f>
        <v>0</v>
      </c>
      <c r="L91" s="33"/>
      <c r="M91" s="58"/>
      <c r="N91" s="50"/>
      <c r="O91" s="50"/>
      <c r="P91" s="117">
        <f>P92+P103+P115</f>
        <v>0</v>
      </c>
      <c r="Q91" s="50"/>
      <c r="R91" s="117">
        <f>R92+R103+R115</f>
        <v>0.09244999999999999</v>
      </c>
      <c r="S91" s="50"/>
      <c r="T91" s="118">
        <f>T92+T103+T115</f>
        <v>0.10557789999999999</v>
      </c>
      <c r="AT91" s="18" t="s">
        <v>76</v>
      </c>
      <c r="AU91" s="18" t="s">
        <v>181</v>
      </c>
      <c r="BK91" s="119">
        <f>BK92+BK103+BK115</f>
        <v>0</v>
      </c>
    </row>
    <row r="92" spans="2:63" s="11" customFormat="1" ht="25.9" customHeight="1">
      <c r="B92" s="120"/>
      <c r="D92" s="121" t="s">
        <v>76</v>
      </c>
      <c r="E92" s="122" t="s">
        <v>206</v>
      </c>
      <c r="F92" s="122" t="s">
        <v>207</v>
      </c>
      <c r="I92" s="123"/>
      <c r="J92" s="124">
        <f>BK92</f>
        <v>0</v>
      </c>
      <c r="L92" s="120"/>
      <c r="M92" s="125"/>
      <c r="P92" s="126">
        <f>P93</f>
        <v>0</v>
      </c>
      <c r="R92" s="126">
        <f>R93</f>
        <v>0</v>
      </c>
      <c r="T92" s="127">
        <f>T93</f>
        <v>0</v>
      </c>
      <c r="AR92" s="121" t="s">
        <v>84</v>
      </c>
      <c r="AT92" s="128" t="s">
        <v>76</v>
      </c>
      <c r="AU92" s="128" t="s">
        <v>77</v>
      </c>
      <c r="AY92" s="121" t="s">
        <v>208</v>
      </c>
      <c r="BK92" s="129">
        <f>BK93</f>
        <v>0</v>
      </c>
    </row>
    <row r="93" spans="2:63" s="11" customFormat="1" ht="22.9" customHeight="1">
      <c r="B93" s="120"/>
      <c r="D93" s="121" t="s">
        <v>76</v>
      </c>
      <c r="E93" s="130" t="s">
        <v>271</v>
      </c>
      <c r="F93" s="130" t="s">
        <v>324</v>
      </c>
      <c r="I93" s="123"/>
      <c r="J93" s="131">
        <f>BK93</f>
        <v>0</v>
      </c>
      <c r="L93" s="120"/>
      <c r="M93" s="125"/>
      <c r="P93" s="126">
        <f>SUM(P94:P102)</f>
        <v>0</v>
      </c>
      <c r="R93" s="126">
        <f>SUM(R94:R102)</f>
        <v>0</v>
      </c>
      <c r="T93" s="127">
        <f>SUM(T94:T102)</f>
        <v>0</v>
      </c>
      <c r="AR93" s="121" t="s">
        <v>84</v>
      </c>
      <c r="AT93" s="128" t="s">
        <v>76</v>
      </c>
      <c r="AU93" s="128" t="s">
        <v>84</v>
      </c>
      <c r="AY93" s="121" t="s">
        <v>208</v>
      </c>
      <c r="BK93" s="129">
        <f>SUM(BK94:BK102)</f>
        <v>0</v>
      </c>
    </row>
    <row r="94" spans="2:65" s="1" customFormat="1" ht="44.25" customHeight="1">
      <c r="B94" s="33"/>
      <c r="C94" s="132" t="s">
        <v>84</v>
      </c>
      <c r="D94" s="132" t="s">
        <v>211</v>
      </c>
      <c r="E94" s="133" t="s">
        <v>714</v>
      </c>
      <c r="F94" s="134" t="s">
        <v>715</v>
      </c>
      <c r="G94" s="135" t="s">
        <v>226</v>
      </c>
      <c r="H94" s="136">
        <v>171</v>
      </c>
      <c r="I94" s="137"/>
      <c r="J94" s="138">
        <f>ROUND(I94*H94,2)</f>
        <v>0</v>
      </c>
      <c r="K94" s="134" t="s">
        <v>215</v>
      </c>
      <c r="L94" s="33"/>
      <c r="M94" s="139" t="s">
        <v>19</v>
      </c>
      <c r="N94" s="140" t="s">
        <v>48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216</v>
      </c>
      <c r="AT94" s="143" t="s">
        <v>211</v>
      </c>
      <c r="AU94" s="143" t="s">
        <v>86</v>
      </c>
      <c r="AY94" s="18" t="s">
        <v>208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84</v>
      </c>
      <c r="BK94" s="144">
        <f>ROUND(I94*H94,2)</f>
        <v>0</v>
      </c>
      <c r="BL94" s="18" t="s">
        <v>216</v>
      </c>
      <c r="BM94" s="143" t="s">
        <v>2756</v>
      </c>
    </row>
    <row r="95" spans="2:47" s="1" customFormat="1" ht="12">
      <c r="B95" s="33"/>
      <c r="D95" s="145" t="s">
        <v>218</v>
      </c>
      <c r="F95" s="146" t="s">
        <v>717</v>
      </c>
      <c r="I95" s="147"/>
      <c r="L95" s="33"/>
      <c r="M95" s="148"/>
      <c r="T95" s="52"/>
      <c r="AT95" s="18" t="s">
        <v>218</v>
      </c>
      <c r="AU95" s="18" t="s">
        <v>86</v>
      </c>
    </row>
    <row r="96" spans="2:51" s="12" customFormat="1" ht="12">
      <c r="B96" s="149"/>
      <c r="D96" s="150" t="s">
        <v>220</v>
      </c>
      <c r="E96" s="151" t="s">
        <v>19</v>
      </c>
      <c r="F96" s="152" t="s">
        <v>2757</v>
      </c>
      <c r="H96" s="153">
        <v>171</v>
      </c>
      <c r="I96" s="154"/>
      <c r="L96" s="149"/>
      <c r="M96" s="155"/>
      <c r="T96" s="156"/>
      <c r="AT96" s="151" t="s">
        <v>220</v>
      </c>
      <c r="AU96" s="151" t="s">
        <v>86</v>
      </c>
      <c r="AV96" s="12" t="s">
        <v>86</v>
      </c>
      <c r="AW96" s="12" t="s">
        <v>37</v>
      </c>
      <c r="AX96" s="12" t="s">
        <v>77</v>
      </c>
      <c r="AY96" s="151" t="s">
        <v>208</v>
      </c>
    </row>
    <row r="97" spans="2:51" s="14" customFormat="1" ht="12">
      <c r="B97" s="163"/>
      <c r="D97" s="150" t="s">
        <v>220</v>
      </c>
      <c r="E97" s="164" t="s">
        <v>19</v>
      </c>
      <c r="F97" s="165" t="s">
        <v>223</v>
      </c>
      <c r="H97" s="166">
        <v>171</v>
      </c>
      <c r="I97" s="167"/>
      <c r="L97" s="163"/>
      <c r="M97" s="168"/>
      <c r="T97" s="169"/>
      <c r="AT97" s="164" t="s">
        <v>220</v>
      </c>
      <c r="AU97" s="164" t="s">
        <v>86</v>
      </c>
      <c r="AV97" s="14" t="s">
        <v>216</v>
      </c>
      <c r="AW97" s="14" t="s">
        <v>37</v>
      </c>
      <c r="AX97" s="14" t="s">
        <v>84</v>
      </c>
      <c r="AY97" s="164" t="s">
        <v>208</v>
      </c>
    </row>
    <row r="98" spans="2:65" s="1" customFormat="1" ht="55.5" customHeight="1">
      <c r="B98" s="33"/>
      <c r="C98" s="132" t="s">
        <v>86</v>
      </c>
      <c r="D98" s="132" t="s">
        <v>211</v>
      </c>
      <c r="E98" s="133" t="s">
        <v>719</v>
      </c>
      <c r="F98" s="134" t="s">
        <v>720</v>
      </c>
      <c r="G98" s="135" t="s">
        <v>226</v>
      </c>
      <c r="H98" s="136">
        <v>5301</v>
      </c>
      <c r="I98" s="137"/>
      <c r="J98" s="138">
        <f>ROUND(I98*H98,2)</f>
        <v>0</v>
      </c>
      <c r="K98" s="134" t="s">
        <v>215</v>
      </c>
      <c r="L98" s="33"/>
      <c r="M98" s="139" t="s">
        <v>19</v>
      </c>
      <c r="N98" s="140" t="s">
        <v>48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216</v>
      </c>
      <c r="AT98" s="143" t="s">
        <v>211</v>
      </c>
      <c r="AU98" s="143" t="s">
        <v>86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84</v>
      </c>
      <c r="BK98" s="144">
        <f>ROUND(I98*H98,2)</f>
        <v>0</v>
      </c>
      <c r="BL98" s="18" t="s">
        <v>216</v>
      </c>
      <c r="BM98" s="143" t="s">
        <v>2758</v>
      </c>
    </row>
    <row r="99" spans="2:47" s="1" customFormat="1" ht="12">
      <c r="B99" s="33"/>
      <c r="D99" s="145" t="s">
        <v>218</v>
      </c>
      <c r="F99" s="146" t="s">
        <v>722</v>
      </c>
      <c r="I99" s="147"/>
      <c r="L99" s="33"/>
      <c r="M99" s="148"/>
      <c r="T99" s="52"/>
      <c r="AT99" s="18" t="s">
        <v>218</v>
      </c>
      <c r="AU99" s="18" t="s">
        <v>86</v>
      </c>
    </row>
    <row r="100" spans="2:51" s="12" customFormat="1" ht="12">
      <c r="B100" s="149"/>
      <c r="D100" s="150" t="s">
        <v>220</v>
      </c>
      <c r="F100" s="152" t="s">
        <v>2759</v>
      </c>
      <c r="H100" s="153">
        <v>5301</v>
      </c>
      <c r="I100" s="154"/>
      <c r="L100" s="149"/>
      <c r="M100" s="155"/>
      <c r="T100" s="156"/>
      <c r="AT100" s="151" t="s">
        <v>220</v>
      </c>
      <c r="AU100" s="151" t="s">
        <v>86</v>
      </c>
      <c r="AV100" s="12" t="s">
        <v>86</v>
      </c>
      <c r="AW100" s="12" t="s">
        <v>4</v>
      </c>
      <c r="AX100" s="12" t="s">
        <v>84</v>
      </c>
      <c r="AY100" s="151" t="s">
        <v>208</v>
      </c>
    </row>
    <row r="101" spans="2:65" s="1" customFormat="1" ht="44.25" customHeight="1">
      <c r="B101" s="33"/>
      <c r="C101" s="132" t="s">
        <v>209</v>
      </c>
      <c r="D101" s="132" t="s">
        <v>211</v>
      </c>
      <c r="E101" s="133" t="s">
        <v>724</v>
      </c>
      <c r="F101" s="134" t="s">
        <v>725</v>
      </c>
      <c r="G101" s="135" t="s">
        <v>226</v>
      </c>
      <c r="H101" s="136">
        <v>171</v>
      </c>
      <c r="I101" s="137"/>
      <c r="J101" s="138">
        <f>ROUND(I101*H101,2)</f>
        <v>0</v>
      </c>
      <c r="K101" s="134" t="s">
        <v>215</v>
      </c>
      <c r="L101" s="33"/>
      <c r="M101" s="139" t="s">
        <v>19</v>
      </c>
      <c r="N101" s="140" t="s">
        <v>48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216</v>
      </c>
      <c r="AT101" s="143" t="s">
        <v>211</v>
      </c>
      <c r="AU101" s="143" t="s">
        <v>86</v>
      </c>
      <c r="AY101" s="18" t="s">
        <v>208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8" t="s">
        <v>84</v>
      </c>
      <c r="BK101" s="144">
        <f>ROUND(I101*H101,2)</f>
        <v>0</v>
      </c>
      <c r="BL101" s="18" t="s">
        <v>216</v>
      </c>
      <c r="BM101" s="143" t="s">
        <v>2760</v>
      </c>
    </row>
    <row r="102" spans="2:47" s="1" customFormat="1" ht="12">
      <c r="B102" s="33"/>
      <c r="D102" s="145" t="s">
        <v>218</v>
      </c>
      <c r="F102" s="146" t="s">
        <v>727</v>
      </c>
      <c r="I102" s="147"/>
      <c r="L102" s="33"/>
      <c r="M102" s="148"/>
      <c r="T102" s="52"/>
      <c r="AT102" s="18" t="s">
        <v>218</v>
      </c>
      <c r="AU102" s="18" t="s">
        <v>86</v>
      </c>
    </row>
    <row r="103" spans="2:63" s="11" customFormat="1" ht="25.9" customHeight="1">
      <c r="B103" s="120"/>
      <c r="D103" s="121" t="s">
        <v>76</v>
      </c>
      <c r="E103" s="122" t="s">
        <v>417</v>
      </c>
      <c r="F103" s="122" t="s">
        <v>418</v>
      </c>
      <c r="I103" s="123"/>
      <c r="J103" s="124">
        <f>BK103</f>
        <v>0</v>
      </c>
      <c r="L103" s="120"/>
      <c r="M103" s="125"/>
      <c r="P103" s="126">
        <f>P104</f>
        <v>0</v>
      </c>
      <c r="R103" s="126">
        <f>R104</f>
        <v>0.09244999999999999</v>
      </c>
      <c r="T103" s="127">
        <f>T104</f>
        <v>0.10557789999999999</v>
      </c>
      <c r="AR103" s="121" t="s">
        <v>86</v>
      </c>
      <c r="AT103" s="128" t="s">
        <v>76</v>
      </c>
      <c r="AU103" s="128" t="s">
        <v>77</v>
      </c>
      <c r="AY103" s="121" t="s">
        <v>208</v>
      </c>
      <c r="BK103" s="129">
        <f>BK104</f>
        <v>0</v>
      </c>
    </row>
    <row r="104" spans="2:63" s="11" customFormat="1" ht="22.9" customHeight="1">
      <c r="B104" s="120"/>
      <c r="D104" s="121" t="s">
        <v>76</v>
      </c>
      <c r="E104" s="130" t="s">
        <v>419</v>
      </c>
      <c r="F104" s="130" t="s">
        <v>420</v>
      </c>
      <c r="I104" s="123"/>
      <c r="J104" s="131">
        <f>BK104</f>
        <v>0</v>
      </c>
      <c r="L104" s="120"/>
      <c r="M104" s="125"/>
      <c r="P104" s="126">
        <f>SUM(P105:P114)</f>
        <v>0</v>
      </c>
      <c r="R104" s="126">
        <f>SUM(R105:R114)</f>
        <v>0.09244999999999999</v>
      </c>
      <c r="T104" s="127">
        <f>SUM(T105:T114)</f>
        <v>0.10557789999999999</v>
      </c>
      <c r="AR104" s="121" t="s">
        <v>86</v>
      </c>
      <c r="AT104" s="128" t="s">
        <v>76</v>
      </c>
      <c r="AU104" s="128" t="s">
        <v>84</v>
      </c>
      <c r="AY104" s="121" t="s">
        <v>208</v>
      </c>
      <c r="BK104" s="129">
        <f>SUM(BK105:BK114)</f>
        <v>0</v>
      </c>
    </row>
    <row r="105" spans="2:65" s="1" customFormat="1" ht="24.2" customHeight="1">
      <c r="B105" s="33"/>
      <c r="C105" s="132" t="s">
        <v>216</v>
      </c>
      <c r="D105" s="132" t="s">
        <v>211</v>
      </c>
      <c r="E105" s="133" t="s">
        <v>2057</v>
      </c>
      <c r="F105" s="134" t="s">
        <v>2058</v>
      </c>
      <c r="G105" s="135" t="s">
        <v>226</v>
      </c>
      <c r="H105" s="136">
        <v>18.49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</v>
      </c>
      <c r="R105" s="141">
        <f>Q105*H105</f>
        <v>0</v>
      </c>
      <c r="S105" s="141">
        <v>0.00571</v>
      </c>
      <c r="T105" s="142">
        <f>S105*H105</f>
        <v>0.10557789999999999</v>
      </c>
      <c r="AR105" s="143" t="s">
        <v>331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331</v>
      </c>
      <c r="BM105" s="143" t="s">
        <v>2761</v>
      </c>
    </row>
    <row r="106" spans="2:47" s="1" customFormat="1" ht="12">
      <c r="B106" s="33"/>
      <c r="D106" s="145" t="s">
        <v>218</v>
      </c>
      <c r="F106" s="146" t="s">
        <v>2060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2762</v>
      </c>
      <c r="H107" s="153">
        <v>18.49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2063</v>
      </c>
      <c r="H108" s="166">
        <v>18.49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37.9" customHeight="1">
      <c r="B109" s="33"/>
      <c r="C109" s="132" t="s">
        <v>244</v>
      </c>
      <c r="D109" s="132" t="s">
        <v>211</v>
      </c>
      <c r="E109" s="133" t="s">
        <v>2064</v>
      </c>
      <c r="F109" s="134" t="s">
        <v>2065</v>
      </c>
      <c r="G109" s="135" t="s">
        <v>226</v>
      </c>
      <c r="H109" s="136">
        <v>18.49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331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331</v>
      </c>
      <c r="BM109" s="143" t="s">
        <v>2763</v>
      </c>
    </row>
    <row r="110" spans="2:47" s="1" customFormat="1" ht="12">
      <c r="B110" s="33"/>
      <c r="D110" s="145" t="s">
        <v>218</v>
      </c>
      <c r="F110" s="146" t="s">
        <v>2067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65" s="1" customFormat="1" ht="33" customHeight="1">
      <c r="B111" s="33"/>
      <c r="C111" s="170" t="s">
        <v>250</v>
      </c>
      <c r="D111" s="170" t="s">
        <v>239</v>
      </c>
      <c r="E111" s="171" t="s">
        <v>2068</v>
      </c>
      <c r="F111" s="172" t="s">
        <v>2764</v>
      </c>
      <c r="G111" s="173" t="s">
        <v>226</v>
      </c>
      <c r="H111" s="174">
        <v>18.49</v>
      </c>
      <c r="I111" s="175"/>
      <c r="J111" s="176">
        <f>ROUND(I111*H111,2)</f>
        <v>0</v>
      </c>
      <c r="K111" s="172" t="s">
        <v>215</v>
      </c>
      <c r="L111" s="177"/>
      <c r="M111" s="178" t="s">
        <v>19</v>
      </c>
      <c r="N111" s="179" t="s">
        <v>48</v>
      </c>
      <c r="P111" s="141">
        <f>O111*H111</f>
        <v>0</v>
      </c>
      <c r="Q111" s="141">
        <v>0.005</v>
      </c>
      <c r="R111" s="141">
        <f>Q111*H111</f>
        <v>0.09244999999999999</v>
      </c>
      <c r="S111" s="141">
        <v>0</v>
      </c>
      <c r="T111" s="142">
        <f>S111*H111</f>
        <v>0</v>
      </c>
      <c r="AR111" s="143" t="s">
        <v>432</v>
      </c>
      <c r="AT111" s="143" t="s">
        <v>239</v>
      </c>
      <c r="AU111" s="143" t="s">
        <v>86</v>
      </c>
      <c r="AY111" s="18" t="s">
        <v>208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84</v>
      </c>
      <c r="BK111" s="144">
        <f>ROUND(I111*H111,2)</f>
        <v>0</v>
      </c>
      <c r="BL111" s="18" t="s">
        <v>331</v>
      </c>
      <c r="BM111" s="143" t="s">
        <v>2765</v>
      </c>
    </row>
    <row r="112" spans="2:65" s="1" customFormat="1" ht="16.5" customHeight="1">
      <c r="B112" s="33"/>
      <c r="C112" s="170" t="s">
        <v>255</v>
      </c>
      <c r="D112" s="170" t="s">
        <v>239</v>
      </c>
      <c r="E112" s="171" t="s">
        <v>2071</v>
      </c>
      <c r="F112" s="172" t="s">
        <v>2072</v>
      </c>
      <c r="G112" s="173" t="s">
        <v>226</v>
      </c>
      <c r="H112" s="174">
        <v>18.49</v>
      </c>
      <c r="I112" s="175"/>
      <c r="J112" s="176">
        <f>ROUND(I112*H112,2)</f>
        <v>0</v>
      </c>
      <c r="K112" s="172" t="s">
        <v>19</v>
      </c>
      <c r="L112" s="177"/>
      <c r="M112" s="178" t="s">
        <v>19</v>
      </c>
      <c r="N112" s="179" t="s">
        <v>48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432</v>
      </c>
      <c r="AT112" s="143" t="s">
        <v>239</v>
      </c>
      <c r="AU112" s="143" t="s">
        <v>86</v>
      </c>
      <c r="AY112" s="18" t="s">
        <v>208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84</v>
      </c>
      <c r="BK112" s="144">
        <f>ROUND(I112*H112,2)</f>
        <v>0</v>
      </c>
      <c r="BL112" s="18" t="s">
        <v>331</v>
      </c>
      <c r="BM112" s="143" t="s">
        <v>2766</v>
      </c>
    </row>
    <row r="113" spans="2:65" s="1" customFormat="1" ht="44.25" customHeight="1">
      <c r="B113" s="33"/>
      <c r="C113" s="132" t="s">
        <v>242</v>
      </c>
      <c r="D113" s="132" t="s">
        <v>211</v>
      </c>
      <c r="E113" s="133" t="s">
        <v>445</v>
      </c>
      <c r="F113" s="134" t="s">
        <v>446</v>
      </c>
      <c r="G113" s="135" t="s">
        <v>447</v>
      </c>
      <c r="H113" s="187"/>
      <c r="I113" s="137"/>
      <c r="J113" s="138">
        <f>ROUND(I113*H113,2)</f>
        <v>0</v>
      </c>
      <c r="K113" s="134" t="s">
        <v>215</v>
      </c>
      <c r="L113" s="33"/>
      <c r="M113" s="139" t="s">
        <v>19</v>
      </c>
      <c r="N113" s="140" t="s">
        <v>48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331</v>
      </c>
      <c r="AT113" s="143" t="s">
        <v>211</v>
      </c>
      <c r="AU113" s="143" t="s">
        <v>86</v>
      </c>
      <c r="AY113" s="18" t="s">
        <v>208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8" t="s">
        <v>84</v>
      </c>
      <c r="BK113" s="144">
        <f>ROUND(I113*H113,2)</f>
        <v>0</v>
      </c>
      <c r="BL113" s="18" t="s">
        <v>331</v>
      </c>
      <c r="BM113" s="143" t="s">
        <v>2767</v>
      </c>
    </row>
    <row r="114" spans="2:47" s="1" customFormat="1" ht="12">
      <c r="B114" s="33"/>
      <c r="D114" s="145" t="s">
        <v>218</v>
      </c>
      <c r="F114" s="146" t="s">
        <v>449</v>
      </c>
      <c r="I114" s="147"/>
      <c r="L114" s="33"/>
      <c r="M114" s="148"/>
      <c r="T114" s="52"/>
      <c r="AT114" s="18" t="s">
        <v>218</v>
      </c>
      <c r="AU114" s="18" t="s">
        <v>86</v>
      </c>
    </row>
    <row r="115" spans="2:63" s="11" customFormat="1" ht="25.9" customHeight="1">
      <c r="B115" s="120"/>
      <c r="D115" s="121" t="s">
        <v>76</v>
      </c>
      <c r="E115" s="122" t="s">
        <v>508</v>
      </c>
      <c r="F115" s="122" t="s">
        <v>509</v>
      </c>
      <c r="I115" s="123"/>
      <c r="J115" s="124">
        <f>BK115</f>
        <v>0</v>
      </c>
      <c r="L115" s="120"/>
      <c r="M115" s="125"/>
      <c r="P115" s="126">
        <f>P116</f>
        <v>0</v>
      </c>
      <c r="R115" s="126">
        <f>R116</f>
        <v>0</v>
      </c>
      <c r="T115" s="127">
        <f>T116</f>
        <v>0</v>
      </c>
      <c r="AR115" s="121" t="s">
        <v>244</v>
      </c>
      <c r="AT115" s="128" t="s">
        <v>76</v>
      </c>
      <c r="AU115" s="128" t="s">
        <v>77</v>
      </c>
      <c r="AY115" s="121" t="s">
        <v>208</v>
      </c>
      <c r="BK115" s="129">
        <f>BK116</f>
        <v>0</v>
      </c>
    </row>
    <row r="116" spans="2:63" s="11" customFormat="1" ht="22.9" customHeight="1">
      <c r="B116" s="120"/>
      <c r="D116" s="121" t="s">
        <v>76</v>
      </c>
      <c r="E116" s="130" t="s">
        <v>510</v>
      </c>
      <c r="F116" s="130" t="s">
        <v>511</v>
      </c>
      <c r="I116" s="123"/>
      <c r="J116" s="131">
        <f>BK116</f>
        <v>0</v>
      </c>
      <c r="L116" s="120"/>
      <c r="M116" s="125"/>
      <c r="P116" s="126">
        <f>SUM(P117:P118)</f>
        <v>0</v>
      </c>
      <c r="R116" s="126">
        <f>SUM(R117:R118)</f>
        <v>0</v>
      </c>
      <c r="T116" s="127">
        <f>SUM(T117:T118)</f>
        <v>0</v>
      </c>
      <c r="AR116" s="121" t="s">
        <v>244</v>
      </c>
      <c r="AT116" s="128" t="s">
        <v>76</v>
      </c>
      <c r="AU116" s="128" t="s">
        <v>84</v>
      </c>
      <c r="AY116" s="121" t="s">
        <v>208</v>
      </c>
      <c r="BK116" s="129">
        <f>SUM(BK117:BK118)</f>
        <v>0</v>
      </c>
    </row>
    <row r="117" spans="2:65" s="1" customFormat="1" ht="16.5" customHeight="1">
      <c r="B117" s="33"/>
      <c r="C117" s="132" t="s">
        <v>271</v>
      </c>
      <c r="D117" s="132" t="s">
        <v>211</v>
      </c>
      <c r="E117" s="133" t="s">
        <v>513</v>
      </c>
      <c r="F117" s="134" t="s">
        <v>511</v>
      </c>
      <c r="G117" s="135" t="s">
        <v>447</v>
      </c>
      <c r="H117" s="187"/>
      <c r="I117" s="137"/>
      <c r="J117" s="138">
        <f>ROUND(I117*H117,2)</f>
        <v>0</v>
      </c>
      <c r="K117" s="134" t="s">
        <v>514</v>
      </c>
      <c r="L117" s="33"/>
      <c r="M117" s="139" t="s">
        <v>19</v>
      </c>
      <c r="N117" s="140" t="s">
        <v>48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515</v>
      </c>
      <c r="AT117" s="143" t="s">
        <v>211</v>
      </c>
      <c r="AU117" s="143" t="s">
        <v>86</v>
      </c>
      <c r="AY117" s="18" t="s">
        <v>208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8" t="s">
        <v>84</v>
      </c>
      <c r="BK117" s="144">
        <f>ROUND(I117*H117,2)</f>
        <v>0</v>
      </c>
      <c r="BL117" s="18" t="s">
        <v>515</v>
      </c>
      <c r="BM117" s="143" t="s">
        <v>2768</v>
      </c>
    </row>
    <row r="118" spans="2:47" s="1" customFormat="1" ht="12">
      <c r="B118" s="33"/>
      <c r="D118" s="145" t="s">
        <v>218</v>
      </c>
      <c r="F118" s="146" t="s">
        <v>517</v>
      </c>
      <c r="I118" s="147"/>
      <c r="L118" s="33"/>
      <c r="M118" s="188"/>
      <c r="N118" s="189"/>
      <c r="O118" s="189"/>
      <c r="P118" s="189"/>
      <c r="Q118" s="189"/>
      <c r="R118" s="189"/>
      <c r="S118" s="189"/>
      <c r="T118" s="190"/>
      <c r="AT118" s="18" t="s">
        <v>218</v>
      </c>
      <c r="AU118" s="18" t="s">
        <v>86</v>
      </c>
    </row>
    <row r="119" spans="2:12" s="1" customFormat="1" ht="6.95" customHeight="1"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33"/>
    </row>
  </sheetData>
  <sheetProtection algorithmName="SHA-512" hashValue="WA4wlrNGIEA7/Hauo38OM8M2DgVqgFfYx+/1+sbMYBadc9m0pxI7uMCK8hkGWO4zBS8GhILfEmEJ6FeFsuyEFQ==" saltValue="SnyByhWHqgFf1n9PLAGm1MVuL/HofvsEJaZEmawT7SxV4A7T6xOKNddUpZXB0WduDaEZKFyXS6J0X+g9dXmXuw==" spinCount="100000" sheet="1" objects="1" scenarios="1" formatColumns="0" formatRows="0" autoFilter="0"/>
  <autoFilter ref="C90:K11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941211112"/>
    <hyperlink ref="F99" r:id="rId2" display="https://podminky.urs.cz/item/CS_URS_2023_01/941211211"/>
    <hyperlink ref="F102" r:id="rId3" display="https://podminky.urs.cz/item/CS_URS_2023_01/941211812"/>
    <hyperlink ref="F106" r:id="rId4" display="https://podminky.urs.cz/item/CS_URS_2023_01/764001833"/>
    <hyperlink ref="F110" r:id="rId5" display="https://podminky.urs.cz/item/CS_URS_2023_01/764101141"/>
    <hyperlink ref="F114" r:id="rId6" display="https://podminky.urs.cz/item/CS_URS_2023_01/998764201"/>
    <hyperlink ref="F118" r:id="rId7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2:BM1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168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s="1" customFormat="1" ht="12" customHeight="1">
      <c r="B8" s="33"/>
      <c r="D8" s="28" t="s">
        <v>173</v>
      </c>
      <c r="L8" s="33"/>
    </row>
    <row r="9" spans="2:12" s="1" customFormat="1" ht="30" customHeight="1">
      <c r="B9" s="33"/>
      <c r="E9" s="294" t="s">
        <v>2769</v>
      </c>
      <c r="F9" s="311"/>
      <c r="G9" s="311"/>
      <c r="H9" s="311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10. 3. 2023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81"/>
      <c r="G18" s="281"/>
      <c r="H18" s="281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">
        <v>39</v>
      </c>
      <c r="L23" s="33"/>
    </row>
    <row r="24" spans="2:12" s="1" customFormat="1" ht="18" customHeight="1">
      <c r="B24" s="33"/>
      <c r="E24" s="26" t="s">
        <v>40</v>
      </c>
      <c r="I24" s="28" t="s">
        <v>29</v>
      </c>
      <c r="J24" s="26" t="s">
        <v>30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41</v>
      </c>
      <c r="L26" s="33"/>
    </row>
    <row r="27" spans="2:12" s="7" customFormat="1" ht="119.25" customHeight="1">
      <c r="B27" s="90"/>
      <c r="E27" s="285" t="s">
        <v>177</v>
      </c>
      <c r="F27" s="285"/>
      <c r="G27" s="285"/>
      <c r="H27" s="285"/>
      <c r="L27" s="90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91" t="s">
        <v>43</v>
      </c>
      <c r="J30" s="62">
        <f>ROUND(J84,2)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92" t="s">
        <v>45</v>
      </c>
      <c r="I32" s="92" t="s">
        <v>44</v>
      </c>
      <c r="J32" s="92" t="s">
        <v>46</v>
      </c>
      <c r="L32" s="33"/>
    </row>
    <row r="33" spans="2:12" s="1" customFormat="1" ht="14.45" customHeight="1">
      <c r="B33" s="33"/>
      <c r="D33" s="93" t="s">
        <v>47</v>
      </c>
      <c r="E33" s="28" t="s">
        <v>48</v>
      </c>
      <c r="F33" s="82">
        <f>ROUND((SUM(BE84:BE109)),2)</f>
        <v>0</v>
      </c>
      <c r="I33" s="94">
        <v>0.21</v>
      </c>
      <c r="J33" s="82">
        <f>ROUND(((SUM(BE84:BE109))*I33),2)</f>
        <v>0</v>
      </c>
      <c r="L33" s="33"/>
    </row>
    <row r="34" spans="2:12" s="1" customFormat="1" ht="14.45" customHeight="1">
      <c r="B34" s="33"/>
      <c r="E34" s="28" t="s">
        <v>49</v>
      </c>
      <c r="F34" s="82">
        <f>ROUND((SUM(BF84:BF109)),2)</f>
        <v>0</v>
      </c>
      <c r="I34" s="94">
        <v>0.15</v>
      </c>
      <c r="J34" s="82">
        <f>ROUND(((SUM(BF84:BF109))*I34),2)</f>
        <v>0</v>
      </c>
      <c r="L34" s="33"/>
    </row>
    <row r="35" spans="2:12" s="1" customFormat="1" ht="14.45" customHeight="1" hidden="1">
      <c r="B35" s="33"/>
      <c r="E35" s="28" t="s">
        <v>50</v>
      </c>
      <c r="F35" s="82">
        <f>ROUND((SUM(BG84:BG109)),2)</f>
        <v>0</v>
      </c>
      <c r="I35" s="94">
        <v>0.21</v>
      </c>
      <c r="J35" s="82">
        <f>0</f>
        <v>0</v>
      </c>
      <c r="L35" s="33"/>
    </row>
    <row r="36" spans="2:12" s="1" customFormat="1" ht="14.45" customHeight="1" hidden="1">
      <c r="B36" s="33"/>
      <c r="E36" s="28" t="s">
        <v>51</v>
      </c>
      <c r="F36" s="82">
        <f>ROUND((SUM(BH84:BH109)),2)</f>
        <v>0</v>
      </c>
      <c r="I36" s="94">
        <v>0.15</v>
      </c>
      <c r="J36" s="82">
        <f>0</f>
        <v>0</v>
      </c>
      <c r="L36" s="33"/>
    </row>
    <row r="37" spans="2:12" s="1" customFormat="1" ht="14.45" customHeight="1" hidden="1">
      <c r="B37" s="33"/>
      <c r="E37" s="28" t="s">
        <v>52</v>
      </c>
      <c r="F37" s="82">
        <f>ROUND((SUM(BI84:BI109)),2)</f>
        <v>0</v>
      </c>
      <c r="I37" s="94">
        <v>0</v>
      </c>
      <c r="J37" s="82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53</v>
      </c>
      <c r="E39" s="53"/>
      <c r="F39" s="53"/>
      <c r="G39" s="97" t="s">
        <v>54</v>
      </c>
      <c r="H39" s="98" t="s">
        <v>55</v>
      </c>
      <c r="I39" s="53"/>
      <c r="J39" s="99">
        <f>SUM(J30:J37)</f>
        <v>0</v>
      </c>
      <c r="K39" s="100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178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2" t="str">
        <f>E7</f>
        <v>Revitalizace přádelny, Broumov</v>
      </c>
      <c r="F48" s="313"/>
      <c r="G48" s="313"/>
      <c r="H48" s="313"/>
      <c r="L48" s="33"/>
    </row>
    <row r="49" spans="2:12" s="1" customFormat="1" ht="12" customHeight="1">
      <c r="B49" s="33"/>
      <c r="C49" s="28" t="s">
        <v>173</v>
      </c>
      <c r="L49" s="33"/>
    </row>
    <row r="50" spans="2:12" s="1" customFormat="1" ht="30" customHeight="1">
      <c r="B50" s="33"/>
      <c r="E50" s="294" t="str">
        <f>E9</f>
        <v>09 - Zabezpečení skladu - oddělení stavebních ploch od skladovacích</v>
      </c>
      <c r="F50" s="311"/>
      <c r="G50" s="311"/>
      <c r="H50" s="311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st.p.č. 115/3, čp. 158, k.ú. Velká Ves u Broumova</v>
      </c>
      <c r="I52" s="28" t="s">
        <v>23</v>
      </c>
      <c r="J52" s="49" t="str">
        <f>IF(J12="","",J12)</f>
        <v>10. 3. 2023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Z-Trade</v>
      </c>
      <c r="I54" s="28" t="s">
        <v>33</v>
      </c>
      <c r="J54" s="31" t="str">
        <f>E21</f>
        <v>JOSTA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>Tomáš Valenta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179</v>
      </c>
      <c r="D57" s="95"/>
      <c r="E57" s="95"/>
      <c r="F57" s="95"/>
      <c r="G57" s="95"/>
      <c r="H57" s="95"/>
      <c r="I57" s="95"/>
      <c r="J57" s="102" t="s">
        <v>180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75</v>
      </c>
      <c r="J59" s="62">
        <f>J84</f>
        <v>0</v>
      </c>
      <c r="L59" s="33"/>
      <c r="AU59" s="18" t="s">
        <v>181</v>
      </c>
    </row>
    <row r="60" spans="2:12" s="8" customFormat="1" ht="24.95" customHeight="1">
      <c r="B60" s="104"/>
      <c r="D60" s="105" t="s">
        <v>182</v>
      </c>
      <c r="E60" s="106"/>
      <c r="F60" s="106"/>
      <c r="G60" s="106"/>
      <c r="H60" s="106"/>
      <c r="I60" s="106"/>
      <c r="J60" s="107">
        <f>J85</f>
        <v>0</v>
      </c>
      <c r="L60" s="104"/>
    </row>
    <row r="61" spans="2:12" s="9" customFormat="1" ht="19.9" customHeight="1">
      <c r="B61" s="108"/>
      <c r="D61" s="109" t="s">
        <v>2770</v>
      </c>
      <c r="E61" s="110"/>
      <c r="F61" s="110"/>
      <c r="G61" s="110"/>
      <c r="H61" s="110"/>
      <c r="I61" s="110"/>
      <c r="J61" s="111">
        <f>J86</f>
        <v>0</v>
      </c>
      <c r="L61" s="108"/>
    </row>
    <row r="62" spans="2:12" s="9" customFormat="1" ht="19.9" customHeight="1">
      <c r="B62" s="108"/>
      <c r="D62" s="109" t="s">
        <v>184</v>
      </c>
      <c r="E62" s="110"/>
      <c r="F62" s="110"/>
      <c r="G62" s="110"/>
      <c r="H62" s="110"/>
      <c r="I62" s="110"/>
      <c r="J62" s="111">
        <f>J97</f>
        <v>0</v>
      </c>
      <c r="L62" s="108"/>
    </row>
    <row r="63" spans="2:12" s="8" customFormat="1" ht="24.95" customHeight="1">
      <c r="B63" s="104"/>
      <c r="D63" s="105" t="s">
        <v>191</v>
      </c>
      <c r="E63" s="106"/>
      <c r="F63" s="106"/>
      <c r="G63" s="106"/>
      <c r="H63" s="106"/>
      <c r="I63" s="106"/>
      <c r="J63" s="107">
        <f>J106</f>
        <v>0</v>
      </c>
      <c r="L63" s="104"/>
    </row>
    <row r="64" spans="2:12" s="9" customFormat="1" ht="19.9" customHeight="1">
      <c r="B64" s="108"/>
      <c r="D64" s="109" t="s">
        <v>192</v>
      </c>
      <c r="E64" s="110"/>
      <c r="F64" s="110"/>
      <c r="G64" s="110"/>
      <c r="H64" s="110"/>
      <c r="I64" s="110"/>
      <c r="J64" s="111">
        <f>J107</f>
        <v>0</v>
      </c>
      <c r="L64" s="108"/>
    </row>
    <row r="65" spans="2:12" s="1" customFormat="1" ht="21.75" customHeight="1">
      <c r="B65" s="33"/>
      <c r="L65" s="33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33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3"/>
    </row>
    <row r="71" spans="2:12" s="1" customFormat="1" ht="24.95" customHeight="1">
      <c r="B71" s="33"/>
      <c r="C71" s="22" t="s">
        <v>193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16.5" customHeight="1">
      <c r="B74" s="33"/>
      <c r="E74" s="312" t="str">
        <f>E7</f>
        <v>Revitalizace přádelny, Broumov</v>
      </c>
      <c r="F74" s="313"/>
      <c r="G74" s="313"/>
      <c r="H74" s="313"/>
      <c r="L74" s="33"/>
    </row>
    <row r="75" spans="2:12" s="1" customFormat="1" ht="12" customHeight="1">
      <c r="B75" s="33"/>
      <c r="C75" s="28" t="s">
        <v>173</v>
      </c>
      <c r="L75" s="33"/>
    </row>
    <row r="76" spans="2:12" s="1" customFormat="1" ht="30" customHeight="1">
      <c r="B76" s="33"/>
      <c r="E76" s="294" t="str">
        <f>E9</f>
        <v>09 - Zabezpečení skladu - oddělení stavebních ploch od skladovacích</v>
      </c>
      <c r="F76" s="311"/>
      <c r="G76" s="311"/>
      <c r="H76" s="311"/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>st.p.č. 115/3, čp. 158, k.ú. Velká Ves u Broumova</v>
      </c>
      <c r="I78" s="28" t="s">
        <v>23</v>
      </c>
      <c r="J78" s="49" t="str">
        <f>IF(J12="","",J12)</f>
        <v>10. 3. 2023</v>
      </c>
      <c r="L78" s="33"/>
    </row>
    <row r="79" spans="2:12" s="1" customFormat="1" ht="6.95" customHeight="1">
      <c r="B79" s="33"/>
      <c r="L79" s="33"/>
    </row>
    <row r="80" spans="2:12" s="1" customFormat="1" ht="15.2" customHeight="1">
      <c r="B80" s="33"/>
      <c r="C80" s="28" t="s">
        <v>25</v>
      </c>
      <c r="F80" s="26" t="str">
        <f>E15</f>
        <v>Z-Trade</v>
      </c>
      <c r="I80" s="28" t="s">
        <v>33</v>
      </c>
      <c r="J80" s="31" t="str">
        <f>E21</f>
        <v>JOSTA s.r.o.</v>
      </c>
      <c r="L80" s="33"/>
    </row>
    <row r="81" spans="2:12" s="1" customFormat="1" ht="15.2" customHeight="1">
      <c r="B81" s="33"/>
      <c r="C81" s="28" t="s">
        <v>31</v>
      </c>
      <c r="F81" s="26" t="str">
        <f>IF(E18="","",E18)</f>
        <v>Vyplň údaj</v>
      </c>
      <c r="I81" s="28" t="s">
        <v>38</v>
      </c>
      <c r="J81" s="31" t="str">
        <f>E24</f>
        <v>Tomáš Valenta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12"/>
      <c r="C83" s="113" t="s">
        <v>194</v>
      </c>
      <c r="D83" s="114" t="s">
        <v>62</v>
      </c>
      <c r="E83" s="114" t="s">
        <v>58</v>
      </c>
      <c r="F83" s="114" t="s">
        <v>59</v>
      </c>
      <c r="G83" s="114" t="s">
        <v>195</v>
      </c>
      <c r="H83" s="114" t="s">
        <v>196</v>
      </c>
      <c r="I83" s="114" t="s">
        <v>197</v>
      </c>
      <c r="J83" s="114" t="s">
        <v>180</v>
      </c>
      <c r="K83" s="115" t="s">
        <v>198</v>
      </c>
      <c r="L83" s="112"/>
      <c r="M83" s="55" t="s">
        <v>19</v>
      </c>
      <c r="N83" s="56" t="s">
        <v>47</v>
      </c>
      <c r="O83" s="56" t="s">
        <v>199</v>
      </c>
      <c r="P83" s="56" t="s">
        <v>200</v>
      </c>
      <c r="Q83" s="56" t="s">
        <v>201</v>
      </c>
      <c r="R83" s="56" t="s">
        <v>202</v>
      </c>
      <c r="S83" s="56" t="s">
        <v>203</v>
      </c>
      <c r="T83" s="57" t="s">
        <v>204</v>
      </c>
    </row>
    <row r="84" spans="2:63" s="1" customFormat="1" ht="22.9" customHeight="1">
      <c r="B84" s="33"/>
      <c r="C84" s="60" t="s">
        <v>205</v>
      </c>
      <c r="J84" s="116">
        <f>BK84</f>
        <v>0</v>
      </c>
      <c r="L84" s="33"/>
      <c r="M84" s="58"/>
      <c r="N84" s="50"/>
      <c r="O84" s="50"/>
      <c r="P84" s="117">
        <f>P85+P106</f>
        <v>0</v>
      </c>
      <c r="Q84" s="50"/>
      <c r="R84" s="117">
        <f>R85+R106</f>
        <v>0.14164892639999999</v>
      </c>
      <c r="S84" s="50"/>
      <c r="T84" s="118">
        <f>T85+T106</f>
        <v>0</v>
      </c>
      <c r="AT84" s="18" t="s">
        <v>76</v>
      </c>
      <c r="AU84" s="18" t="s">
        <v>181</v>
      </c>
      <c r="BK84" s="119">
        <f>BK85+BK106</f>
        <v>0</v>
      </c>
    </row>
    <row r="85" spans="2:63" s="11" customFormat="1" ht="25.9" customHeight="1">
      <c r="B85" s="120"/>
      <c r="D85" s="121" t="s">
        <v>76</v>
      </c>
      <c r="E85" s="122" t="s">
        <v>206</v>
      </c>
      <c r="F85" s="122" t="s">
        <v>207</v>
      </c>
      <c r="I85" s="123"/>
      <c r="J85" s="124">
        <f>BK85</f>
        <v>0</v>
      </c>
      <c r="L85" s="120"/>
      <c r="M85" s="125"/>
      <c r="P85" s="126">
        <f>P86+P97</f>
        <v>0</v>
      </c>
      <c r="R85" s="126">
        <f>R86+R97</f>
        <v>0.14164892639999999</v>
      </c>
      <c r="T85" s="127">
        <f>T86+T97</f>
        <v>0</v>
      </c>
      <c r="AR85" s="121" t="s">
        <v>84</v>
      </c>
      <c r="AT85" s="128" t="s">
        <v>76</v>
      </c>
      <c r="AU85" s="128" t="s">
        <v>77</v>
      </c>
      <c r="AY85" s="121" t="s">
        <v>208</v>
      </c>
      <c r="BK85" s="129">
        <f>BK86+BK97</f>
        <v>0</v>
      </c>
    </row>
    <row r="86" spans="2:63" s="11" customFormat="1" ht="22.9" customHeight="1">
      <c r="B86" s="120"/>
      <c r="D86" s="121" t="s">
        <v>76</v>
      </c>
      <c r="E86" s="130" t="s">
        <v>84</v>
      </c>
      <c r="F86" s="130" t="s">
        <v>2771</v>
      </c>
      <c r="I86" s="123"/>
      <c r="J86" s="131">
        <f>BK86</f>
        <v>0</v>
      </c>
      <c r="L86" s="120"/>
      <c r="M86" s="125"/>
      <c r="P86" s="126">
        <f>SUM(P87:P96)</f>
        <v>0</v>
      </c>
      <c r="R86" s="126">
        <f>SUM(R87:R96)</f>
        <v>0.14164892639999999</v>
      </c>
      <c r="T86" s="127">
        <f>SUM(T87:T96)</f>
        <v>0</v>
      </c>
      <c r="AR86" s="121" t="s">
        <v>84</v>
      </c>
      <c r="AT86" s="128" t="s">
        <v>76</v>
      </c>
      <c r="AU86" s="128" t="s">
        <v>84</v>
      </c>
      <c r="AY86" s="121" t="s">
        <v>208</v>
      </c>
      <c r="BK86" s="129">
        <f>SUM(BK87:BK96)</f>
        <v>0</v>
      </c>
    </row>
    <row r="87" spans="2:65" s="1" customFormat="1" ht="37.9" customHeight="1">
      <c r="B87" s="33"/>
      <c r="C87" s="132" t="s">
        <v>84</v>
      </c>
      <c r="D87" s="132" t="s">
        <v>211</v>
      </c>
      <c r="E87" s="133" t="s">
        <v>2772</v>
      </c>
      <c r="F87" s="134" t="s">
        <v>2773</v>
      </c>
      <c r="G87" s="135" t="s">
        <v>274</v>
      </c>
      <c r="H87" s="136">
        <v>924.36</v>
      </c>
      <c r="I87" s="137"/>
      <c r="J87" s="138">
        <f>ROUND(I87*H87,2)</f>
        <v>0</v>
      </c>
      <c r="K87" s="134" t="s">
        <v>215</v>
      </c>
      <c r="L87" s="33"/>
      <c r="M87" s="139" t="s">
        <v>19</v>
      </c>
      <c r="N87" s="140" t="s">
        <v>48</v>
      </c>
      <c r="P87" s="141">
        <f>O87*H87</f>
        <v>0</v>
      </c>
      <c r="Q87" s="141">
        <v>0.00015324</v>
      </c>
      <c r="R87" s="141">
        <f>Q87*H87</f>
        <v>0.14164892639999999</v>
      </c>
      <c r="S87" s="141">
        <v>0</v>
      </c>
      <c r="T87" s="142">
        <f>S87*H87</f>
        <v>0</v>
      </c>
      <c r="AR87" s="143" t="s">
        <v>216</v>
      </c>
      <c r="AT87" s="143" t="s">
        <v>211</v>
      </c>
      <c r="AU87" s="143" t="s">
        <v>86</v>
      </c>
      <c r="AY87" s="18" t="s">
        <v>208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8" t="s">
        <v>84</v>
      </c>
      <c r="BK87" s="144">
        <f>ROUND(I87*H87,2)</f>
        <v>0</v>
      </c>
      <c r="BL87" s="18" t="s">
        <v>216</v>
      </c>
      <c r="BM87" s="143" t="s">
        <v>2774</v>
      </c>
    </row>
    <row r="88" spans="2:47" s="1" customFormat="1" ht="12">
      <c r="B88" s="33"/>
      <c r="D88" s="145" t="s">
        <v>218</v>
      </c>
      <c r="F88" s="146" t="s">
        <v>2775</v>
      </c>
      <c r="I88" s="147"/>
      <c r="L88" s="33"/>
      <c r="M88" s="148"/>
      <c r="T88" s="52"/>
      <c r="AT88" s="18" t="s">
        <v>218</v>
      </c>
      <c r="AU88" s="18" t="s">
        <v>86</v>
      </c>
    </row>
    <row r="89" spans="2:51" s="12" customFormat="1" ht="12">
      <c r="B89" s="149"/>
      <c r="D89" s="150" t="s">
        <v>220</v>
      </c>
      <c r="E89" s="151" t="s">
        <v>19</v>
      </c>
      <c r="F89" s="152" t="s">
        <v>2776</v>
      </c>
      <c r="H89" s="153">
        <v>37.1</v>
      </c>
      <c r="I89" s="154"/>
      <c r="L89" s="149"/>
      <c r="M89" s="155"/>
      <c r="T89" s="156"/>
      <c r="AT89" s="151" t="s">
        <v>220</v>
      </c>
      <c r="AU89" s="151" t="s">
        <v>86</v>
      </c>
      <c r="AV89" s="12" t="s">
        <v>86</v>
      </c>
      <c r="AW89" s="12" t="s">
        <v>37</v>
      </c>
      <c r="AX89" s="12" t="s">
        <v>77</v>
      </c>
      <c r="AY89" s="151" t="s">
        <v>208</v>
      </c>
    </row>
    <row r="90" spans="2:51" s="12" customFormat="1" ht="12">
      <c r="B90" s="149"/>
      <c r="D90" s="150" t="s">
        <v>220</v>
      </c>
      <c r="E90" s="151" t="s">
        <v>19</v>
      </c>
      <c r="F90" s="152" t="s">
        <v>2777</v>
      </c>
      <c r="H90" s="153">
        <v>87.7</v>
      </c>
      <c r="I90" s="154"/>
      <c r="L90" s="149"/>
      <c r="M90" s="155"/>
      <c r="T90" s="156"/>
      <c r="AT90" s="151" t="s">
        <v>220</v>
      </c>
      <c r="AU90" s="151" t="s">
        <v>86</v>
      </c>
      <c r="AV90" s="12" t="s">
        <v>86</v>
      </c>
      <c r="AW90" s="12" t="s">
        <v>37</v>
      </c>
      <c r="AX90" s="12" t="s">
        <v>77</v>
      </c>
      <c r="AY90" s="151" t="s">
        <v>208</v>
      </c>
    </row>
    <row r="91" spans="2:51" s="12" customFormat="1" ht="12">
      <c r="B91" s="149"/>
      <c r="D91" s="150" t="s">
        <v>220</v>
      </c>
      <c r="E91" s="151" t="s">
        <v>19</v>
      </c>
      <c r="F91" s="152" t="s">
        <v>2776</v>
      </c>
      <c r="H91" s="153">
        <v>37.1</v>
      </c>
      <c r="I91" s="154"/>
      <c r="L91" s="149"/>
      <c r="M91" s="155"/>
      <c r="T91" s="156"/>
      <c r="AT91" s="151" t="s">
        <v>220</v>
      </c>
      <c r="AU91" s="151" t="s">
        <v>86</v>
      </c>
      <c r="AV91" s="12" t="s">
        <v>86</v>
      </c>
      <c r="AW91" s="12" t="s">
        <v>37</v>
      </c>
      <c r="AX91" s="12" t="s">
        <v>77</v>
      </c>
      <c r="AY91" s="151" t="s">
        <v>208</v>
      </c>
    </row>
    <row r="92" spans="2:51" s="12" customFormat="1" ht="12">
      <c r="B92" s="149"/>
      <c r="D92" s="150" t="s">
        <v>220</v>
      </c>
      <c r="E92" s="151" t="s">
        <v>19</v>
      </c>
      <c r="F92" s="152" t="s">
        <v>2778</v>
      </c>
      <c r="H92" s="153">
        <v>69.19</v>
      </c>
      <c r="I92" s="154"/>
      <c r="L92" s="149"/>
      <c r="M92" s="155"/>
      <c r="T92" s="156"/>
      <c r="AT92" s="151" t="s">
        <v>220</v>
      </c>
      <c r="AU92" s="151" t="s">
        <v>86</v>
      </c>
      <c r="AV92" s="12" t="s">
        <v>86</v>
      </c>
      <c r="AW92" s="12" t="s">
        <v>37</v>
      </c>
      <c r="AX92" s="12" t="s">
        <v>77</v>
      </c>
      <c r="AY92" s="151" t="s">
        <v>208</v>
      </c>
    </row>
    <row r="93" spans="2:51" s="14" customFormat="1" ht="12">
      <c r="B93" s="163"/>
      <c r="D93" s="150" t="s">
        <v>220</v>
      </c>
      <c r="E93" s="164" t="s">
        <v>19</v>
      </c>
      <c r="F93" s="165" t="s">
        <v>223</v>
      </c>
      <c r="H93" s="166">
        <v>231.09</v>
      </c>
      <c r="I93" s="167"/>
      <c r="L93" s="163"/>
      <c r="M93" s="168"/>
      <c r="T93" s="169"/>
      <c r="AT93" s="164" t="s">
        <v>220</v>
      </c>
      <c r="AU93" s="164" t="s">
        <v>86</v>
      </c>
      <c r="AV93" s="14" t="s">
        <v>216</v>
      </c>
      <c r="AW93" s="14" t="s">
        <v>37</v>
      </c>
      <c r="AX93" s="14" t="s">
        <v>84</v>
      </c>
      <c r="AY93" s="164" t="s">
        <v>208</v>
      </c>
    </row>
    <row r="94" spans="2:51" s="12" customFormat="1" ht="12">
      <c r="B94" s="149"/>
      <c r="D94" s="150" t="s">
        <v>220</v>
      </c>
      <c r="F94" s="152" t="s">
        <v>2779</v>
      </c>
      <c r="H94" s="153">
        <v>924.36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4</v>
      </c>
      <c r="AX94" s="12" t="s">
        <v>84</v>
      </c>
      <c r="AY94" s="151" t="s">
        <v>208</v>
      </c>
    </row>
    <row r="95" spans="2:65" s="1" customFormat="1" ht="37.9" customHeight="1">
      <c r="B95" s="33"/>
      <c r="C95" s="132" t="s">
        <v>86</v>
      </c>
      <c r="D95" s="132" t="s">
        <v>211</v>
      </c>
      <c r="E95" s="133" t="s">
        <v>2780</v>
      </c>
      <c r="F95" s="134" t="s">
        <v>2781</v>
      </c>
      <c r="G95" s="135" t="s">
        <v>274</v>
      </c>
      <c r="H95" s="136">
        <v>924.36</v>
      </c>
      <c r="I95" s="137"/>
      <c r="J95" s="138">
        <f>ROUND(I95*H95,2)</f>
        <v>0</v>
      </c>
      <c r="K95" s="134" t="s">
        <v>215</v>
      </c>
      <c r="L95" s="33"/>
      <c r="M95" s="139" t="s">
        <v>19</v>
      </c>
      <c r="N95" s="140" t="s">
        <v>48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216</v>
      </c>
      <c r="AT95" s="143" t="s">
        <v>211</v>
      </c>
      <c r="AU95" s="143" t="s">
        <v>86</v>
      </c>
      <c r="AY95" s="18" t="s">
        <v>208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8" t="s">
        <v>84</v>
      </c>
      <c r="BK95" s="144">
        <f>ROUND(I95*H95,2)</f>
        <v>0</v>
      </c>
      <c r="BL95" s="18" t="s">
        <v>216</v>
      </c>
      <c r="BM95" s="143" t="s">
        <v>2782</v>
      </c>
    </row>
    <row r="96" spans="2:47" s="1" customFormat="1" ht="12">
      <c r="B96" s="33"/>
      <c r="D96" s="145" t="s">
        <v>218</v>
      </c>
      <c r="F96" s="146" t="s">
        <v>2783</v>
      </c>
      <c r="I96" s="147"/>
      <c r="L96" s="33"/>
      <c r="M96" s="148"/>
      <c r="T96" s="52"/>
      <c r="AT96" s="18" t="s">
        <v>218</v>
      </c>
      <c r="AU96" s="18" t="s">
        <v>86</v>
      </c>
    </row>
    <row r="97" spans="2:63" s="11" customFormat="1" ht="22.9" customHeight="1">
      <c r="B97" s="120"/>
      <c r="D97" s="121" t="s">
        <v>76</v>
      </c>
      <c r="E97" s="130" t="s">
        <v>250</v>
      </c>
      <c r="F97" s="130" t="s">
        <v>278</v>
      </c>
      <c r="I97" s="123"/>
      <c r="J97" s="131">
        <f>BK97</f>
        <v>0</v>
      </c>
      <c r="L97" s="120"/>
      <c r="M97" s="125"/>
      <c r="P97" s="126">
        <f>SUM(P98:P105)</f>
        <v>0</v>
      </c>
      <c r="R97" s="126">
        <f>SUM(R98:R105)</f>
        <v>0</v>
      </c>
      <c r="T97" s="127">
        <f>SUM(T98:T105)</f>
        <v>0</v>
      </c>
      <c r="AR97" s="121" t="s">
        <v>84</v>
      </c>
      <c r="AT97" s="128" t="s">
        <v>76</v>
      </c>
      <c r="AU97" s="128" t="s">
        <v>84</v>
      </c>
      <c r="AY97" s="121" t="s">
        <v>208</v>
      </c>
      <c r="BK97" s="129">
        <f>SUM(BK98:BK105)</f>
        <v>0</v>
      </c>
    </row>
    <row r="98" spans="2:65" s="1" customFormat="1" ht="37.9" customHeight="1">
      <c r="B98" s="33"/>
      <c r="C98" s="132" t="s">
        <v>209</v>
      </c>
      <c r="D98" s="132" t="s">
        <v>211</v>
      </c>
      <c r="E98" s="133" t="s">
        <v>2784</v>
      </c>
      <c r="F98" s="134" t="s">
        <v>2785</v>
      </c>
      <c r="G98" s="135" t="s">
        <v>226</v>
      </c>
      <c r="H98" s="136">
        <v>2310.9</v>
      </c>
      <c r="I98" s="137"/>
      <c r="J98" s="138">
        <f>ROUND(I98*H98,2)</f>
        <v>0</v>
      </c>
      <c r="K98" s="134" t="s">
        <v>215</v>
      </c>
      <c r="L98" s="33"/>
      <c r="M98" s="139" t="s">
        <v>19</v>
      </c>
      <c r="N98" s="140" t="s">
        <v>48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216</v>
      </c>
      <c r="AT98" s="143" t="s">
        <v>211</v>
      </c>
      <c r="AU98" s="143" t="s">
        <v>86</v>
      </c>
      <c r="AY98" s="18" t="s">
        <v>208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84</v>
      </c>
      <c r="BK98" s="144">
        <f>ROUND(I98*H98,2)</f>
        <v>0</v>
      </c>
      <c r="BL98" s="18" t="s">
        <v>216</v>
      </c>
      <c r="BM98" s="143" t="s">
        <v>2786</v>
      </c>
    </row>
    <row r="99" spans="2:47" s="1" customFormat="1" ht="12">
      <c r="B99" s="33"/>
      <c r="D99" s="145" t="s">
        <v>218</v>
      </c>
      <c r="F99" s="146" t="s">
        <v>2787</v>
      </c>
      <c r="I99" s="147"/>
      <c r="L99" s="33"/>
      <c r="M99" s="148"/>
      <c r="T99" s="52"/>
      <c r="AT99" s="18" t="s">
        <v>218</v>
      </c>
      <c r="AU99" s="18" t="s">
        <v>86</v>
      </c>
    </row>
    <row r="100" spans="2:51" s="12" customFormat="1" ht="12">
      <c r="B100" s="149"/>
      <c r="D100" s="150" t="s">
        <v>220</v>
      </c>
      <c r="E100" s="151" t="s">
        <v>19</v>
      </c>
      <c r="F100" s="152" t="s">
        <v>2788</v>
      </c>
      <c r="H100" s="153">
        <v>92.75</v>
      </c>
      <c r="I100" s="154"/>
      <c r="L100" s="149"/>
      <c r="M100" s="155"/>
      <c r="T100" s="156"/>
      <c r="AT100" s="151" t="s">
        <v>220</v>
      </c>
      <c r="AU100" s="151" t="s">
        <v>86</v>
      </c>
      <c r="AV100" s="12" t="s">
        <v>86</v>
      </c>
      <c r="AW100" s="12" t="s">
        <v>37</v>
      </c>
      <c r="AX100" s="12" t="s">
        <v>77</v>
      </c>
      <c r="AY100" s="151" t="s">
        <v>208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2789</v>
      </c>
      <c r="H101" s="153">
        <v>219.25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2788</v>
      </c>
      <c r="H102" s="153">
        <v>92.75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2" customFormat="1" ht="12">
      <c r="B103" s="149"/>
      <c r="D103" s="150" t="s">
        <v>220</v>
      </c>
      <c r="E103" s="151" t="s">
        <v>19</v>
      </c>
      <c r="F103" s="152" t="s">
        <v>2790</v>
      </c>
      <c r="H103" s="153">
        <v>172.975</v>
      </c>
      <c r="I103" s="154"/>
      <c r="L103" s="149"/>
      <c r="M103" s="155"/>
      <c r="T103" s="156"/>
      <c r="AT103" s="151" t="s">
        <v>220</v>
      </c>
      <c r="AU103" s="151" t="s">
        <v>86</v>
      </c>
      <c r="AV103" s="12" t="s">
        <v>86</v>
      </c>
      <c r="AW103" s="12" t="s">
        <v>37</v>
      </c>
      <c r="AX103" s="12" t="s">
        <v>77</v>
      </c>
      <c r="AY103" s="151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577.725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51" s="12" customFormat="1" ht="12">
      <c r="B105" s="149"/>
      <c r="D105" s="150" t="s">
        <v>220</v>
      </c>
      <c r="F105" s="152" t="s">
        <v>2791</v>
      </c>
      <c r="H105" s="153">
        <v>2310.9</v>
      </c>
      <c r="I105" s="154"/>
      <c r="L105" s="149"/>
      <c r="M105" s="155"/>
      <c r="T105" s="156"/>
      <c r="AT105" s="151" t="s">
        <v>220</v>
      </c>
      <c r="AU105" s="151" t="s">
        <v>86</v>
      </c>
      <c r="AV105" s="12" t="s">
        <v>86</v>
      </c>
      <c r="AW105" s="12" t="s">
        <v>4</v>
      </c>
      <c r="AX105" s="12" t="s">
        <v>84</v>
      </c>
      <c r="AY105" s="151" t="s">
        <v>208</v>
      </c>
    </row>
    <row r="106" spans="2:63" s="11" customFormat="1" ht="25.9" customHeight="1">
      <c r="B106" s="120"/>
      <c r="D106" s="121" t="s">
        <v>76</v>
      </c>
      <c r="E106" s="122" t="s">
        <v>508</v>
      </c>
      <c r="F106" s="122" t="s">
        <v>509</v>
      </c>
      <c r="I106" s="123"/>
      <c r="J106" s="124">
        <f>BK106</f>
        <v>0</v>
      </c>
      <c r="L106" s="120"/>
      <c r="M106" s="125"/>
      <c r="P106" s="126">
        <f>P107</f>
        <v>0</v>
      </c>
      <c r="R106" s="126">
        <f>R107</f>
        <v>0</v>
      </c>
      <c r="T106" s="127">
        <f>T107</f>
        <v>0</v>
      </c>
      <c r="AR106" s="121" t="s">
        <v>244</v>
      </c>
      <c r="AT106" s="128" t="s">
        <v>76</v>
      </c>
      <c r="AU106" s="128" t="s">
        <v>77</v>
      </c>
      <c r="AY106" s="121" t="s">
        <v>208</v>
      </c>
      <c r="BK106" s="129">
        <f>BK107</f>
        <v>0</v>
      </c>
    </row>
    <row r="107" spans="2:63" s="11" customFormat="1" ht="22.9" customHeight="1">
      <c r="B107" s="120"/>
      <c r="D107" s="121" t="s">
        <v>76</v>
      </c>
      <c r="E107" s="130" t="s">
        <v>510</v>
      </c>
      <c r="F107" s="130" t="s">
        <v>511</v>
      </c>
      <c r="I107" s="123"/>
      <c r="J107" s="131">
        <f>BK107</f>
        <v>0</v>
      </c>
      <c r="L107" s="120"/>
      <c r="M107" s="125"/>
      <c r="P107" s="126">
        <f>SUM(P108:P109)</f>
        <v>0</v>
      </c>
      <c r="R107" s="126">
        <f>SUM(R108:R109)</f>
        <v>0</v>
      </c>
      <c r="T107" s="127">
        <f>SUM(T108:T109)</f>
        <v>0</v>
      </c>
      <c r="AR107" s="121" t="s">
        <v>244</v>
      </c>
      <c r="AT107" s="128" t="s">
        <v>76</v>
      </c>
      <c r="AU107" s="128" t="s">
        <v>84</v>
      </c>
      <c r="AY107" s="121" t="s">
        <v>208</v>
      </c>
      <c r="BK107" s="129">
        <f>SUM(BK108:BK109)</f>
        <v>0</v>
      </c>
    </row>
    <row r="108" spans="2:65" s="1" customFormat="1" ht="16.5" customHeight="1">
      <c r="B108" s="33"/>
      <c r="C108" s="132" t="s">
        <v>216</v>
      </c>
      <c r="D108" s="132" t="s">
        <v>211</v>
      </c>
      <c r="E108" s="133" t="s">
        <v>513</v>
      </c>
      <c r="F108" s="134" t="s">
        <v>511</v>
      </c>
      <c r="G108" s="135" t="s">
        <v>447</v>
      </c>
      <c r="H108" s="187"/>
      <c r="I108" s="137"/>
      <c r="J108" s="138">
        <f>ROUND(I108*H108,2)</f>
        <v>0</v>
      </c>
      <c r="K108" s="134" t="s">
        <v>514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515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515</v>
      </c>
      <c r="BM108" s="143" t="s">
        <v>2792</v>
      </c>
    </row>
    <row r="109" spans="2:47" s="1" customFormat="1" ht="12">
      <c r="B109" s="33"/>
      <c r="D109" s="145" t="s">
        <v>218</v>
      </c>
      <c r="F109" s="146" t="s">
        <v>517</v>
      </c>
      <c r="I109" s="147"/>
      <c r="L109" s="33"/>
      <c r="M109" s="188"/>
      <c r="N109" s="189"/>
      <c r="O109" s="189"/>
      <c r="P109" s="189"/>
      <c r="Q109" s="189"/>
      <c r="R109" s="189"/>
      <c r="S109" s="189"/>
      <c r="T109" s="190"/>
      <c r="AT109" s="18" t="s">
        <v>218</v>
      </c>
      <c r="AU109" s="18" t="s">
        <v>86</v>
      </c>
    </row>
    <row r="110" spans="2:12" s="1" customFormat="1" ht="6.9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3"/>
    </row>
  </sheetData>
  <sheetProtection algorithmName="SHA-512" hashValue="aEAzIu9B+I0kgkjjiq9uT6UjJGUMQ1qGDWMaLK8mMMfbTRf+GVcUaUUtJGrcW99CAxx6PjHH24CZNtVRL5p8pg==" saltValue="gZ798KAZ5r+lHjHv2I/rNllYqX45VqlvWu7O2Z/43F2DMnng200lpsBUij3H7jOomcDR3G8KJsk2cao88TxftQ==" spinCount="100000" sheet="1" objects="1" scenarios="1" formatColumns="0" formatRows="0" autoFilter="0"/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119003227"/>
    <hyperlink ref="F96" r:id="rId2" display="https://podminky.urs.cz/item/CS_URS_2023_01/119003228"/>
    <hyperlink ref="F99" r:id="rId3" display="https://podminky.urs.cz/item/CS_URS_2023_01/619991011"/>
    <hyperlink ref="F109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171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s="1" customFormat="1" ht="12" customHeight="1">
      <c r="B8" s="33"/>
      <c r="D8" s="28" t="s">
        <v>173</v>
      </c>
      <c r="L8" s="33"/>
    </row>
    <row r="9" spans="2:12" s="1" customFormat="1" ht="16.5" customHeight="1">
      <c r="B9" s="33"/>
      <c r="E9" s="294" t="s">
        <v>2793</v>
      </c>
      <c r="F9" s="311"/>
      <c r="G9" s="311"/>
      <c r="H9" s="311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10. 3. 2023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81"/>
      <c r="G18" s="281"/>
      <c r="H18" s="281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">
        <v>39</v>
      </c>
      <c r="L23" s="33"/>
    </row>
    <row r="24" spans="2:12" s="1" customFormat="1" ht="18" customHeight="1">
      <c r="B24" s="33"/>
      <c r="E24" s="26" t="s">
        <v>40</v>
      </c>
      <c r="I24" s="28" t="s">
        <v>29</v>
      </c>
      <c r="J24" s="26" t="s">
        <v>30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41</v>
      </c>
      <c r="L26" s="33"/>
    </row>
    <row r="27" spans="2:12" s="7" customFormat="1" ht="119.25" customHeight="1">
      <c r="B27" s="90"/>
      <c r="E27" s="285" t="s">
        <v>177</v>
      </c>
      <c r="F27" s="285"/>
      <c r="G27" s="285"/>
      <c r="H27" s="285"/>
      <c r="L27" s="90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91" t="s">
        <v>43</v>
      </c>
      <c r="J30" s="62">
        <f>ROUND(J82,2)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92" t="s">
        <v>45</v>
      </c>
      <c r="I32" s="92" t="s">
        <v>44</v>
      </c>
      <c r="J32" s="92" t="s">
        <v>46</v>
      </c>
      <c r="L32" s="33"/>
    </row>
    <row r="33" spans="2:12" s="1" customFormat="1" ht="14.45" customHeight="1">
      <c r="B33" s="33"/>
      <c r="D33" s="93" t="s">
        <v>47</v>
      </c>
      <c r="E33" s="28" t="s">
        <v>48</v>
      </c>
      <c r="F33" s="82">
        <f>ROUND((SUM(BE82:BE91)),2)</f>
        <v>0</v>
      </c>
      <c r="I33" s="94">
        <v>0.21</v>
      </c>
      <c r="J33" s="82">
        <f>ROUND(((SUM(BE82:BE91))*I33),2)</f>
        <v>0</v>
      </c>
      <c r="L33" s="33"/>
    </row>
    <row r="34" spans="2:12" s="1" customFormat="1" ht="14.45" customHeight="1">
      <c r="B34" s="33"/>
      <c r="E34" s="28" t="s">
        <v>49</v>
      </c>
      <c r="F34" s="82">
        <f>ROUND((SUM(BF82:BF91)),2)</f>
        <v>0</v>
      </c>
      <c r="I34" s="94">
        <v>0.15</v>
      </c>
      <c r="J34" s="82">
        <f>ROUND(((SUM(BF82:BF91))*I34),2)</f>
        <v>0</v>
      </c>
      <c r="L34" s="33"/>
    </row>
    <row r="35" spans="2:12" s="1" customFormat="1" ht="14.45" customHeight="1" hidden="1">
      <c r="B35" s="33"/>
      <c r="E35" s="28" t="s">
        <v>50</v>
      </c>
      <c r="F35" s="82">
        <f>ROUND((SUM(BG82:BG91)),2)</f>
        <v>0</v>
      </c>
      <c r="I35" s="94">
        <v>0.21</v>
      </c>
      <c r="J35" s="82">
        <f>0</f>
        <v>0</v>
      </c>
      <c r="L35" s="33"/>
    </row>
    <row r="36" spans="2:12" s="1" customFormat="1" ht="14.45" customHeight="1" hidden="1">
      <c r="B36" s="33"/>
      <c r="E36" s="28" t="s">
        <v>51</v>
      </c>
      <c r="F36" s="82">
        <f>ROUND((SUM(BH82:BH91)),2)</f>
        <v>0</v>
      </c>
      <c r="I36" s="94">
        <v>0.15</v>
      </c>
      <c r="J36" s="82">
        <f>0</f>
        <v>0</v>
      </c>
      <c r="L36" s="33"/>
    </row>
    <row r="37" spans="2:12" s="1" customFormat="1" ht="14.45" customHeight="1" hidden="1">
      <c r="B37" s="33"/>
      <c r="E37" s="28" t="s">
        <v>52</v>
      </c>
      <c r="F37" s="82">
        <f>ROUND((SUM(BI82:BI91)),2)</f>
        <v>0</v>
      </c>
      <c r="I37" s="94">
        <v>0</v>
      </c>
      <c r="J37" s="82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53</v>
      </c>
      <c r="E39" s="53"/>
      <c r="F39" s="53"/>
      <c r="G39" s="97" t="s">
        <v>54</v>
      </c>
      <c r="H39" s="98" t="s">
        <v>55</v>
      </c>
      <c r="I39" s="53"/>
      <c r="J39" s="99">
        <f>SUM(J30:J37)</f>
        <v>0</v>
      </c>
      <c r="K39" s="100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178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2" t="str">
        <f>E7</f>
        <v>Revitalizace přádelny, Broumov</v>
      </c>
      <c r="F48" s="313"/>
      <c r="G48" s="313"/>
      <c r="H48" s="313"/>
      <c r="L48" s="33"/>
    </row>
    <row r="49" spans="2:12" s="1" customFormat="1" ht="12" customHeight="1">
      <c r="B49" s="33"/>
      <c r="C49" s="28" t="s">
        <v>173</v>
      </c>
      <c r="L49" s="33"/>
    </row>
    <row r="50" spans="2:12" s="1" customFormat="1" ht="16.5" customHeight="1">
      <c r="B50" s="33"/>
      <c r="E50" s="294" t="str">
        <f>E9</f>
        <v>10 - Požární odvětrání pro CHÚC-A</v>
      </c>
      <c r="F50" s="311"/>
      <c r="G50" s="311"/>
      <c r="H50" s="311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st.p.č. 115/3, čp. 158, k.ú. Velká Ves u Broumova</v>
      </c>
      <c r="I52" s="28" t="s">
        <v>23</v>
      </c>
      <c r="J52" s="49" t="str">
        <f>IF(J12="","",J12)</f>
        <v>10. 3. 2023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Z-Trade</v>
      </c>
      <c r="I54" s="28" t="s">
        <v>33</v>
      </c>
      <c r="J54" s="31" t="str">
        <f>E21</f>
        <v>JOSTA s.r.o.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>Tomáš Valenta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179</v>
      </c>
      <c r="D57" s="95"/>
      <c r="E57" s="95"/>
      <c r="F57" s="95"/>
      <c r="G57" s="95"/>
      <c r="H57" s="95"/>
      <c r="I57" s="95"/>
      <c r="J57" s="102" t="s">
        <v>180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75</v>
      </c>
      <c r="J59" s="62">
        <f>J82</f>
        <v>0</v>
      </c>
      <c r="L59" s="33"/>
      <c r="AU59" s="18" t="s">
        <v>181</v>
      </c>
    </row>
    <row r="60" spans="2:12" s="8" customFormat="1" ht="24.95" customHeight="1">
      <c r="B60" s="104"/>
      <c r="D60" s="105" t="s">
        <v>2794</v>
      </c>
      <c r="E60" s="106"/>
      <c r="F60" s="106"/>
      <c r="G60" s="106"/>
      <c r="H60" s="106"/>
      <c r="I60" s="106"/>
      <c r="J60" s="107">
        <f>J83</f>
        <v>0</v>
      </c>
      <c r="L60" s="104"/>
    </row>
    <row r="61" spans="2:12" s="8" customFormat="1" ht="24.95" customHeight="1">
      <c r="B61" s="104"/>
      <c r="D61" s="105" t="s">
        <v>191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8"/>
      <c r="D62" s="109" t="s">
        <v>192</v>
      </c>
      <c r="E62" s="110"/>
      <c r="F62" s="110"/>
      <c r="G62" s="110"/>
      <c r="H62" s="110"/>
      <c r="I62" s="110"/>
      <c r="J62" s="111">
        <f>J89</f>
        <v>0</v>
      </c>
      <c r="L62" s="108"/>
    </row>
    <row r="63" spans="2:12" s="1" customFormat="1" ht="21.75" customHeight="1">
      <c r="B63" s="33"/>
      <c r="L63" s="33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3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3"/>
    </row>
    <row r="69" spans="2:12" s="1" customFormat="1" ht="24.95" customHeight="1">
      <c r="B69" s="33"/>
      <c r="C69" s="22" t="s">
        <v>193</v>
      </c>
      <c r="L69" s="33"/>
    </row>
    <row r="70" spans="2:12" s="1" customFormat="1" ht="6.95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16.5" customHeight="1">
      <c r="B72" s="33"/>
      <c r="E72" s="312" t="str">
        <f>E7</f>
        <v>Revitalizace přádelny, Broumov</v>
      </c>
      <c r="F72" s="313"/>
      <c r="G72" s="313"/>
      <c r="H72" s="313"/>
      <c r="L72" s="33"/>
    </row>
    <row r="73" spans="2:12" s="1" customFormat="1" ht="12" customHeight="1">
      <c r="B73" s="33"/>
      <c r="C73" s="28" t="s">
        <v>173</v>
      </c>
      <c r="L73" s="33"/>
    </row>
    <row r="74" spans="2:12" s="1" customFormat="1" ht="16.5" customHeight="1">
      <c r="B74" s="33"/>
      <c r="E74" s="294" t="str">
        <f>E9</f>
        <v>10 - Požární odvětrání pro CHÚC-A</v>
      </c>
      <c r="F74" s="311"/>
      <c r="G74" s="311"/>
      <c r="H74" s="311"/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>st.p.č. 115/3, čp. 158, k.ú. Velká Ves u Broumova</v>
      </c>
      <c r="I76" s="28" t="s">
        <v>23</v>
      </c>
      <c r="J76" s="49" t="str">
        <f>IF(J12="","",J12)</f>
        <v>10. 3. 2023</v>
      </c>
      <c r="L76" s="33"/>
    </row>
    <row r="77" spans="2:12" s="1" customFormat="1" ht="6.95" customHeight="1">
      <c r="B77" s="33"/>
      <c r="L77" s="33"/>
    </row>
    <row r="78" spans="2:12" s="1" customFormat="1" ht="15.2" customHeight="1">
      <c r="B78" s="33"/>
      <c r="C78" s="28" t="s">
        <v>25</v>
      </c>
      <c r="F78" s="26" t="str">
        <f>E15</f>
        <v>Z-Trade</v>
      </c>
      <c r="I78" s="28" t="s">
        <v>33</v>
      </c>
      <c r="J78" s="31" t="str">
        <f>E21</f>
        <v>JOSTA s.r.o.</v>
      </c>
      <c r="L78" s="33"/>
    </row>
    <row r="79" spans="2:12" s="1" customFormat="1" ht="15.2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>Tomáš Valenta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12"/>
      <c r="C81" s="113" t="s">
        <v>194</v>
      </c>
      <c r="D81" s="114" t="s">
        <v>62</v>
      </c>
      <c r="E81" s="114" t="s">
        <v>58</v>
      </c>
      <c r="F81" s="114" t="s">
        <v>59</v>
      </c>
      <c r="G81" s="114" t="s">
        <v>195</v>
      </c>
      <c r="H81" s="114" t="s">
        <v>196</v>
      </c>
      <c r="I81" s="114" t="s">
        <v>197</v>
      </c>
      <c r="J81" s="114" t="s">
        <v>180</v>
      </c>
      <c r="K81" s="115" t="s">
        <v>198</v>
      </c>
      <c r="L81" s="112"/>
      <c r="M81" s="55" t="s">
        <v>19</v>
      </c>
      <c r="N81" s="56" t="s">
        <v>47</v>
      </c>
      <c r="O81" s="56" t="s">
        <v>199</v>
      </c>
      <c r="P81" s="56" t="s">
        <v>200</v>
      </c>
      <c r="Q81" s="56" t="s">
        <v>201</v>
      </c>
      <c r="R81" s="56" t="s">
        <v>202</v>
      </c>
      <c r="S81" s="56" t="s">
        <v>203</v>
      </c>
      <c r="T81" s="57" t="s">
        <v>204</v>
      </c>
    </row>
    <row r="82" spans="2:63" s="1" customFormat="1" ht="22.9" customHeight="1">
      <c r="B82" s="33"/>
      <c r="C82" s="60" t="s">
        <v>205</v>
      </c>
      <c r="J82" s="116">
        <f>BK82</f>
        <v>0</v>
      </c>
      <c r="L82" s="33"/>
      <c r="M82" s="58"/>
      <c r="N82" s="50"/>
      <c r="O82" s="50"/>
      <c r="P82" s="117">
        <f>P83+P88</f>
        <v>0</v>
      </c>
      <c r="Q82" s="50"/>
      <c r="R82" s="117">
        <f>R83+R88</f>
        <v>0</v>
      </c>
      <c r="S82" s="50"/>
      <c r="T82" s="118">
        <f>T83+T88</f>
        <v>0</v>
      </c>
      <c r="AT82" s="18" t="s">
        <v>76</v>
      </c>
      <c r="AU82" s="18" t="s">
        <v>181</v>
      </c>
      <c r="BK82" s="119">
        <f>BK83+BK88</f>
        <v>0</v>
      </c>
    </row>
    <row r="83" spans="2:63" s="11" customFormat="1" ht="25.9" customHeight="1">
      <c r="B83" s="120"/>
      <c r="D83" s="121" t="s">
        <v>76</v>
      </c>
      <c r="E83" s="122" t="s">
        <v>2795</v>
      </c>
      <c r="F83" s="122" t="s">
        <v>2796</v>
      </c>
      <c r="I83" s="123"/>
      <c r="J83" s="124">
        <f>BK83</f>
        <v>0</v>
      </c>
      <c r="L83" s="120"/>
      <c r="M83" s="125"/>
      <c r="P83" s="126">
        <f>SUM(P84:P87)</f>
        <v>0</v>
      </c>
      <c r="R83" s="126">
        <f>SUM(R84:R87)</f>
        <v>0</v>
      </c>
      <c r="T83" s="127">
        <f>SUM(T84:T87)</f>
        <v>0</v>
      </c>
      <c r="AR83" s="121" t="s">
        <v>216</v>
      </c>
      <c r="AT83" s="128" t="s">
        <v>76</v>
      </c>
      <c r="AU83" s="128" t="s">
        <v>77</v>
      </c>
      <c r="AY83" s="121" t="s">
        <v>208</v>
      </c>
      <c r="BK83" s="129">
        <f>SUM(BK84:BK87)</f>
        <v>0</v>
      </c>
    </row>
    <row r="84" spans="2:65" s="1" customFormat="1" ht="16.5" customHeight="1">
      <c r="B84" s="33"/>
      <c r="C84" s="132" t="s">
        <v>84</v>
      </c>
      <c r="D84" s="132" t="s">
        <v>211</v>
      </c>
      <c r="E84" s="133" t="s">
        <v>2797</v>
      </c>
      <c r="F84" s="134" t="s">
        <v>2798</v>
      </c>
      <c r="G84" s="135" t="s">
        <v>235</v>
      </c>
      <c r="H84" s="136">
        <v>5</v>
      </c>
      <c r="I84" s="137"/>
      <c r="J84" s="138">
        <f>ROUND(I84*H84,2)</f>
        <v>0</v>
      </c>
      <c r="K84" s="134" t="s">
        <v>19</v>
      </c>
      <c r="L84" s="33"/>
      <c r="M84" s="139" t="s">
        <v>19</v>
      </c>
      <c r="N84" s="140" t="s">
        <v>48</v>
      </c>
      <c r="P84" s="141">
        <f>O84*H84</f>
        <v>0</v>
      </c>
      <c r="Q84" s="141">
        <v>0</v>
      </c>
      <c r="R84" s="141">
        <f>Q84*H84</f>
        <v>0</v>
      </c>
      <c r="S84" s="141">
        <v>0</v>
      </c>
      <c r="T84" s="142">
        <f>S84*H84</f>
        <v>0</v>
      </c>
      <c r="AR84" s="143" t="s">
        <v>2799</v>
      </c>
      <c r="AT84" s="143" t="s">
        <v>211</v>
      </c>
      <c r="AU84" s="143" t="s">
        <v>84</v>
      </c>
      <c r="AY84" s="18" t="s">
        <v>208</v>
      </c>
      <c r="BE84" s="144">
        <f>IF(N84="základní",J84,0)</f>
        <v>0</v>
      </c>
      <c r="BF84" s="144">
        <f>IF(N84="snížená",J84,0)</f>
        <v>0</v>
      </c>
      <c r="BG84" s="144">
        <f>IF(N84="zákl. přenesená",J84,0)</f>
        <v>0</v>
      </c>
      <c r="BH84" s="144">
        <f>IF(N84="sníž. přenesená",J84,0)</f>
        <v>0</v>
      </c>
      <c r="BI84" s="144">
        <f>IF(N84="nulová",J84,0)</f>
        <v>0</v>
      </c>
      <c r="BJ84" s="18" t="s">
        <v>84</v>
      </c>
      <c r="BK84" s="144">
        <f>ROUND(I84*H84,2)</f>
        <v>0</v>
      </c>
      <c r="BL84" s="18" t="s">
        <v>2799</v>
      </c>
      <c r="BM84" s="143" t="s">
        <v>2800</v>
      </c>
    </row>
    <row r="85" spans="2:65" s="1" customFormat="1" ht="16.5" customHeight="1">
      <c r="B85" s="33"/>
      <c r="C85" s="132" t="s">
        <v>86</v>
      </c>
      <c r="D85" s="132" t="s">
        <v>211</v>
      </c>
      <c r="E85" s="133" t="s">
        <v>2801</v>
      </c>
      <c r="F85" s="134" t="s">
        <v>2802</v>
      </c>
      <c r="G85" s="135" t="s">
        <v>235</v>
      </c>
      <c r="H85" s="136">
        <v>1</v>
      </c>
      <c r="I85" s="137"/>
      <c r="J85" s="138">
        <f>ROUND(I85*H85,2)</f>
        <v>0</v>
      </c>
      <c r="K85" s="134" t="s">
        <v>19</v>
      </c>
      <c r="L85" s="33"/>
      <c r="M85" s="139" t="s">
        <v>19</v>
      </c>
      <c r="N85" s="140" t="s">
        <v>48</v>
      </c>
      <c r="P85" s="141">
        <f>O85*H85</f>
        <v>0</v>
      </c>
      <c r="Q85" s="141">
        <v>0</v>
      </c>
      <c r="R85" s="141">
        <f>Q85*H85</f>
        <v>0</v>
      </c>
      <c r="S85" s="141">
        <v>0</v>
      </c>
      <c r="T85" s="142">
        <f>S85*H85</f>
        <v>0</v>
      </c>
      <c r="AR85" s="143" t="s">
        <v>2799</v>
      </c>
      <c r="AT85" s="143" t="s">
        <v>211</v>
      </c>
      <c r="AU85" s="143" t="s">
        <v>84</v>
      </c>
      <c r="AY85" s="18" t="s">
        <v>208</v>
      </c>
      <c r="BE85" s="144">
        <f>IF(N85="základní",J85,0)</f>
        <v>0</v>
      </c>
      <c r="BF85" s="144">
        <f>IF(N85="snížená",J85,0)</f>
        <v>0</v>
      </c>
      <c r="BG85" s="144">
        <f>IF(N85="zákl. přenesená",J85,0)</f>
        <v>0</v>
      </c>
      <c r="BH85" s="144">
        <f>IF(N85="sníž. přenesená",J85,0)</f>
        <v>0</v>
      </c>
      <c r="BI85" s="144">
        <f>IF(N85="nulová",J85,0)</f>
        <v>0</v>
      </c>
      <c r="BJ85" s="18" t="s">
        <v>84</v>
      </c>
      <c r="BK85" s="144">
        <f>ROUND(I85*H85,2)</f>
        <v>0</v>
      </c>
      <c r="BL85" s="18" t="s">
        <v>2799</v>
      </c>
      <c r="BM85" s="143" t="s">
        <v>2803</v>
      </c>
    </row>
    <row r="86" spans="2:65" s="1" customFormat="1" ht="16.5" customHeight="1">
      <c r="B86" s="33"/>
      <c r="C86" s="132" t="s">
        <v>209</v>
      </c>
      <c r="D86" s="132" t="s">
        <v>211</v>
      </c>
      <c r="E86" s="133" t="s">
        <v>2804</v>
      </c>
      <c r="F86" s="134" t="s">
        <v>2805</v>
      </c>
      <c r="G86" s="135" t="s">
        <v>235</v>
      </c>
      <c r="H86" s="136">
        <v>1</v>
      </c>
      <c r="I86" s="137"/>
      <c r="J86" s="138">
        <f>ROUND(I86*H86,2)</f>
        <v>0</v>
      </c>
      <c r="K86" s="134" t="s">
        <v>19</v>
      </c>
      <c r="L86" s="33"/>
      <c r="M86" s="139" t="s">
        <v>19</v>
      </c>
      <c r="N86" s="140" t="s">
        <v>48</v>
      </c>
      <c r="P86" s="141">
        <f>O86*H86</f>
        <v>0</v>
      </c>
      <c r="Q86" s="141">
        <v>0</v>
      </c>
      <c r="R86" s="141">
        <f>Q86*H86</f>
        <v>0</v>
      </c>
      <c r="S86" s="141">
        <v>0</v>
      </c>
      <c r="T86" s="142">
        <f>S86*H86</f>
        <v>0</v>
      </c>
      <c r="AR86" s="143" t="s">
        <v>2799</v>
      </c>
      <c r="AT86" s="143" t="s">
        <v>211</v>
      </c>
      <c r="AU86" s="143" t="s">
        <v>84</v>
      </c>
      <c r="AY86" s="18" t="s">
        <v>208</v>
      </c>
      <c r="BE86" s="144">
        <f>IF(N86="základní",J86,0)</f>
        <v>0</v>
      </c>
      <c r="BF86" s="144">
        <f>IF(N86="snížená",J86,0)</f>
        <v>0</v>
      </c>
      <c r="BG86" s="144">
        <f>IF(N86="zákl. přenesená",J86,0)</f>
        <v>0</v>
      </c>
      <c r="BH86" s="144">
        <f>IF(N86="sníž. přenesená",J86,0)</f>
        <v>0</v>
      </c>
      <c r="BI86" s="144">
        <f>IF(N86="nulová",J86,0)</f>
        <v>0</v>
      </c>
      <c r="BJ86" s="18" t="s">
        <v>84</v>
      </c>
      <c r="BK86" s="144">
        <f>ROUND(I86*H86,2)</f>
        <v>0</v>
      </c>
      <c r="BL86" s="18" t="s">
        <v>2799</v>
      </c>
      <c r="BM86" s="143" t="s">
        <v>2806</v>
      </c>
    </row>
    <row r="87" spans="2:65" s="1" customFormat="1" ht="16.5" customHeight="1">
      <c r="B87" s="33"/>
      <c r="C87" s="132" t="s">
        <v>216</v>
      </c>
      <c r="D87" s="132" t="s">
        <v>211</v>
      </c>
      <c r="E87" s="133" t="s">
        <v>2807</v>
      </c>
      <c r="F87" s="134" t="s">
        <v>2808</v>
      </c>
      <c r="G87" s="135" t="s">
        <v>2809</v>
      </c>
      <c r="H87" s="136">
        <v>1</v>
      </c>
      <c r="I87" s="137"/>
      <c r="J87" s="138">
        <f>ROUND(I87*H87,2)</f>
        <v>0</v>
      </c>
      <c r="K87" s="134" t="s">
        <v>19</v>
      </c>
      <c r="L87" s="33"/>
      <c r="M87" s="139" t="s">
        <v>19</v>
      </c>
      <c r="N87" s="140" t="s">
        <v>48</v>
      </c>
      <c r="P87" s="141">
        <f>O87*H87</f>
        <v>0</v>
      </c>
      <c r="Q87" s="141">
        <v>0</v>
      </c>
      <c r="R87" s="141">
        <f>Q87*H87</f>
        <v>0</v>
      </c>
      <c r="S87" s="141">
        <v>0</v>
      </c>
      <c r="T87" s="142">
        <f>S87*H87</f>
        <v>0</v>
      </c>
      <c r="AR87" s="143" t="s">
        <v>2799</v>
      </c>
      <c r="AT87" s="143" t="s">
        <v>211</v>
      </c>
      <c r="AU87" s="143" t="s">
        <v>84</v>
      </c>
      <c r="AY87" s="18" t="s">
        <v>208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8" t="s">
        <v>84</v>
      </c>
      <c r="BK87" s="144">
        <f>ROUND(I87*H87,2)</f>
        <v>0</v>
      </c>
      <c r="BL87" s="18" t="s">
        <v>2799</v>
      </c>
      <c r="BM87" s="143" t="s">
        <v>2810</v>
      </c>
    </row>
    <row r="88" spans="2:63" s="11" customFormat="1" ht="25.9" customHeight="1">
      <c r="B88" s="120"/>
      <c r="D88" s="121" t="s">
        <v>76</v>
      </c>
      <c r="E88" s="122" t="s">
        <v>508</v>
      </c>
      <c r="F88" s="122" t="s">
        <v>509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244</v>
      </c>
      <c r="AT88" s="128" t="s">
        <v>76</v>
      </c>
      <c r="AU88" s="128" t="s">
        <v>77</v>
      </c>
      <c r="AY88" s="121" t="s">
        <v>208</v>
      </c>
      <c r="BK88" s="129">
        <f>BK89</f>
        <v>0</v>
      </c>
    </row>
    <row r="89" spans="2:63" s="11" customFormat="1" ht="22.9" customHeight="1">
      <c r="B89" s="120"/>
      <c r="D89" s="121" t="s">
        <v>76</v>
      </c>
      <c r="E89" s="130" t="s">
        <v>510</v>
      </c>
      <c r="F89" s="130" t="s">
        <v>511</v>
      </c>
      <c r="I89" s="123"/>
      <c r="J89" s="131">
        <f>BK89</f>
        <v>0</v>
      </c>
      <c r="L89" s="120"/>
      <c r="M89" s="125"/>
      <c r="P89" s="126">
        <f>SUM(P90:P91)</f>
        <v>0</v>
      </c>
      <c r="R89" s="126">
        <f>SUM(R90:R91)</f>
        <v>0</v>
      </c>
      <c r="T89" s="127">
        <f>SUM(T90:T91)</f>
        <v>0</v>
      </c>
      <c r="AR89" s="121" t="s">
        <v>244</v>
      </c>
      <c r="AT89" s="128" t="s">
        <v>76</v>
      </c>
      <c r="AU89" s="128" t="s">
        <v>84</v>
      </c>
      <c r="AY89" s="121" t="s">
        <v>208</v>
      </c>
      <c r="BK89" s="129">
        <f>SUM(BK90:BK91)</f>
        <v>0</v>
      </c>
    </row>
    <row r="90" spans="2:65" s="1" customFormat="1" ht="16.5" customHeight="1">
      <c r="B90" s="33"/>
      <c r="C90" s="132" t="s">
        <v>244</v>
      </c>
      <c r="D90" s="132" t="s">
        <v>211</v>
      </c>
      <c r="E90" s="133" t="s">
        <v>513</v>
      </c>
      <c r="F90" s="134" t="s">
        <v>511</v>
      </c>
      <c r="G90" s="135" t="s">
        <v>447</v>
      </c>
      <c r="H90" s="187"/>
      <c r="I90" s="137"/>
      <c r="J90" s="138">
        <f>ROUND(I90*H90,2)</f>
        <v>0</v>
      </c>
      <c r="K90" s="134" t="s">
        <v>514</v>
      </c>
      <c r="L90" s="33"/>
      <c r="M90" s="139" t="s">
        <v>19</v>
      </c>
      <c r="N90" s="140" t="s">
        <v>48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515</v>
      </c>
      <c r="AT90" s="143" t="s">
        <v>211</v>
      </c>
      <c r="AU90" s="143" t="s">
        <v>86</v>
      </c>
      <c r="AY90" s="18" t="s">
        <v>208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8" t="s">
        <v>84</v>
      </c>
      <c r="BK90" s="144">
        <f>ROUND(I90*H90,2)</f>
        <v>0</v>
      </c>
      <c r="BL90" s="18" t="s">
        <v>515</v>
      </c>
      <c r="BM90" s="143" t="s">
        <v>2811</v>
      </c>
    </row>
    <row r="91" spans="2:47" s="1" customFormat="1" ht="12">
      <c r="B91" s="33"/>
      <c r="D91" s="145" t="s">
        <v>218</v>
      </c>
      <c r="F91" s="146" t="s">
        <v>517</v>
      </c>
      <c r="I91" s="147"/>
      <c r="L91" s="33"/>
      <c r="M91" s="188"/>
      <c r="N91" s="189"/>
      <c r="O91" s="189"/>
      <c r="P91" s="189"/>
      <c r="Q91" s="189"/>
      <c r="R91" s="189"/>
      <c r="S91" s="189"/>
      <c r="T91" s="190"/>
      <c r="AT91" s="18" t="s">
        <v>218</v>
      </c>
      <c r="AU91" s="18" t="s">
        <v>86</v>
      </c>
    </row>
    <row r="92" spans="2:12" s="1" customFormat="1" ht="6.9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3"/>
    </row>
  </sheetData>
  <sheetProtection algorithmName="SHA-512" hashValue="EBQX2Y0PBgBh/dkwgxYcaRG3E/V2y9uUspkaB5e2ydAnaq7NAnwG8vYJcTaqv4h7kb+xlHq0d4O03WaCHsvi+Q==" saltValue="eBN6qWrpuOVQ5pr2+UfjwHqsn61Phy3RdIABtBpxIfOEqRqcFBaY/DdErPerlZxFHiB2obJbz/yc3lxGjshlUw==" spinCount="100000" sheet="1" objects="1" scenarios="1" formatColumns="0" formatRows="0" autoFilter="0"/>
  <autoFilter ref="C81:K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6" t="s">
        <v>2812</v>
      </c>
      <c r="D3" s="316"/>
      <c r="E3" s="316"/>
      <c r="F3" s="316"/>
      <c r="G3" s="316"/>
      <c r="H3" s="316"/>
      <c r="I3" s="316"/>
      <c r="J3" s="316"/>
      <c r="K3" s="196"/>
    </row>
    <row r="4" spans="2:11" ht="25.5" customHeight="1">
      <c r="B4" s="197"/>
      <c r="C4" s="321" t="s">
        <v>2813</v>
      </c>
      <c r="D4" s="321"/>
      <c r="E4" s="321"/>
      <c r="F4" s="321"/>
      <c r="G4" s="321"/>
      <c r="H4" s="321"/>
      <c r="I4" s="321"/>
      <c r="J4" s="321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20" t="s">
        <v>2814</v>
      </c>
      <c r="D6" s="320"/>
      <c r="E6" s="320"/>
      <c r="F6" s="320"/>
      <c r="G6" s="320"/>
      <c r="H6" s="320"/>
      <c r="I6" s="320"/>
      <c r="J6" s="320"/>
      <c r="K6" s="198"/>
    </row>
    <row r="7" spans="2:11" ht="15" customHeight="1">
      <c r="B7" s="201"/>
      <c r="C7" s="320" t="s">
        <v>2815</v>
      </c>
      <c r="D7" s="320"/>
      <c r="E7" s="320"/>
      <c r="F7" s="320"/>
      <c r="G7" s="320"/>
      <c r="H7" s="320"/>
      <c r="I7" s="320"/>
      <c r="J7" s="320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20" t="s">
        <v>2816</v>
      </c>
      <c r="D9" s="320"/>
      <c r="E9" s="320"/>
      <c r="F9" s="320"/>
      <c r="G9" s="320"/>
      <c r="H9" s="320"/>
      <c r="I9" s="320"/>
      <c r="J9" s="320"/>
      <c r="K9" s="198"/>
    </row>
    <row r="10" spans="2:11" ht="15" customHeight="1">
      <c r="B10" s="201"/>
      <c r="C10" s="200"/>
      <c r="D10" s="320" t="s">
        <v>2817</v>
      </c>
      <c r="E10" s="320"/>
      <c r="F10" s="320"/>
      <c r="G10" s="320"/>
      <c r="H10" s="320"/>
      <c r="I10" s="320"/>
      <c r="J10" s="320"/>
      <c r="K10" s="198"/>
    </row>
    <row r="11" spans="2:11" ht="15" customHeight="1">
      <c r="B11" s="201"/>
      <c r="C11" s="202"/>
      <c r="D11" s="320" t="s">
        <v>2818</v>
      </c>
      <c r="E11" s="320"/>
      <c r="F11" s="320"/>
      <c r="G11" s="320"/>
      <c r="H11" s="320"/>
      <c r="I11" s="320"/>
      <c r="J11" s="320"/>
      <c r="K11" s="198"/>
    </row>
    <row r="12" spans="2:1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ht="15" customHeight="1">
      <c r="B13" s="201"/>
      <c r="C13" s="202"/>
      <c r="D13" s="203" t="s">
        <v>2819</v>
      </c>
      <c r="E13" s="200"/>
      <c r="F13" s="200"/>
      <c r="G13" s="200"/>
      <c r="H13" s="200"/>
      <c r="I13" s="200"/>
      <c r="J13" s="200"/>
      <c r="K13" s="198"/>
    </row>
    <row r="14" spans="2:1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ht="15" customHeight="1">
      <c r="B15" s="201"/>
      <c r="C15" s="202"/>
      <c r="D15" s="320" t="s">
        <v>2820</v>
      </c>
      <c r="E15" s="320"/>
      <c r="F15" s="320"/>
      <c r="G15" s="320"/>
      <c r="H15" s="320"/>
      <c r="I15" s="320"/>
      <c r="J15" s="320"/>
      <c r="K15" s="198"/>
    </row>
    <row r="16" spans="2:11" ht="15" customHeight="1">
      <c r="B16" s="201"/>
      <c r="C16" s="202"/>
      <c r="D16" s="320" t="s">
        <v>2821</v>
      </c>
      <c r="E16" s="320"/>
      <c r="F16" s="320"/>
      <c r="G16" s="320"/>
      <c r="H16" s="320"/>
      <c r="I16" s="320"/>
      <c r="J16" s="320"/>
      <c r="K16" s="198"/>
    </row>
    <row r="17" spans="2:11" ht="15" customHeight="1">
      <c r="B17" s="201"/>
      <c r="C17" s="202"/>
      <c r="D17" s="320" t="s">
        <v>2822</v>
      </c>
      <c r="E17" s="320"/>
      <c r="F17" s="320"/>
      <c r="G17" s="320"/>
      <c r="H17" s="320"/>
      <c r="I17" s="320"/>
      <c r="J17" s="320"/>
      <c r="K17" s="198"/>
    </row>
    <row r="18" spans="2:11" ht="15" customHeight="1">
      <c r="B18" s="201"/>
      <c r="C18" s="202"/>
      <c r="D18" s="202"/>
      <c r="E18" s="204" t="s">
        <v>83</v>
      </c>
      <c r="F18" s="320" t="s">
        <v>2823</v>
      </c>
      <c r="G18" s="320"/>
      <c r="H18" s="320"/>
      <c r="I18" s="320"/>
      <c r="J18" s="320"/>
      <c r="K18" s="198"/>
    </row>
    <row r="19" spans="2:11" ht="15" customHeight="1">
      <c r="B19" s="201"/>
      <c r="C19" s="202"/>
      <c r="D19" s="202"/>
      <c r="E19" s="204" t="s">
        <v>2824</v>
      </c>
      <c r="F19" s="320" t="s">
        <v>2825</v>
      </c>
      <c r="G19" s="320"/>
      <c r="H19" s="320"/>
      <c r="I19" s="320"/>
      <c r="J19" s="320"/>
      <c r="K19" s="198"/>
    </row>
    <row r="20" spans="2:11" ht="15" customHeight="1">
      <c r="B20" s="201"/>
      <c r="C20" s="202"/>
      <c r="D20" s="202"/>
      <c r="E20" s="204" t="s">
        <v>2826</v>
      </c>
      <c r="F20" s="320" t="s">
        <v>2827</v>
      </c>
      <c r="G20" s="320"/>
      <c r="H20" s="320"/>
      <c r="I20" s="320"/>
      <c r="J20" s="320"/>
      <c r="K20" s="198"/>
    </row>
    <row r="21" spans="2:11" ht="15" customHeight="1">
      <c r="B21" s="201"/>
      <c r="C21" s="202"/>
      <c r="D21" s="202"/>
      <c r="E21" s="204" t="s">
        <v>2828</v>
      </c>
      <c r="F21" s="320" t="s">
        <v>2829</v>
      </c>
      <c r="G21" s="320"/>
      <c r="H21" s="320"/>
      <c r="I21" s="320"/>
      <c r="J21" s="320"/>
      <c r="K21" s="198"/>
    </row>
    <row r="22" spans="2:11" ht="15" customHeight="1">
      <c r="B22" s="201"/>
      <c r="C22" s="202"/>
      <c r="D22" s="202"/>
      <c r="E22" s="204" t="s">
        <v>2795</v>
      </c>
      <c r="F22" s="320" t="s">
        <v>2796</v>
      </c>
      <c r="G22" s="320"/>
      <c r="H22" s="320"/>
      <c r="I22" s="320"/>
      <c r="J22" s="320"/>
      <c r="K22" s="198"/>
    </row>
    <row r="23" spans="2:11" ht="15" customHeight="1">
      <c r="B23" s="201"/>
      <c r="C23" s="202"/>
      <c r="D23" s="202"/>
      <c r="E23" s="204" t="s">
        <v>90</v>
      </c>
      <c r="F23" s="320" t="s">
        <v>2830</v>
      </c>
      <c r="G23" s="320"/>
      <c r="H23" s="320"/>
      <c r="I23" s="320"/>
      <c r="J23" s="320"/>
      <c r="K23" s="198"/>
    </row>
    <row r="24" spans="2:1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ht="15" customHeight="1">
      <c r="B25" s="201"/>
      <c r="C25" s="320" t="s">
        <v>2831</v>
      </c>
      <c r="D25" s="320"/>
      <c r="E25" s="320"/>
      <c r="F25" s="320"/>
      <c r="G25" s="320"/>
      <c r="H25" s="320"/>
      <c r="I25" s="320"/>
      <c r="J25" s="320"/>
      <c r="K25" s="198"/>
    </row>
    <row r="26" spans="2:11" ht="15" customHeight="1">
      <c r="B26" s="201"/>
      <c r="C26" s="320" t="s">
        <v>2832</v>
      </c>
      <c r="D26" s="320"/>
      <c r="E26" s="320"/>
      <c r="F26" s="320"/>
      <c r="G26" s="320"/>
      <c r="H26" s="320"/>
      <c r="I26" s="320"/>
      <c r="J26" s="320"/>
      <c r="K26" s="198"/>
    </row>
    <row r="27" spans="2:11" ht="15" customHeight="1">
      <c r="B27" s="201"/>
      <c r="C27" s="200"/>
      <c r="D27" s="320" t="s">
        <v>2833</v>
      </c>
      <c r="E27" s="320"/>
      <c r="F27" s="320"/>
      <c r="G27" s="320"/>
      <c r="H27" s="320"/>
      <c r="I27" s="320"/>
      <c r="J27" s="320"/>
      <c r="K27" s="198"/>
    </row>
    <row r="28" spans="2:11" ht="15" customHeight="1">
      <c r="B28" s="201"/>
      <c r="C28" s="202"/>
      <c r="D28" s="320" t="s">
        <v>2834</v>
      </c>
      <c r="E28" s="320"/>
      <c r="F28" s="320"/>
      <c r="G28" s="320"/>
      <c r="H28" s="320"/>
      <c r="I28" s="320"/>
      <c r="J28" s="320"/>
      <c r="K28" s="198"/>
    </row>
    <row r="29" spans="2:1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ht="15" customHeight="1">
      <c r="B30" s="201"/>
      <c r="C30" s="202"/>
      <c r="D30" s="320" t="s">
        <v>2835</v>
      </c>
      <c r="E30" s="320"/>
      <c r="F30" s="320"/>
      <c r="G30" s="320"/>
      <c r="H30" s="320"/>
      <c r="I30" s="320"/>
      <c r="J30" s="320"/>
      <c r="K30" s="198"/>
    </row>
    <row r="31" spans="2:11" ht="15" customHeight="1">
      <c r="B31" s="201"/>
      <c r="C31" s="202"/>
      <c r="D31" s="320" t="s">
        <v>2836</v>
      </c>
      <c r="E31" s="320"/>
      <c r="F31" s="320"/>
      <c r="G31" s="320"/>
      <c r="H31" s="320"/>
      <c r="I31" s="320"/>
      <c r="J31" s="320"/>
      <c r="K31" s="198"/>
    </row>
    <row r="32" spans="2:1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ht="15" customHeight="1">
      <c r="B33" s="201"/>
      <c r="C33" s="202"/>
      <c r="D33" s="320" t="s">
        <v>2837</v>
      </c>
      <c r="E33" s="320"/>
      <c r="F33" s="320"/>
      <c r="G33" s="320"/>
      <c r="H33" s="320"/>
      <c r="I33" s="320"/>
      <c r="J33" s="320"/>
      <c r="K33" s="198"/>
    </row>
    <row r="34" spans="2:11" ht="15" customHeight="1">
      <c r="B34" s="201"/>
      <c r="C34" s="202"/>
      <c r="D34" s="320" t="s">
        <v>2838</v>
      </c>
      <c r="E34" s="320"/>
      <c r="F34" s="320"/>
      <c r="G34" s="320"/>
      <c r="H34" s="320"/>
      <c r="I34" s="320"/>
      <c r="J34" s="320"/>
      <c r="K34" s="198"/>
    </row>
    <row r="35" spans="2:11" ht="15" customHeight="1">
      <c r="B35" s="201"/>
      <c r="C35" s="202"/>
      <c r="D35" s="320" t="s">
        <v>2839</v>
      </c>
      <c r="E35" s="320"/>
      <c r="F35" s="320"/>
      <c r="G35" s="320"/>
      <c r="H35" s="320"/>
      <c r="I35" s="320"/>
      <c r="J35" s="320"/>
      <c r="K35" s="198"/>
    </row>
    <row r="36" spans="2:11" ht="15" customHeight="1">
      <c r="B36" s="201"/>
      <c r="C36" s="202"/>
      <c r="D36" s="200"/>
      <c r="E36" s="203" t="s">
        <v>194</v>
      </c>
      <c r="F36" s="200"/>
      <c r="G36" s="320" t="s">
        <v>2840</v>
      </c>
      <c r="H36" s="320"/>
      <c r="I36" s="320"/>
      <c r="J36" s="320"/>
      <c r="K36" s="198"/>
    </row>
    <row r="37" spans="2:11" ht="30.75" customHeight="1">
      <c r="B37" s="201"/>
      <c r="C37" s="202"/>
      <c r="D37" s="200"/>
      <c r="E37" s="203" t="s">
        <v>2841</v>
      </c>
      <c r="F37" s="200"/>
      <c r="G37" s="320" t="s">
        <v>2842</v>
      </c>
      <c r="H37" s="320"/>
      <c r="I37" s="320"/>
      <c r="J37" s="320"/>
      <c r="K37" s="198"/>
    </row>
    <row r="38" spans="2:11" ht="15" customHeight="1">
      <c r="B38" s="201"/>
      <c r="C38" s="202"/>
      <c r="D38" s="200"/>
      <c r="E38" s="203" t="s">
        <v>58</v>
      </c>
      <c r="F38" s="200"/>
      <c r="G38" s="320" t="s">
        <v>2843</v>
      </c>
      <c r="H38" s="320"/>
      <c r="I38" s="320"/>
      <c r="J38" s="320"/>
      <c r="K38" s="198"/>
    </row>
    <row r="39" spans="2:11" ht="15" customHeight="1">
      <c r="B39" s="201"/>
      <c r="C39" s="202"/>
      <c r="D39" s="200"/>
      <c r="E39" s="203" t="s">
        <v>59</v>
      </c>
      <c r="F39" s="200"/>
      <c r="G39" s="320" t="s">
        <v>2844</v>
      </c>
      <c r="H39" s="320"/>
      <c r="I39" s="320"/>
      <c r="J39" s="320"/>
      <c r="K39" s="198"/>
    </row>
    <row r="40" spans="2:11" ht="15" customHeight="1">
      <c r="B40" s="201"/>
      <c r="C40" s="202"/>
      <c r="D40" s="200"/>
      <c r="E40" s="203" t="s">
        <v>195</v>
      </c>
      <c r="F40" s="200"/>
      <c r="G40" s="320" t="s">
        <v>2845</v>
      </c>
      <c r="H40" s="320"/>
      <c r="I40" s="320"/>
      <c r="J40" s="320"/>
      <c r="K40" s="198"/>
    </row>
    <row r="41" spans="2:11" ht="15" customHeight="1">
      <c r="B41" s="201"/>
      <c r="C41" s="202"/>
      <c r="D41" s="200"/>
      <c r="E41" s="203" t="s">
        <v>196</v>
      </c>
      <c r="F41" s="200"/>
      <c r="G41" s="320" t="s">
        <v>2846</v>
      </c>
      <c r="H41" s="320"/>
      <c r="I41" s="320"/>
      <c r="J41" s="320"/>
      <c r="K41" s="198"/>
    </row>
    <row r="42" spans="2:11" ht="15" customHeight="1">
      <c r="B42" s="201"/>
      <c r="C42" s="202"/>
      <c r="D42" s="200"/>
      <c r="E42" s="203" t="s">
        <v>2847</v>
      </c>
      <c r="F42" s="200"/>
      <c r="G42" s="320" t="s">
        <v>2848</v>
      </c>
      <c r="H42" s="320"/>
      <c r="I42" s="320"/>
      <c r="J42" s="320"/>
      <c r="K42" s="198"/>
    </row>
    <row r="43" spans="2:11" ht="15" customHeight="1">
      <c r="B43" s="201"/>
      <c r="C43" s="202"/>
      <c r="D43" s="200"/>
      <c r="E43" s="203"/>
      <c r="F43" s="200"/>
      <c r="G43" s="320" t="s">
        <v>2849</v>
      </c>
      <c r="H43" s="320"/>
      <c r="I43" s="320"/>
      <c r="J43" s="320"/>
      <c r="K43" s="198"/>
    </row>
    <row r="44" spans="2:11" ht="15" customHeight="1">
      <c r="B44" s="201"/>
      <c r="C44" s="202"/>
      <c r="D44" s="200"/>
      <c r="E44" s="203" t="s">
        <v>2850</v>
      </c>
      <c r="F44" s="200"/>
      <c r="G44" s="320" t="s">
        <v>2851</v>
      </c>
      <c r="H44" s="320"/>
      <c r="I44" s="320"/>
      <c r="J44" s="320"/>
      <c r="K44" s="198"/>
    </row>
    <row r="45" spans="2:11" ht="15" customHeight="1">
      <c r="B45" s="201"/>
      <c r="C45" s="202"/>
      <c r="D45" s="200"/>
      <c r="E45" s="203" t="s">
        <v>198</v>
      </c>
      <c r="F45" s="200"/>
      <c r="G45" s="320" t="s">
        <v>2852</v>
      </c>
      <c r="H45" s="320"/>
      <c r="I45" s="320"/>
      <c r="J45" s="320"/>
      <c r="K45" s="198"/>
    </row>
    <row r="46" spans="2:1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ht="15" customHeight="1">
      <c r="B47" s="201"/>
      <c r="C47" s="202"/>
      <c r="D47" s="320" t="s">
        <v>2853</v>
      </c>
      <c r="E47" s="320"/>
      <c r="F47" s="320"/>
      <c r="G47" s="320"/>
      <c r="H47" s="320"/>
      <c r="I47" s="320"/>
      <c r="J47" s="320"/>
      <c r="K47" s="198"/>
    </row>
    <row r="48" spans="2:11" ht="15" customHeight="1">
      <c r="B48" s="201"/>
      <c r="C48" s="202"/>
      <c r="D48" s="202"/>
      <c r="E48" s="320" t="s">
        <v>2854</v>
      </c>
      <c r="F48" s="320"/>
      <c r="G48" s="320"/>
      <c r="H48" s="320"/>
      <c r="I48" s="320"/>
      <c r="J48" s="320"/>
      <c r="K48" s="198"/>
    </row>
    <row r="49" spans="2:11" ht="15" customHeight="1">
      <c r="B49" s="201"/>
      <c r="C49" s="202"/>
      <c r="D49" s="202"/>
      <c r="E49" s="320" t="s">
        <v>2855</v>
      </c>
      <c r="F49" s="320"/>
      <c r="G49" s="320"/>
      <c r="H49" s="320"/>
      <c r="I49" s="320"/>
      <c r="J49" s="320"/>
      <c r="K49" s="198"/>
    </row>
    <row r="50" spans="2:11" ht="15" customHeight="1">
      <c r="B50" s="201"/>
      <c r="C50" s="202"/>
      <c r="D50" s="202"/>
      <c r="E50" s="320" t="s">
        <v>2856</v>
      </c>
      <c r="F50" s="320"/>
      <c r="G50" s="320"/>
      <c r="H50" s="320"/>
      <c r="I50" s="320"/>
      <c r="J50" s="320"/>
      <c r="K50" s="198"/>
    </row>
    <row r="51" spans="2:11" ht="15" customHeight="1">
      <c r="B51" s="201"/>
      <c r="C51" s="202"/>
      <c r="D51" s="320" t="s">
        <v>2857</v>
      </c>
      <c r="E51" s="320"/>
      <c r="F51" s="320"/>
      <c r="G51" s="320"/>
      <c r="H51" s="320"/>
      <c r="I51" s="320"/>
      <c r="J51" s="320"/>
      <c r="K51" s="198"/>
    </row>
    <row r="52" spans="2:11" ht="25.5" customHeight="1">
      <c r="B52" s="197"/>
      <c r="C52" s="321" t="s">
        <v>2858</v>
      </c>
      <c r="D52" s="321"/>
      <c r="E52" s="321"/>
      <c r="F52" s="321"/>
      <c r="G52" s="321"/>
      <c r="H52" s="321"/>
      <c r="I52" s="321"/>
      <c r="J52" s="321"/>
      <c r="K52" s="198"/>
    </row>
    <row r="53" spans="2:1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ht="15" customHeight="1">
      <c r="B54" s="197"/>
      <c r="C54" s="320" t="s">
        <v>2859</v>
      </c>
      <c r="D54" s="320"/>
      <c r="E54" s="320"/>
      <c r="F54" s="320"/>
      <c r="G54" s="320"/>
      <c r="H54" s="320"/>
      <c r="I54" s="320"/>
      <c r="J54" s="320"/>
      <c r="K54" s="198"/>
    </row>
    <row r="55" spans="2:11" ht="15" customHeight="1">
      <c r="B55" s="197"/>
      <c r="C55" s="320" t="s">
        <v>2860</v>
      </c>
      <c r="D55" s="320"/>
      <c r="E55" s="320"/>
      <c r="F55" s="320"/>
      <c r="G55" s="320"/>
      <c r="H55" s="320"/>
      <c r="I55" s="320"/>
      <c r="J55" s="320"/>
      <c r="K55" s="198"/>
    </row>
    <row r="56" spans="2:1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ht="15" customHeight="1">
      <c r="B57" s="197"/>
      <c r="C57" s="320" t="s">
        <v>2861</v>
      </c>
      <c r="D57" s="320"/>
      <c r="E57" s="320"/>
      <c r="F57" s="320"/>
      <c r="G57" s="320"/>
      <c r="H57" s="320"/>
      <c r="I57" s="320"/>
      <c r="J57" s="320"/>
      <c r="K57" s="198"/>
    </row>
    <row r="58" spans="2:11" ht="15" customHeight="1">
      <c r="B58" s="197"/>
      <c r="C58" s="202"/>
      <c r="D58" s="320" t="s">
        <v>2862</v>
      </c>
      <c r="E58" s="320"/>
      <c r="F58" s="320"/>
      <c r="G58" s="320"/>
      <c r="H58" s="320"/>
      <c r="I58" s="320"/>
      <c r="J58" s="320"/>
      <c r="K58" s="198"/>
    </row>
    <row r="59" spans="2:11" ht="15" customHeight="1">
      <c r="B59" s="197"/>
      <c r="C59" s="202"/>
      <c r="D59" s="320" t="s">
        <v>2863</v>
      </c>
      <c r="E59" s="320"/>
      <c r="F59" s="320"/>
      <c r="G59" s="320"/>
      <c r="H59" s="320"/>
      <c r="I59" s="320"/>
      <c r="J59" s="320"/>
      <c r="K59" s="198"/>
    </row>
    <row r="60" spans="2:11" ht="15" customHeight="1">
      <c r="B60" s="197"/>
      <c r="C60" s="202"/>
      <c r="D60" s="320" t="s">
        <v>2864</v>
      </c>
      <c r="E60" s="320"/>
      <c r="F60" s="320"/>
      <c r="G60" s="320"/>
      <c r="H60" s="320"/>
      <c r="I60" s="320"/>
      <c r="J60" s="320"/>
      <c r="K60" s="198"/>
    </row>
    <row r="61" spans="2:11" ht="15" customHeight="1">
      <c r="B61" s="197"/>
      <c r="C61" s="202"/>
      <c r="D61" s="320" t="s">
        <v>2865</v>
      </c>
      <c r="E61" s="320"/>
      <c r="F61" s="320"/>
      <c r="G61" s="320"/>
      <c r="H61" s="320"/>
      <c r="I61" s="320"/>
      <c r="J61" s="320"/>
      <c r="K61" s="198"/>
    </row>
    <row r="62" spans="2:11" ht="15" customHeight="1">
      <c r="B62" s="197"/>
      <c r="C62" s="202"/>
      <c r="D62" s="322" t="s">
        <v>2866</v>
      </c>
      <c r="E62" s="322"/>
      <c r="F62" s="322"/>
      <c r="G62" s="322"/>
      <c r="H62" s="322"/>
      <c r="I62" s="322"/>
      <c r="J62" s="322"/>
      <c r="K62" s="198"/>
    </row>
    <row r="63" spans="2:11" ht="15" customHeight="1">
      <c r="B63" s="197"/>
      <c r="C63" s="202"/>
      <c r="D63" s="320" t="s">
        <v>2867</v>
      </c>
      <c r="E63" s="320"/>
      <c r="F63" s="320"/>
      <c r="G63" s="320"/>
      <c r="H63" s="320"/>
      <c r="I63" s="320"/>
      <c r="J63" s="320"/>
      <c r="K63" s="198"/>
    </row>
    <row r="64" spans="2:1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ht="15" customHeight="1">
      <c r="B65" s="197"/>
      <c r="C65" s="202"/>
      <c r="D65" s="320" t="s">
        <v>2868</v>
      </c>
      <c r="E65" s="320"/>
      <c r="F65" s="320"/>
      <c r="G65" s="320"/>
      <c r="H65" s="320"/>
      <c r="I65" s="320"/>
      <c r="J65" s="320"/>
      <c r="K65" s="198"/>
    </row>
    <row r="66" spans="2:11" ht="15" customHeight="1">
      <c r="B66" s="197"/>
      <c r="C66" s="202"/>
      <c r="D66" s="322" t="s">
        <v>2869</v>
      </c>
      <c r="E66" s="322"/>
      <c r="F66" s="322"/>
      <c r="G66" s="322"/>
      <c r="H66" s="322"/>
      <c r="I66" s="322"/>
      <c r="J66" s="322"/>
      <c r="K66" s="198"/>
    </row>
    <row r="67" spans="2:11" ht="15" customHeight="1">
      <c r="B67" s="197"/>
      <c r="C67" s="202"/>
      <c r="D67" s="320" t="s">
        <v>2870</v>
      </c>
      <c r="E67" s="320"/>
      <c r="F67" s="320"/>
      <c r="G67" s="320"/>
      <c r="H67" s="320"/>
      <c r="I67" s="320"/>
      <c r="J67" s="320"/>
      <c r="K67" s="198"/>
    </row>
    <row r="68" spans="2:11" ht="15" customHeight="1">
      <c r="B68" s="197"/>
      <c r="C68" s="202"/>
      <c r="D68" s="320" t="s">
        <v>2871</v>
      </c>
      <c r="E68" s="320"/>
      <c r="F68" s="320"/>
      <c r="G68" s="320"/>
      <c r="H68" s="320"/>
      <c r="I68" s="320"/>
      <c r="J68" s="320"/>
      <c r="K68" s="198"/>
    </row>
    <row r="69" spans="2:11" ht="15" customHeight="1">
      <c r="B69" s="197"/>
      <c r="C69" s="202"/>
      <c r="D69" s="320" t="s">
        <v>2872</v>
      </c>
      <c r="E69" s="320"/>
      <c r="F69" s="320"/>
      <c r="G69" s="320"/>
      <c r="H69" s="320"/>
      <c r="I69" s="320"/>
      <c r="J69" s="320"/>
      <c r="K69" s="198"/>
    </row>
    <row r="70" spans="2:11" ht="15" customHeight="1">
      <c r="B70" s="197"/>
      <c r="C70" s="202"/>
      <c r="D70" s="320" t="s">
        <v>2873</v>
      </c>
      <c r="E70" s="320"/>
      <c r="F70" s="320"/>
      <c r="G70" s="320"/>
      <c r="H70" s="320"/>
      <c r="I70" s="320"/>
      <c r="J70" s="320"/>
      <c r="K70" s="198"/>
    </row>
    <row r="71" spans="2:1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ht="45" customHeight="1">
      <c r="B75" s="214"/>
      <c r="C75" s="315" t="s">
        <v>2874</v>
      </c>
      <c r="D75" s="315"/>
      <c r="E75" s="315"/>
      <c r="F75" s="315"/>
      <c r="G75" s="315"/>
      <c r="H75" s="315"/>
      <c r="I75" s="315"/>
      <c r="J75" s="315"/>
      <c r="K75" s="215"/>
    </row>
    <row r="76" spans="2:11" ht="17.25" customHeight="1">
      <c r="B76" s="214"/>
      <c r="C76" s="216" t="s">
        <v>2875</v>
      </c>
      <c r="D76" s="216"/>
      <c r="E76" s="216"/>
      <c r="F76" s="216" t="s">
        <v>2876</v>
      </c>
      <c r="G76" s="217"/>
      <c r="H76" s="216" t="s">
        <v>59</v>
      </c>
      <c r="I76" s="216" t="s">
        <v>62</v>
      </c>
      <c r="J76" s="216" t="s">
        <v>2877</v>
      </c>
      <c r="K76" s="215"/>
    </row>
    <row r="77" spans="2:11" ht="17.25" customHeight="1">
      <c r="B77" s="214"/>
      <c r="C77" s="218" t="s">
        <v>2878</v>
      </c>
      <c r="D77" s="218"/>
      <c r="E77" s="218"/>
      <c r="F77" s="219" t="s">
        <v>2879</v>
      </c>
      <c r="G77" s="220"/>
      <c r="H77" s="218"/>
      <c r="I77" s="218"/>
      <c r="J77" s="218" t="s">
        <v>2880</v>
      </c>
      <c r="K77" s="215"/>
    </row>
    <row r="78" spans="2:1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ht="15" customHeight="1">
      <c r="B79" s="214"/>
      <c r="C79" s="203" t="s">
        <v>58</v>
      </c>
      <c r="D79" s="223"/>
      <c r="E79" s="223"/>
      <c r="F79" s="224" t="s">
        <v>2881</v>
      </c>
      <c r="G79" s="225"/>
      <c r="H79" s="203" t="s">
        <v>2882</v>
      </c>
      <c r="I79" s="203" t="s">
        <v>2883</v>
      </c>
      <c r="J79" s="203">
        <v>20</v>
      </c>
      <c r="K79" s="215"/>
    </row>
    <row r="80" spans="2:11" ht="15" customHeight="1">
      <c r="B80" s="214"/>
      <c r="C80" s="203" t="s">
        <v>2884</v>
      </c>
      <c r="D80" s="203"/>
      <c r="E80" s="203"/>
      <c r="F80" s="224" t="s">
        <v>2881</v>
      </c>
      <c r="G80" s="225"/>
      <c r="H80" s="203" t="s">
        <v>2885</v>
      </c>
      <c r="I80" s="203" t="s">
        <v>2883</v>
      </c>
      <c r="J80" s="203">
        <v>120</v>
      </c>
      <c r="K80" s="215"/>
    </row>
    <row r="81" spans="2:11" ht="15" customHeight="1">
      <c r="B81" s="226"/>
      <c r="C81" s="203" t="s">
        <v>2886</v>
      </c>
      <c r="D81" s="203"/>
      <c r="E81" s="203"/>
      <c r="F81" s="224" t="s">
        <v>2887</v>
      </c>
      <c r="G81" s="225"/>
      <c r="H81" s="203" t="s">
        <v>2888</v>
      </c>
      <c r="I81" s="203" t="s">
        <v>2883</v>
      </c>
      <c r="J81" s="203">
        <v>50</v>
      </c>
      <c r="K81" s="215"/>
    </row>
    <row r="82" spans="2:11" ht="15" customHeight="1">
      <c r="B82" s="226"/>
      <c r="C82" s="203" t="s">
        <v>2889</v>
      </c>
      <c r="D82" s="203"/>
      <c r="E82" s="203"/>
      <c r="F82" s="224" t="s">
        <v>2881</v>
      </c>
      <c r="G82" s="225"/>
      <c r="H82" s="203" t="s">
        <v>2890</v>
      </c>
      <c r="I82" s="203" t="s">
        <v>2891</v>
      </c>
      <c r="J82" s="203"/>
      <c r="K82" s="215"/>
    </row>
    <row r="83" spans="2:11" ht="15" customHeight="1">
      <c r="B83" s="226"/>
      <c r="C83" s="203" t="s">
        <v>2892</v>
      </c>
      <c r="D83" s="203"/>
      <c r="E83" s="203"/>
      <c r="F83" s="224" t="s">
        <v>2887</v>
      </c>
      <c r="G83" s="203"/>
      <c r="H83" s="203" t="s">
        <v>2893</v>
      </c>
      <c r="I83" s="203" t="s">
        <v>2883</v>
      </c>
      <c r="J83" s="203">
        <v>15</v>
      </c>
      <c r="K83" s="215"/>
    </row>
    <row r="84" spans="2:11" ht="15" customHeight="1">
      <c r="B84" s="226"/>
      <c r="C84" s="203" t="s">
        <v>2894</v>
      </c>
      <c r="D84" s="203"/>
      <c r="E84" s="203"/>
      <c r="F84" s="224" t="s">
        <v>2887</v>
      </c>
      <c r="G84" s="203"/>
      <c r="H84" s="203" t="s">
        <v>2895</v>
      </c>
      <c r="I84" s="203" t="s">
        <v>2883</v>
      </c>
      <c r="J84" s="203">
        <v>15</v>
      </c>
      <c r="K84" s="215"/>
    </row>
    <row r="85" spans="2:11" ht="15" customHeight="1">
      <c r="B85" s="226"/>
      <c r="C85" s="203" t="s">
        <v>2896</v>
      </c>
      <c r="D85" s="203"/>
      <c r="E85" s="203"/>
      <c r="F85" s="224" t="s">
        <v>2887</v>
      </c>
      <c r="G85" s="203"/>
      <c r="H85" s="203" t="s">
        <v>2897</v>
      </c>
      <c r="I85" s="203" t="s">
        <v>2883</v>
      </c>
      <c r="J85" s="203">
        <v>20</v>
      </c>
      <c r="K85" s="215"/>
    </row>
    <row r="86" spans="2:11" ht="15" customHeight="1">
      <c r="B86" s="226"/>
      <c r="C86" s="203" t="s">
        <v>2898</v>
      </c>
      <c r="D86" s="203"/>
      <c r="E86" s="203"/>
      <c r="F86" s="224" t="s">
        <v>2887</v>
      </c>
      <c r="G86" s="203"/>
      <c r="H86" s="203" t="s">
        <v>2899</v>
      </c>
      <c r="I86" s="203" t="s">
        <v>2883</v>
      </c>
      <c r="J86" s="203">
        <v>20</v>
      </c>
      <c r="K86" s="215"/>
    </row>
    <row r="87" spans="2:11" ht="15" customHeight="1">
      <c r="B87" s="226"/>
      <c r="C87" s="203" t="s">
        <v>2900</v>
      </c>
      <c r="D87" s="203"/>
      <c r="E87" s="203"/>
      <c r="F87" s="224" t="s">
        <v>2887</v>
      </c>
      <c r="G87" s="225"/>
      <c r="H87" s="203" t="s">
        <v>2901</v>
      </c>
      <c r="I87" s="203" t="s">
        <v>2883</v>
      </c>
      <c r="J87" s="203">
        <v>50</v>
      </c>
      <c r="K87" s="215"/>
    </row>
    <row r="88" spans="2:11" ht="15" customHeight="1">
      <c r="B88" s="226"/>
      <c r="C88" s="203" t="s">
        <v>2902</v>
      </c>
      <c r="D88" s="203"/>
      <c r="E88" s="203"/>
      <c r="F88" s="224" t="s">
        <v>2887</v>
      </c>
      <c r="G88" s="225"/>
      <c r="H88" s="203" t="s">
        <v>2903</v>
      </c>
      <c r="I88" s="203" t="s">
        <v>2883</v>
      </c>
      <c r="J88" s="203">
        <v>20</v>
      </c>
      <c r="K88" s="215"/>
    </row>
    <row r="89" spans="2:11" ht="15" customHeight="1">
      <c r="B89" s="226"/>
      <c r="C89" s="203" t="s">
        <v>2904</v>
      </c>
      <c r="D89" s="203"/>
      <c r="E89" s="203"/>
      <c r="F89" s="224" t="s">
        <v>2887</v>
      </c>
      <c r="G89" s="225"/>
      <c r="H89" s="203" t="s">
        <v>2905</v>
      </c>
      <c r="I89" s="203" t="s">
        <v>2883</v>
      </c>
      <c r="J89" s="203">
        <v>20</v>
      </c>
      <c r="K89" s="215"/>
    </row>
    <row r="90" spans="2:11" ht="15" customHeight="1">
      <c r="B90" s="226"/>
      <c r="C90" s="203" t="s">
        <v>2906</v>
      </c>
      <c r="D90" s="203"/>
      <c r="E90" s="203"/>
      <c r="F90" s="224" t="s">
        <v>2887</v>
      </c>
      <c r="G90" s="225"/>
      <c r="H90" s="203" t="s">
        <v>2907</v>
      </c>
      <c r="I90" s="203" t="s">
        <v>2883</v>
      </c>
      <c r="J90" s="203">
        <v>50</v>
      </c>
      <c r="K90" s="215"/>
    </row>
    <row r="91" spans="2:11" ht="15" customHeight="1">
      <c r="B91" s="226"/>
      <c r="C91" s="203" t="s">
        <v>2908</v>
      </c>
      <c r="D91" s="203"/>
      <c r="E91" s="203"/>
      <c r="F91" s="224" t="s">
        <v>2887</v>
      </c>
      <c r="G91" s="225"/>
      <c r="H91" s="203" t="s">
        <v>2908</v>
      </c>
      <c r="I91" s="203" t="s">
        <v>2883</v>
      </c>
      <c r="J91" s="203">
        <v>50</v>
      </c>
      <c r="K91" s="215"/>
    </row>
    <row r="92" spans="2:11" ht="15" customHeight="1">
      <c r="B92" s="226"/>
      <c r="C92" s="203" t="s">
        <v>2909</v>
      </c>
      <c r="D92" s="203"/>
      <c r="E92" s="203"/>
      <c r="F92" s="224" t="s">
        <v>2887</v>
      </c>
      <c r="G92" s="225"/>
      <c r="H92" s="203" t="s">
        <v>2910</v>
      </c>
      <c r="I92" s="203" t="s">
        <v>2883</v>
      </c>
      <c r="J92" s="203">
        <v>255</v>
      </c>
      <c r="K92" s="215"/>
    </row>
    <row r="93" spans="2:11" ht="15" customHeight="1">
      <c r="B93" s="226"/>
      <c r="C93" s="203" t="s">
        <v>2911</v>
      </c>
      <c r="D93" s="203"/>
      <c r="E93" s="203"/>
      <c r="F93" s="224" t="s">
        <v>2881</v>
      </c>
      <c r="G93" s="225"/>
      <c r="H93" s="203" t="s">
        <v>2912</v>
      </c>
      <c r="I93" s="203" t="s">
        <v>2913</v>
      </c>
      <c r="J93" s="203"/>
      <c r="K93" s="215"/>
    </row>
    <row r="94" spans="2:11" ht="15" customHeight="1">
      <c r="B94" s="226"/>
      <c r="C94" s="203" t="s">
        <v>2914</v>
      </c>
      <c r="D94" s="203"/>
      <c r="E94" s="203"/>
      <c r="F94" s="224" t="s">
        <v>2881</v>
      </c>
      <c r="G94" s="225"/>
      <c r="H94" s="203" t="s">
        <v>2915</v>
      </c>
      <c r="I94" s="203" t="s">
        <v>2916</v>
      </c>
      <c r="J94" s="203"/>
      <c r="K94" s="215"/>
    </row>
    <row r="95" spans="2:11" ht="15" customHeight="1">
      <c r="B95" s="226"/>
      <c r="C95" s="203" t="s">
        <v>2917</v>
      </c>
      <c r="D95" s="203"/>
      <c r="E95" s="203"/>
      <c r="F95" s="224" t="s">
        <v>2881</v>
      </c>
      <c r="G95" s="225"/>
      <c r="H95" s="203" t="s">
        <v>2917</v>
      </c>
      <c r="I95" s="203" t="s">
        <v>2916</v>
      </c>
      <c r="J95" s="203"/>
      <c r="K95" s="215"/>
    </row>
    <row r="96" spans="2:11" ht="15" customHeight="1">
      <c r="B96" s="226"/>
      <c r="C96" s="203" t="s">
        <v>43</v>
      </c>
      <c r="D96" s="203"/>
      <c r="E96" s="203"/>
      <c r="F96" s="224" t="s">
        <v>2881</v>
      </c>
      <c r="G96" s="225"/>
      <c r="H96" s="203" t="s">
        <v>2918</v>
      </c>
      <c r="I96" s="203" t="s">
        <v>2916</v>
      </c>
      <c r="J96" s="203"/>
      <c r="K96" s="215"/>
    </row>
    <row r="97" spans="2:11" ht="15" customHeight="1">
      <c r="B97" s="226"/>
      <c r="C97" s="203" t="s">
        <v>53</v>
      </c>
      <c r="D97" s="203"/>
      <c r="E97" s="203"/>
      <c r="F97" s="224" t="s">
        <v>2881</v>
      </c>
      <c r="G97" s="225"/>
      <c r="H97" s="203" t="s">
        <v>2919</v>
      </c>
      <c r="I97" s="203" t="s">
        <v>2916</v>
      </c>
      <c r="J97" s="203"/>
      <c r="K97" s="215"/>
    </row>
    <row r="98" spans="2:1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ht="45" customHeight="1">
      <c r="B102" s="214"/>
      <c r="C102" s="315" t="s">
        <v>2920</v>
      </c>
      <c r="D102" s="315"/>
      <c r="E102" s="315"/>
      <c r="F102" s="315"/>
      <c r="G102" s="315"/>
      <c r="H102" s="315"/>
      <c r="I102" s="315"/>
      <c r="J102" s="315"/>
      <c r="K102" s="215"/>
    </row>
    <row r="103" spans="2:11" ht="17.25" customHeight="1">
      <c r="B103" s="214"/>
      <c r="C103" s="216" t="s">
        <v>2875</v>
      </c>
      <c r="D103" s="216"/>
      <c r="E103" s="216"/>
      <c r="F103" s="216" t="s">
        <v>2876</v>
      </c>
      <c r="G103" s="217"/>
      <c r="H103" s="216" t="s">
        <v>59</v>
      </c>
      <c r="I103" s="216" t="s">
        <v>62</v>
      </c>
      <c r="J103" s="216" t="s">
        <v>2877</v>
      </c>
      <c r="K103" s="215"/>
    </row>
    <row r="104" spans="2:11" ht="17.25" customHeight="1">
      <c r="B104" s="214"/>
      <c r="C104" s="218" t="s">
        <v>2878</v>
      </c>
      <c r="D104" s="218"/>
      <c r="E104" s="218"/>
      <c r="F104" s="219" t="s">
        <v>2879</v>
      </c>
      <c r="G104" s="220"/>
      <c r="H104" s="218"/>
      <c r="I104" s="218"/>
      <c r="J104" s="218" t="s">
        <v>2880</v>
      </c>
      <c r="K104" s="215"/>
    </row>
    <row r="105" spans="2:11" ht="5.25" customHeight="1">
      <c r="B105" s="214"/>
      <c r="C105" s="216"/>
      <c r="D105" s="216"/>
      <c r="E105" s="216"/>
      <c r="F105" s="216"/>
      <c r="G105" s="232"/>
      <c r="H105" s="216"/>
      <c r="I105" s="216"/>
      <c r="J105" s="216"/>
      <c r="K105" s="215"/>
    </row>
    <row r="106" spans="2:11" ht="15" customHeight="1">
      <c r="B106" s="214"/>
      <c r="C106" s="203" t="s">
        <v>58</v>
      </c>
      <c r="D106" s="223"/>
      <c r="E106" s="223"/>
      <c r="F106" s="224" t="s">
        <v>2881</v>
      </c>
      <c r="G106" s="203"/>
      <c r="H106" s="203" t="s">
        <v>2921</v>
      </c>
      <c r="I106" s="203" t="s">
        <v>2883</v>
      </c>
      <c r="J106" s="203">
        <v>20</v>
      </c>
      <c r="K106" s="215"/>
    </row>
    <row r="107" spans="2:11" ht="15" customHeight="1">
      <c r="B107" s="214"/>
      <c r="C107" s="203" t="s">
        <v>2884</v>
      </c>
      <c r="D107" s="203"/>
      <c r="E107" s="203"/>
      <c r="F107" s="224" t="s">
        <v>2881</v>
      </c>
      <c r="G107" s="203"/>
      <c r="H107" s="203" t="s">
        <v>2921</v>
      </c>
      <c r="I107" s="203" t="s">
        <v>2883</v>
      </c>
      <c r="J107" s="203">
        <v>120</v>
      </c>
      <c r="K107" s="215"/>
    </row>
    <row r="108" spans="2:11" ht="15" customHeight="1">
      <c r="B108" s="226"/>
      <c r="C108" s="203" t="s">
        <v>2886</v>
      </c>
      <c r="D108" s="203"/>
      <c r="E108" s="203"/>
      <c r="F108" s="224" t="s">
        <v>2887</v>
      </c>
      <c r="G108" s="203"/>
      <c r="H108" s="203" t="s">
        <v>2921</v>
      </c>
      <c r="I108" s="203" t="s">
        <v>2883</v>
      </c>
      <c r="J108" s="203">
        <v>50</v>
      </c>
      <c r="K108" s="215"/>
    </row>
    <row r="109" spans="2:11" ht="15" customHeight="1">
      <c r="B109" s="226"/>
      <c r="C109" s="203" t="s">
        <v>2889</v>
      </c>
      <c r="D109" s="203"/>
      <c r="E109" s="203"/>
      <c r="F109" s="224" t="s">
        <v>2881</v>
      </c>
      <c r="G109" s="203"/>
      <c r="H109" s="203" t="s">
        <v>2921</v>
      </c>
      <c r="I109" s="203" t="s">
        <v>2891</v>
      </c>
      <c r="J109" s="203"/>
      <c r="K109" s="215"/>
    </row>
    <row r="110" spans="2:11" ht="15" customHeight="1">
      <c r="B110" s="226"/>
      <c r="C110" s="203" t="s">
        <v>2900</v>
      </c>
      <c r="D110" s="203"/>
      <c r="E110" s="203"/>
      <c r="F110" s="224" t="s">
        <v>2887</v>
      </c>
      <c r="G110" s="203"/>
      <c r="H110" s="203" t="s">
        <v>2921</v>
      </c>
      <c r="I110" s="203" t="s">
        <v>2883</v>
      </c>
      <c r="J110" s="203">
        <v>50</v>
      </c>
      <c r="K110" s="215"/>
    </row>
    <row r="111" spans="2:11" ht="15" customHeight="1">
      <c r="B111" s="226"/>
      <c r="C111" s="203" t="s">
        <v>2908</v>
      </c>
      <c r="D111" s="203"/>
      <c r="E111" s="203"/>
      <c r="F111" s="224" t="s">
        <v>2887</v>
      </c>
      <c r="G111" s="203"/>
      <c r="H111" s="203" t="s">
        <v>2921</v>
      </c>
      <c r="I111" s="203" t="s">
        <v>2883</v>
      </c>
      <c r="J111" s="203">
        <v>50</v>
      </c>
      <c r="K111" s="215"/>
    </row>
    <row r="112" spans="2:11" ht="15" customHeight="1">
      <c r="B112" s="226"/>
      <c r="C112" s="203" t="s">
        <v>2906</v>
      </c>
      <c r="D112" s="203"/>
      <c r="E112" s="203"/>
      <c r="F112" s="224" t="s">
        <v>2887</v>
      </c>
      <c r="G112" s="203"/>
      <c r="H112" s="203" t="s">
        <v>2921</v>
      </c>
      <c r="I112" s="203" t="s">
        <v>2883</v>
      </c>
      <c r="J112" s="203">
        <v>50</v>
      </c>
      <c r="K112" s="215"/>
    </row>
    <row r="113" spans="2:11" ht="15" customHeight="1">
      <c r="B113" s="226"/>
      <c r="C113" s="203" t="s">
        <v>58</v>
      </c>
      <c r="D113" s="203"/>
      <c r="E113" s="203"/>
      <c r="F113" s="224" t="s">
        <v>2881</v>
      </c>
      <c r="G113" s="203"/>
      <c r="H113" s="203" t="s">
        <v>2922</v>
      </c>
      <c r="I113" s="203" t="s">
        <v>2883</v>
      </c>
      <c r="J113" s="203">
        <v>20</v>
      </c>
      <c r="K113" s="215"/>
    </row>
    <row r="114" spans="2:11" ht="15" customHeight="1">
      <c r="B114" s="226"/>
      <c r="C114" s="203" t="s">
        <v>2923</v>
      </c>
      <c r="D114" s="203"/>
      <c r="E114" s="203"/>
      <c r="F114" s="224" t="s">
        <v>2881</v>
      </c>
      <c r="G114" s="203"/>
      <c r="H114" s="203" t="s">
        <v>2924</v>
      </c>
      <c r="I114" s="203" t="s">
        <v>2883</v>
      </c>
      <c r="J114" s="203">
        <v>120</v>
      </c>
      <c r="K114" s="215"/>
    </row>
    <row r="115" spans="2:11" ht="15" customHeight="1">
      <c r="B115" s="226"/>
      <c r="C115" s="203" t="s">
        <v>43</v>
      </c>
      <c r="D115" s="203"/>
      <c r="E115" s="203"/>
      <c r="F115" s="224" t="s">
        <v>2881</v>
      </c>
      <c r="G115" s="203"/>
      <c r="H115" s="203" t="s">
        <v>2925</v>
      </c>
      <c r="I115" s="203" t="s">
        <v>2916</v>
      </c>
      <c r="J115" s="203"/>
      <c r="K115" s="215"/>
    </row>
    <row r="116" spans="2:11" ht="15" customHeight="1">
      <c r="B116" s="226"/>
      <c r="C116" s="203" t="s">
        <v>53</v>
      </c>
      <c r="D116" s="203"/>
      <c r="E116" s="203"/>
      <c r="F116" s="224" t="s">
        <v>2881</v>
      </c>
      <c r="G116" s="203"/>
      <c r="H116" s="203" t="s">
        <v>2926</v>
      </c>
      <c r="I116" s="203" t="s">
        <v>2916</v>
      </c>
      <c r="J116" s="203"/>
      <c r="K116" s="215"/>
    </row>
    <row r="117" spans="2:11" ht="15" customHeight="1">
      <c r="B117" s="226"/>
      <c r="C117" s="203" t="s">
        <v>62</v>
      </c>
      <c r="D117" s="203"/>
      <c r="E117" s="203"/>
      <c r="F117" s="224" t="s">
        <v>2881</v>
      </c>
      <c r="G117" s="203"/>
      <c r="H117" s="203" t="s">
        <v>2927</v>
      </c>
      <c r="I117" s="203" t="s">
        <v>2928</v>
      </c>
      <c r="J117" s="203"/>
      <c r="K117" s="215"/>
    </row>
    <row r="118" spans="2:1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ht="45" customHeight="1">
      <c r="B122" s="240"/>
      <c r="C122" s="316" t="s">
        <v>2929</v>
      </c>
      <c r="D122" s="316"/>
      <c r="E122" s="316"/>
      <c r="F122" s="316"/>
      <c r="G122" s="316"/>
      <c r="H122" s="316"/>
      <c r="I122" s="316"/>
      <c r="J122" s="316"/>
      <c r="K122" s="241"/>
    </row>
    <row r="123" spans="2:11" ht="17.25" customHeight="1">
      <c r="B123" s="242"/>
      <c r="C123" s="216" t="s">
        <v>2875</v>
      </c>
      <c r="D123" s="216"/>
      <c r="E123" s="216"/>
      <c r="F123" s="216" t="s">
        <v>2876</v>
      </c>
      <c r="G123" s="217"/>
      <c r="H123" s="216" t="s">
        <v>59</v>
      </c>
      <c r="I123" s="216" t="s">
        <v>62</v>
      </c>
      <c r="J123" s="216" t="s">
        <v>2877</v>
      </c>
      <c r="K123" s="243"/>
    </row>
    <row r="124" spans="2:11" ht="17.25" customHeight="1">
      <c r="B124" s="242"/>
      <c r="C124" s="218" t="s">
        <v>2878</v>
      </c>
      <c r="D124" s="218"/>
      <c r="E124" s="218"/>
      <c r="F124" s="219" t="s">
        <v>2879</v>
      </c>
      <c r="G124" s="220"/>
      <c r="H124" s="218"/>
      <c r="I124" s="218"/>
      <c r="J124" s="218" t="s">
        <v>2880</v>
      </c>
      <c r="K124" s="243"/>
    </row>
    <row r="125" spans="2:11" ht="5.25" customHeight="1">
      <c r="B125" s="244"/>
      <c r="C125" s="221"/>
      <c r="D125" s="221"/>
      <c r="E125" s="221"/>
      <c r="F125" s="221"/>
      <c r="G125" s="245"/>
      <c r="H125" s="221"/>
      <c r="I125" s="221"/>
      <c r="J125" s="221"/>
      <c r="K125" s="246"/>
    </row>
    <row r="126" spans="2:11" ht="15" customHeight="1">
      <c r="B126" s="244"/>
      <c r="C126" s="203" t="s">
        <v>2884</v>
      </c>
      <c r="D126" s="223"/>
      <c r="E126" s="223"/>
      <c r="F126" s="224" t="s">
        <v>2881</v>
      </c>
      <c r="G126" s="203"/>
      <c r="H126" s="203" t="s">
        <v>2921</v>
      </c>
      <c r="I126" s="203" t="s">
        <v>2883</v>
      </c>
      <c r="J126" s="203">
        <v>120</v>
      </c>
      <c r="K126" s="247"/>
    </row>
    <row r="127" spans="2:11" ht="15" customHeight="1">
      <c r="B127" s="244"/>
      <c r="C127" s="203" t="s">
        <v>2930</v>
      </c>
      <c r="D127" s="203"/>
      <c r="E127" s="203"/>
      <c r="F127" s="224" t="s">
        <v>2881</v>
      </c>
      <c r="G127" s="203"/>
      <c r="H127" s="203" t="s">
        <v>2931</v>
      </c>
      <c r="I127" s="203" t="s">
        <v>2883</v>
      </c>
      <c r="J127" s="203" t="s">
        <v>2932</v>
      </c>
      <c r="K127" s="247"/>
    </row>
    <row r="128" spans="2:11" ht="15" customHeight="1">
      <c r="B128" s="244"/>
      <c r="C128" s="203" t="s">
        <v>90</v>
      </c>
      <c r="D128" s="203"/>
      <c r="E128" s="203"/>
      <c r="F128" s="224" t="s">
        <v>2881</v>
      </c>
      <c r="G128" s="203"/>
      <c r="H128" s="203" t="s">
        <v>2933</v>
      </c>
      <c r="I128" s="203" t="s">
        <v>2883</v>
      </c>
      <c r="J128" s="203" t="s">
        <v>2932</v>
      </c>
      <c r="K128" s="247"/>
    </row>
    <row r="129" spans="2:11" ht="15" customHeight="1">
      <c r="B129" s="244"/>
      <c r="C129" s="203" t="s">
        <v>2892</v>
      </c>
      <c r="D129" s="203"/>
      <c r="E129" s="203"/>
      <c r="F129" s="224" t="s">
        <v>2887</v>
      </c>
      <c r="G129" s="203"/>
      <c r="H129" s="203" t="s">
        <v>2893</v>
      </c>
      <c r="I129" s="203" t="s">
        <v>2883</v>
      </c>
      <c r="J129" s="203">
        <v>15</v>
      </c>
      <c r="K129" s="247"/>
    </row>
    <row r="130" spans="2:11" ht="15" customHeight="1">
      <c r="B130" s="244"/>
      <c r="C130" s="203" t="s">
        <v>2894</v>
      </c>
      <c r="D130" s="203"/>
      <c r="E130" s="203"/>
      <c r="F130" s="224" t="s">
        <v>2887</v>
      </c>
      <c r="G130" s="203"/>
      <c r="H130" s="203" t="s">
        <v>2895</v>
      </c>
      <c r="I130" s="203" t="s">
        <v>2883</v>
      </c>
      <c r="J130" s="203">
        <v>15</v>
      </c>
      <c r="K130" s="247"/>
    </row>
    <row r="131" spans="2:11" ht="15" customHeight="1">
      <c r="B131" s="244"/>
      <c r="C131" s="203" t="s">
        <v>2896</v>
      </c>
      <c r="D131" s="203"/>
      <c r="E131" s="203"/>
      <c r="F131" s="224" t="s">
        <v>2887</v>
      </c>
      <c r="G131" s="203"/>
      <c r="H131" s="203" t="s">
        <v>2897</v>
      </c>
      <c r="I131" s="203" t="s">
        <v>2883</v>
      </c>
      <c r="J131" s="203">
        <v>20</v>
      </c>
      <c r="K131" s="247"/>
    </row>
    <row r="132" spans="2:11" ht="15" customHeight="1">
      <c r="B132" s="244"/>
      <c r="C132" s="203" t="s">
        <v>2898</v>
      </c>
      <c r="D132" s="203"/>
      <c r="E132" s="203"/>
      <c r="F132" s="224" t="s">
        <v>2887</v>
      </c>
      <c r="G132" s="203"/>
      <c r="H132" s="203" t="s">
        <v>2899</v>
      </c>
      <c r="I132" s="203" t="s">
        <v>2883</v>
      </c>
      <c r="J132" s="203">
        <v>20</v>
      </c>
      <c r="K132" s="247"/>
    </row>
    <row r="133" spans="2:11" ht="15" customHeight="1">
      <c r="B133" s="244"/>
      <c r="C133" s="203" t="s">
        <v>2886</v>
      </c>
      <c r="D133" s="203"/>
      <c r="E133" s="203"/>
      <c r="F133" s="224" t="s">
        <v>2887</v>
      </c>
      <c r="G133" s="203"/>
      <c r="H133" s="203" t="s">
        <v>2921</v>
      </c>
      <c r="I133" s="203" t="s">
        <v>2883</v>
      </c>
      <c r="J133" s="203">
        <v>50</v>
      </c>
      <c r="K133" s="247"/>
    </row>
    <row r="134" spans="2:11" ht="15" customHeight="1">
      <c r="B134" s="244"/>
      <c r="C134" s="203" t="s">
        <v>2900</v>
      </c>
      <c r="D134" s="203"/>
      <c r="E134" s="203"/>
      <c r="F134" s="224" t="s">
        <v>2887</v>
      </c>
      <c r="G134" s="203"/>
      <c r="H134" s="203" t="s">
        <v>2921</v>
      </c>
      <c r="I134" s="203" t="s">
        <v>2883</v>
      </c>
      <c r="J134" s="203">
        <v>50</v>
      </c>
      <c r="K134" s="247"/>
    </row>
    <row r="135" spans="2:11" ht="15" customHeight="1">
      <c r="B135" s="244"/>
      <c r="C135" s="203" t="s">
        <v>2906</v>
      </c>
      <c r="D135" s="203"/>
      <c r="E135" s="203"/>
      <c r="F135" s="224" t="s">
        <v>2887</v>
      </c>
      <c r="G135" s="203"/>
      <c r="H135" s="203" t="s">
        <v>2921</v>
      </c>
      <c r="I135" s="203" t="s">
        <v>2883</v>
      </c>
      <c r="J135" s="203">
        <v>50</v>
      </c>
      <c r="K135" s="247"/>
    </row>
    <row r="136" spans="2:11" ht="15" customHeight="1">
      <c r="B136" s="244"/>
      <c r="C136" s="203" t="s">
        <v>2908</v>
      </c>
      <c r="D136" s="203"/>
      <c r="E136" s="203"/>
      <c r="F136" s="224" t="s">
        <v>2887</v>
      </c>
      <c r="G136" s="203"/>
      <c r="H136" s="203" t="s">
        <v>2921</v>
      </c>
      <c r="I136" s="203" t="s">
        <v>2883</v>
      </c>
      <c r="J136" s="203">
        <v>50</v>
      </c>
      <c r="K136" s="247"/>
    </row>
    <row r="137" spans="2:11" ht="15" customHeight="1">
      <c r="B137" s="244"/>
      <c r="C137" s="203" t="s">
        <v>2909</v>
      </c>
      <c r="D137" s="203"/>
      <c r="E137" s="203"/>
      <c r="F137" s="224" t="s">
        <v>2887</v>
      </c>
      <c r="G137" s="203"/>
      <c r="H137" s="203" t="s">
        <v>2934</v>
      </c>
      <c r="I137" s="203" t="s">
        <v>2883</v>
      </c>
      <c r="J137" s="203">
        <v>255</v>
      </c>
      <c r="K137" s="247"/>
    </row>
    <row r="138" spans="2:11" ht="15" customHeight="1">
      <c r="B138" s="244"/>
      <c r="C138" s="203" t="s">
        <v>2911</v>
      </c>
      <c r="D138" s="203"/>
      <c r="E138" s="203"/>
      <c r="F138" s="224" t="s">
        <v>2881</v>
      </c>
      <c r="G138" s="203"/>
      <c r="H138" s="203" t="s">
        <v>2935</v>
      </c>
      <c r="I138" s="203" t="s">
        <v>2913</v>
      </c>
      <c r="J138" s="203"/>
      <c r="K138" s="247"/>
    </row>
    <row r="139" spans="2:11" ht="15" customHeight="1">
      <c r="B139" s="244"/>
      <c r="C139" s="203" t="s">
        <v>2914</v>
      </c>
      <c r="D139" s="203"/>
      <c r="E139" s="203"/>
      <c r="F139" s="224" t="s">
        <v>2881</v>
      </c>
      <c r="G139" s="203"/>
      <c r="H139" s="203" t="s">
        <v>2936</v>
      </c>
      <c r="I139" s="203" t="s">
        <v>2916</v>
      </c>
      <c r="J139" s="203"/>
      <c r="K139" s="247"/>
    </row>
    <row r="140" spans="2:11" ht="15" customHeight="1">
      <c r="B140" s="244"/>
      <c r="C140" s="203" t="s">
        <v>2917</v>
      </c>
      <c r="D140" s="203"/>
      <c r="E140" s="203"/>
      <c r="F140" s="224" t="s">
        <v>2881</v>
      </c>
      <c r="G140" s="203"/>
      <c r="H140" s="203" t="s">
        <v>2917</v>
      </c>
      <c r="I140" s="203" t="s">
        <v>2916</v>
      </c>
      <c r="J140" s="203"/>
      <c r="K140" s="247"/>
    </row>
    <row r="141" spans="2:11" ht="15" customHeight="1">
      <c r="B141" s="244"/>
      <c r="C141" s="203" t="s">
        <v>43</v>
      </c>
      <c r="D141" s="203"/>
      <c r="E141" s="203"/>
      <c r="F141" s="224" t="s">
        <v>2881</v>
      </c>
      <c r="G141" s="203"/>
      <c r="H141" s="203" t="s">
        <v>2937</v>
      </c>
      <c r="I141" s="203" t="s">
        <v>2916</v>
      </c>
      <c r="J141" s="203"/>
      <c r="K141" s="247"/>
    </row>
    <row r="142" spans="2:11" ht="15" customHeight="1">
      <c r="B142" s="244"/>
      <c r="C142" s="203" t="s">
        <v>2938</v>
      </c>
      <c r="D142" s="203"/>
      <c r="E142" s="203"/>
      <c r="F142" s="224" t="s">
        <v>2881</v>
      </c>
      <c r="G142" s="203"/>
      <c r="H142" s="203" t="s">
        <v>2939</v>
      </c>
      <c r="I142" s="203" t="s">
        <v>2916</v>
      </c>
      <c r="J142" s="203"/>
      <c r="K142" s="247"/>
    </row>
    <row r="143" spans="2:1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ht="45" customHeight="1">
      <c r="B147" s="214"/>
      <c r="C147" s="315" t="s">
        <v>2940</v>
      </c>
      <c r="D147" s="315"/>
      <c r="E147" s="315"/>
      <c r="F147" s="315"/>
      <c r="G147" s="315"/>
      <c r="H147" s="315"/>
      <c r="I147" s="315"/>
      <c r="J147" s="315"/>
      <c r="K147" s="215"/>
    </row>
    <row r="148" spans="2:11" ht="17.25" customHeight="1">
      <c r="B148" s="214"/>
      <c r="C148" s="216" t="s">
        <v>2875</v>
      </c>
      <c r="D148" s="216"/>
      <c r="E148" s="216"/>
      <c r="F148" s="216" t="s">
        <v>2876</v>
      </c>
      <c r="G148" s="217"/>
      <c r="H148" s="216" t="s">
        <v>59</v>
      </c>
      <c r="I148" s="216" t="s">
        <v>62</v>
      </c>
      <c r="J148" s="216" t="s">
        <v>2877</v>
      </c>
      <c r="K148" s="215"/>
    </row>
    <row r="149" spans="2:11" ht="17.25" customHeight="1">
      <c r="B149" s="214"/>
      <c r="C149" s="218" t="s">
        <v>2878</v>
      </c>
      <c r="D149" s="218"/>
      <c r="E149" s="218"/>
      <c r="F149" s="219" t="s">
        <v>2879</v>
      </c>
      <c r="G149" s="220"/>
      <c r="H149" s="218"/>
      <c r="I149" s="218"/>
      <c r="J149" s="218" t="s">
        <v>2880</v>
      </c>
      <c r="K149" s="215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7"/>
    </row>
    <row r="151" spans="2:11" ht="15" customHeight="1">
      <c r="B151" s="226"/>
      <c r="C151" s="251" t="s">
        <v>2884</v>
      </c>
      <c r="D151" s="203"/>
      <c r="E151" s="203"/>
      <c r="F151" s="252" t="s">
        <v>2881</v>
      </c>
      <c r="G151" s="203"/>
      <c r="H151" s="251" t="s">
        <v>2921</v>
      </c>
      <c r="I151" s="251" t="s">
        <v>2883</v>
      </c>
      <c r="J151" s="251">
        <v>120</v>
      </c>
      <c r="K151" s="247"/>
    </row>
    <row r="152" spans="2:11" ht="15" customHeight="1">
      <c r="B152" s="226"/>
      <c r="C152" s="251" t="s">
        <v>2930</v>
      </c>
      <c r="D152" s="203"/>
      <c r="E152" s="203"/>
      <c r="F152" s="252" t="s">
        <v>2881</v>
      </c>
      <c r="G152" s="203"/>
      <c r="H152" s="251" t="s">
        <v>2941</v>
      </c>
      <c r="I152" s="251" t="s">
        <v>2883</v>
      </c>
      <c r="J152" s="251" t="s">
        <v>2932</v>
      </c>
      <c r="K152" s="247"/>
    </row>
    <row r="153" spans="2:11" ht="15" customHeight="1">
      <c r="B153" s="226"/>
      <c r="C153" s="251" t="s">
        <v>90</v>
      </c>
      <c r="D153" s="203"/>
      <c r="E153" s="203"/>
      <c r="F153" s="252" t="s">
        <v>2881</v>
      </c>
      <c r="G153" s="203"/>
      <c r="H153" s="251" t="s">
        <v>2942</v>
      </c>
      <c r="I153" s="251" t="s">
        <v>2883</v>
      </c>
      <c r="J153" s="251" t="s">
        <v>2932</v>
      </c>
      <c r="K153" s="247"/>
    </row>
    <row r="154" spans="2:11" ht="15" customHeight="1">
      <c r="B154" s="226"/>
      <c r="C154" s="251" t="s">
        <v>2886</v>
      </c>
      <c r="D154" s="203"/>
      <c r="E154" s="203"/>
      <c r="F154" s="252" t="s">
        <v>2887</v>
      </c>
      <c r="G154" s="203"/>
      <c r="H154" s="251" t="s">
        <v>2921</v>
      </c>
      <c r="I154" s="251" t="s">
        <v>2883</v>
      </c>
      <c r="J154" s="251">
        <v>50</v>
      </c>
      <c r="K154" s="247"/>
    </row>
    <row r="155" spans="2:11" ht="15" customHeight="1">
      <c r="B155" s="226"/>
      <c r="C155" s="251" t="s">
        <v>2889</v>
      </c>
      <c r="D155" s="203"/>
      <c r="E155" s="203"/>
      <c r="F155" s="252" t="s">
        <v>2881</v>
      </c>
      <c r="G155" s="203"/>
      <c r="H155" s="251" t="s">
        <v>2921</v>
      </c>
      <c r="I155" s="251" t="s">
        <v>2891</v>
      </c>
      <c r="J155" s="251"/>
      <c r="K155" s="247"/>
    </row>
    <row r="156" spans="2:11" ht="15" customHeight="1">
      <c r="B156" s="226"/>
      <c r="C156" s="251" t="s">
        <v>2900</v>
      </c>
      <c r="D156" s="203"/>
      <c r="E156" s="203"/>
      <c r="F156" s="252" t="s">
        <v>2887</v>
      </c>
      <c r="G156" s="203"/>
      <c r="H156" s="251" t="s">
        <v>2921</v>
      </c>
      <c r="I156" s="251" t="s">
        <v>2883</v>
      </c>
      <c r="J156" s="251">
        <v>50</v>
      </c>
      <c r="K156" s="247"/>
    </row>
    <row r="157" spans="2:11" ht="15" customHeight="1">
      <c r="B157" s="226"/>
      <c r="C157" s="251" t="s">
        <v>2908</v>
      </c>
      <c r="D157" s="203"/>
      <c r="E157" s="203"/>
      <c r="F157" s="252" t="s">
        <v>2887</v>
      </c>
      <c r="G157" s="203"/>
      <c r="H157" s="251" t="s">
        <v>2921</v>
      </c>
      <c r="I157" s="251" t="s">
        <v>2883</v>
      </c>
      <c r="J157" s="251">
        <v>50</v>
      </c>
      <c r="K157" s="247"/>
    </row>
    <row r="158" spans="2:11" ht="15" customHeight="1">
      <c r="B158" s="226"/>
      <c r="C158" s="251" t="s">
        <v>2906</v>
      </c>
      <c r="D158" s="203"/>
      <c r="E158" s="203"/>
      <c r="F158" s="252" t="s">
        <v>2887</v>
      </c>
      <c r="G158" s="203"/>
      <c r="H158" s="251" t="s">
        <v>2921</v>
      </c>
      <c r="I158" s="251" t="s">
        <v>2883</v>
      </c>
      <c r="J158" s="251">
        <v>50</v>
      </c>
      <c r="K158" s="247"/>
    </row>
    <row r="159" spans="2:11" ht="15" customHeight="1">
      <c r="B159" s="226"/>
      <c r="C159" s="251" t="s">
        <v>179</v>
      </c>
      <c r="D159" s="203"/>
      <c r="E159" s="203"/>
      <c r="F159" s="252" t="s">
        <v>2881</v>
      </c>
      <c r="G159" s="203"/>
      <c r="H159" s="251" t="s">
        <v>2943</v>
      </c>
      <c r="I159" s="251" t="s">
        <v>2883</v>
      </c>
      <c r="J159" s="251" t="s">
        <v>2944</v>
      </c>
      <c r="K159" s="247"/>
    </row>
    <row r="160" spans="2:11" ht="15" customHeight="1">
      <c r="B160" s="226"/>
      <c r="C160" s="251" t="s">
        <v>2945</v>
      </c>
      <c r="D160" s="203"/>
      <c r="E160" s="203"/>
      <c r="F160" s="252" t="s">
        <v>2881</v>
      </c>
      <c r="G160" s="203"/>
      <c r="H160" s="251" t="s">
        <v>2946</v>
      </c>
      <c r="I160" s="251" t="s">
        <v>2916</v>
      </c>
      <c r="J160" s="251"/>
      <c r="K160" s="247"/>
    </row>
    <row r="161" spans="2:1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ht="45" customHeight="1">
      <c r="B165" s="195"/>
      <c r="C165" s="316" t="s">
        <v>2947</v>
      </c>
      <c r="D165" s="316"/>
      <c r="E165" s="316"/>
      <c r="F165" s="316"/>
      <c r="G165" s="316"/>
      <c r="H165" s="316"/>
      <c r="I165" s="316"/>
      <c r="J165" s="316"/>
      <c r="K165" s="196"/>
    </row>
    <row r="166" spans="2:11" ht="17.25" customHeight="1">
      <c r="B166" s="195"/>
      <c r="C166" s="216" t="s">
        <v>2875</v>
      </c>
      <c r="D166" s="216"/>
      <c r="E166" s="216"/>
      <c r="F166" s="216" t="s">
        <v>2876</v>
      </c>
      <c r="G166" s="256"/>
      <c r="H166" s="257" t="s">
        <v>59</v>
      </c>
      <c r="I166" s="257" t="s">
        <v>62</v>
      </c>
      <c r="J166" s="216" t="s">
        <v>2877</v>
      </c>
      <c r="K166" s="196"/>
    </row>
    <row r="167" spans="2:11" ht="17.25" customHeight="1">
      <c r="B167" s="197"/>
      <c r="C167" s="218" t="s">
        <v>2878</v>
      </c>
      <c r="D167" s="218"/>
      <c r="E167" s="218"/>
      <c r="F167" s="219" t="s">
        <v>2879</v>
      </c>
      <c r="G167" s="258"/>
      <c r="H167" s="259"/>
      <c r="I167" s="259"/>
      <c r="J167" s="218" t="s">
        <v>2880</v>
      </c>
      <c r="K167" s="198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7"/>
    </row>
    <row r="169" spans="2:11" ht="15" customHeight="1">
      <c r="B169" s="226"/>
      <c r="C169" s="203" t="s">
        <v>2884</v>
      </c>
      <c r="D169" s="203"/>
      <c r="E169" s="203"/>
      <c r="F169" s="224" t="s">
        <v>2881</v>
      </c>
      <c r="G169" s="203"/>
      <c r="H169" s="203" t="s">
        <v>2921</v>
      </c>
      <c r="I169" s="203" t="s">
        <v>2883</v>
      </c>
      <c r="J169" s="203">
        <v>120</v>
      </c>
      <c r="K169" s="247"/>
    </row>
    <row r="170" spans="2:11" ht="15" customHeight="1">
      <c r="B170" s="226"/>
      <c r="C170" s="203" t="s">
        <v>2930</v>
      </c>
      <c r="D170" s="203"/>
      <c r="E170" s="203"/>
      <c r="F170" s="224" t="s">
        <v>2881</v>
      </c>
      <c r="G170" s="203"/>
      <c r="H170" s="203" t="s">
        <v>2931</v>
      </c>
      <c r="I170" s="203" t="s">
        <v>2883</v>
      </c>
      <c r="J170" s="203" t="s">
        <v>2932</v>
      </c>
      <c r="K170" s="247"/>
    </row>
    <row r="171" spans="2:11" ht="15" customHeight="1">
      <c r="B171" s="226"/>
      <c r="C171" s="203" t="s">
        <v>90</v>
      </c>
      <c r="D171" s="203"/>
      <c r="E171" s="203"/>
      <c r="F171" s="224" t="s">
        <v>2881</v>
      </c>
      <c r="G171" s="203"/>
      <c r="H171" s="203" t="s">
        <v>2948</v>
      </c>
      <c r="I171" s="203" t="s">
        <v>2883</v>
      </c>
      <c r="J171" s="203" t="s">
        <v>2932</v>
      </c>
      <c r="K171" s="247"/>
    </row>
    <row r="172" spans="2:11" ht="15" customHeight="1">
      <c r="B172" s="226"/>
      <c r="C172" s="203" t="s">
        <v>2886</v>
      </c>
      <c r="D172" s="203"/>
      <c r="E172" s="203"/>
      <c r="F172" s="224" t="s">
        <v>2887</v>
      </c>
      <c r="G172" s="203"/>
      <c r="H172" s="203" t="s">
        <v>2948</v>
      </c>
      <c r="I172" s="203" t="s">
        <v>2883</v>
      </c>
      <c r="J172" s="203">
        <v>50</v>
      </c>
      <c r="K172" s="247"/>
    </row>
    <row r="173" spans="2:11" ht="15" customHeight="1">
      <c r="B173" s="226"/>
      <c r="C173" s="203" t="s">
        <v>2889</v>
      </c>
      <c r="D173" s="203"/>
      <c r="E173" s="203"/>
      <c r="F173" s="224" t="s">
        <v>2881</v>
      </c>
      <c r="G173" s="203"/>
      <c r="H173" s="203" t="s">
        <v>2948</v>
      </c>
      <c r="I173" s="203" t="s">
        <v>2891</v>
      </c>
      <c r="J173" s="203"/>
      <c r="K173" s="247"/>
    </row>
    <row r="174" spans="2:11" ht="15" customHeight="1">
      <c r="B174" s="226"/>
      <c r="C174" s="203" t="s">
        <v>2900</v>
      </c>
      <c r="D174" s="203"/>
      <c r="E174" s="203"/>
      <c r="F174" s="224" t="s">
        <v>2887</v>
      </c>
      <c r="G174" s="203"/>
      <c r="H174" s="203" t="s">
        <v>2948</v>
      </c>
      <c r="I174" s="203" t="s">
        <v>2883</v>
      </c>
      <c r="J174" s="203">
        <v>50</v>
      </c>
      <c r="K174" s="247"/>
    </row>
    <row r="175" spans="2:11" ht="15" customHeight="1">
      <c r="B175" s="226"/>
      <c r="C175" s="203" t="s">
        <v>2908</v>
      </c>
      <c r="D175" s="203"/>
      <c r="E175" s="203"/>
      <c r="F175" s="224" t="s">
        <v>2887</v>
      </c>
      <c r="G175" s="203"/>
      <c r="H175" s="203" t="s">
        <v>2948</v>
      </c>
      <c r="I175" s="203" t="s">
        <v>2883</v>
      </c>
      <c r="J175" s="203">
        <v>50</v>
      </c>
      <c r="K175" s="247"/>
    </row>
    <row r="176" spans="2:11" ht="15" customHeight="1">
      <c r="B176" s="226"/>
      <c r="C176" s="203" t="s">
        <v>2906</v>
      </c>
      <c r="D176" s="203"/>
      <c r="E176" s="203"/>
      <c r="F176" s="224" t="s">
        <v>2887</v>
      </c>
      <c r="G176" s="203"/>
      <c r="H176" s="203" t="s">
        <v>2948</v>
      </c>
      <c r="I176" s="203" t="s">
        <v>2883</v>
      </c>
      <c r="J176" s="203">
        <v>50</v>
      </c>
      <c r="K176" s="247"/>
    </row>
    <row r="177" spans="2:11" ht="15" customHeight="1">
      <c r="B177" s="226"/>
      <c r="C177" s="203" t="s">
        <v>194</v>
      </c>
      <c r="D177" s="203"/>
      <c r="E177" s="203"/>
      <c r="F177" s="224" t="s">
        <v>2881</v>
      </c>
      <c r="G177" s="203"/>
      <c r="H177" s="203" t="s">
        <v>2949</v>
      </c>
      <c r="I177" s="203" t="s">
        <v>2950</v>
      </c>
      <c r="J177" s="203"/>
      <c r="K177" s="247"/>
    </row>
    <row r="178" spans="2:11" ht="15" customHeight="1">
      <c r="B178" s="226"/>
      <c r="C178" s="203" t="s">
        <v>62</v>
      </c>
      <c r="D178" s="203"/>
      <c r="E178" s="203"/>
      <c r="F178" s="224" t="s">
        <v>2881</v>
      </c>
      <c r="G178" s="203"/>
      <c r="H178" s="203" t="s">
        <v>2951</v>
      </c>
      <c r="I178" s="203" t="s">
        <v>2952</v>
      </c>
      <c r="J178" s="203">
        <v>1</v>
      </c>
      <c r="K178" s="247"/>
    </row>
    <row r="179" spans="2:11" ht="15" customHeight="1">
      <c r="B179" s="226"/>
      <c r="C179" s="203" t="s">
        <v>58</v>
      </c>
      <c r="D179" s="203"/>
      <c r="E179" s="203"/>
      <c r="F179" s="224" t="s">
        <v>2881</v>
      </c>
      <c r="G179" s="203"/>
      <c r="H179" s="203" t="s">
        <v>2953</v>
      </c>
      <c r="I179" s="203" t="s">
        <v>2883</v>
      </c>
      <c r="J179" s="203">
        <v>20</v>
      </c>
      <c r="K179" s="247"/>
    </row>
    <row r="180" spans="2:11" ht="15" customHeight="1">
      <c r="B180" s="226"/>
      <c r="C180" s="203" t="s">
        <v>59</v>
      </c>
      <c r="D180" s="203"/>
      <c r="E180" s="203"/>
      <c r="F180" s="224" t="s">
        <v>2881</v>
      </c>
      <c r="G180" s="203"/>
      <c r="H180" s="203" t="s">
        <v>2954</v>
      </c>
      <c r="I180" s="203" t="s">
        <v>2883</v>
      </c>
      <c r="J180" s="203">
        <v>255</v>
      </c>
      <c r="K180" s="247"/>
    </row>
    <row r="181" spans="2:11" ht="15" customHeight="1">
      <c r="B181" s="226"/>
      <c r="C181" s="203" t="s">
        <v>195</v>
      </c>
      <c r="D181" s="203"/>
      <c r="E181" s="203"/>
      <c r="F181" s="224" t="s">
        <v>2881</v>
      </c>
      <c r="G181" s="203"/>
      <c r="H181" s="203" t="s">
        <v>2845</v>
      </c>
      <c r="I181" s="203" t="s">
        <v>2883</v>
      </c>
      <c r="J181" s="203">
        <v>10</v>
      </c>
      <c r="K181" s="247"/>
    </row>
    <row r="182" spans="2:11" ht="15" customHeight="1">
      <c r="B182" s="226"/>
      <c r="C182" s="203" t="s">
        <v>196</v>
      </c>
      <c r="D182" s="203"/>
      <c r="E182" s="203"/>
      <c r="F182" s="224" t="s">
        <v>2881</v>
      </c>
      <c r="G182" s="203"/>
      <c r="H182" s="203" t="s">
        <v>2955</v>
      </c>
      <c r="I182" s="203" t="s">
        <v>2916</v>
      </c>
      <c r="J182" s="203"/>
      <c r="K182" s="247"/>
    </row>
    <row r="183" spans="2:11" ht="15" customHeight="1">
      <c r="B183" s="226"/>
      <c r="C183" s="203" t="s">
        <v>2956</v>
      </c>
      <c r="D183" s="203"/>
      <c r="E183" s="203"/>
      <c r="F183" s="224" t="s">
        <v>2881</v>
      </c>
      <c r="G183" s="203"/>
      <c r="H183" s="203" t="s">
        <v>2957</v>
      </c>
      <c r="I183" s="203" t="s">
        <v>2916</v>
      </c>
      <c r="J183" s="203"/>
      <c r="K183" s="247"/>
    </row>
    <row r="184" spans="2:11" ht="15" customHeight="1">
      <c r="B184" s="226"/>
      <c r="C184" s="203" t="s">
        <v>2945</v>
      </c>
      <c r="D184" s="203"/>
      <c r="E184" s="203"/>
      <c r="F184" s="224" t="s">
        <v>2881</v>
      </c>
      <c r="G184" s="203"/>
      <c r="H184" s="203" t="s">
        <v>2958</v>
      </c>
      <c r="I184" s="203" t="s">
        <v>2916</v>
      </c>
      <c r="J184" s="203"/>
      <c r="K184" s="247"/>
    </row>
    <row r="185" spans="2:11" ht="15" customHeight="1">
      <c r="B185" s="226"/>
      <c r="C185" s="203" t="s">
        <v>198</v>
      </c>
      <c r="D185" s="203"/>
      <c r="E185" s="203"/>
      <c r="F185" s="224" t="s">
        <v>2887</v>
      </c>
      <c r="G185" s="203"/>
      <c r="H185" s="203" t="s">
        <v>2959</v>
      </c>
      <c r="I185" s="203" t="s">
        <v>2883</v>
      </c>
      <c r="J185" s="203">
        <v>50</v>
      </c>
      <c r="K185" s="247"/>
    </row>
    <row r="186" spans="2:11" ht="15" customHeight="1">
      <c r="B186" s="226"/>
      <c r="C186" s="203" t="s">
        <v>2960</v>
      </c>
      <c r="D186" s="203"/>
      <c r="E186" s="203"/>
      <c r="F186" s="224" t="s">
        <v>2887</v>
      </c>
      <c r="G186" s="203"/>
      <c r="H186" s="203" t="s">
        <v>2961</v>
      </c>
      <c r="I186" s="203" t="s">
        <v>2962</v>
      </c>
      <c r="J186" s="203"/>
      <c r="K186" s="247"/>
    </row>
    <row r="187" spans="2:11" ht="15" customHeight="1">
      <c r="B187" s="226"/>
      <c r="C187" s="203" t="s">
        <v>2963</v>
      </c>
      <c r="D187" s="203"/>
      <c r="E187" s="203"/>
      <c r="F187" s="224" t="s">
        <v>2887</v>
      </c>
      <c r="G187" s="203"/>
      <c r="H187" s="203" t="s">
        <v>2964</v>
      </c>
      <c r="I187" s="203" t="s">
        <v>2962</v>
      </c>
      <c r="J187" s="203"/>
      <c r="K187" s="247"/>
    </row>
    <row r="188" spans="2:11" ht="15" customHeight="1">
      <c r="B188" s="226"/>
      <c r="C188" s="203" t="s">
        <v>2965</v>
      </c>
      <c r="D188" s="203"/>
      <c r="E188" s="203"/>
      <c r="F188" s="224" t="s">
        <v>2887</v>
      </c>
      <c r="G188" s="203"/>
      <c r="H188" s="203" t="s">
        <v>2966</v>
      </c>
      <c r="I188" s="203" t="s">
        <v>2962</v>
      </c>
      <c r="J188" s="203"/>
      <c r="K188" s="247"/>
    </row>
    <row r="189" spans="2:11" ht="15" customHeight="1">
      <c r="B189" s="226"/>
      <c r="C189" s="260" t="s">
        <v>2967</v>
      </c>
      <c r="D189" s="203"/>
      <c r="E189" s="203"/>
      <c r="F189" s="224" t="s">
        <v>2887</v>
      </c>
      <c r="G189" s="203"/>
      <c r="H189" s="203" t="s">
        <v>2968</v>
      </c>
      <c r="I189" s="203" t="s">
        <v>2969</v>
      </c>
      <c r="J189" s="261" t="s">
        <v>2970</v>
      </c>
      <c r="K189" s="247"/>
    </row>
    <row r="190" spans="2:11" ht="15" customHeight="1">
      <c r="B190" s="226"/>
      <c r="C190" s="260" t="s">
        <v>47</v>
      </c>
      <c r="D190" s="203"/>
      <c r="E190" s="203"/>
      <c r="F190" s="224" t="s">
        <v>2881</v>
      </c>
      <c r="G190" s="203"/>
      <c r="H190" s="200" t="s">
        <v>2971</v>
      </c>
      <c r="I190" s="203" t="s">
        <v>2972</v>
      </c>
      <c r="J190" s="203"/>
      <c r="K190" s="247"/>
    </row>
    <row r="191" spans="2:11" ht="15" customHeight="1">
      <c r="B191" s="226"/>
      <c r="C191" s="260" t="s">
        <v>2973</v>
      </c>
      <c r="D191" s="203"/>
      <c r="E191" s="203"/>
      <c r="F191" s="224" t="s">
        <v>2881</v>
      </c>
      <c r="G191" s="203"/>
      <c r="H191" s="203" t="s">
        <v>2974</v>
      </c>
      <c r="I191" s="203" t="s">
        <v>2916</v>
      </c>
      <c r="J191" s="203"/>
      <c r="K191" s="247"/>
    </row>
    <row r="192" spans="2:11" ht="15" customHeight="1">
      <c r="B192" s="226"/>
      <c r="C192" s="260" t="s">
        <v>2975</v>
      </c>
      <c r="D192" s="203"/>
      <c r="E192" s="203"/>
      <c r="F192" s="224" t="s">
        <v>2881</v>
      </c>
      <c r="G192" s="203"/>
      <c r="H192" s="203" t="s">
        <v>2976</v>
      </c>
      <c r="I192" s="203" t="s">
        <v>2916</v>
      </c>
      <c r="J192" s="203"/>
      <c r="K192" s="247"/>
    </row>
    <row r="193" spans="2:11" ht="15" customHeight="1">
      <c r="B193" s="226"/>
      <c r="C193" s="260" t="s">
        <v>2977</v>
      </c>
      <c r="D193" s="203"/>
      <c r="E193" s="203"/>
      <c r="F193" s="224" t="s">
        <v>2887</v>
      </c>
      <c r="G193" s="203"/>
      <c r="H193" s="203" t="s">
        <v>2978</v>
      </c>
      <c r="I193" s="203" t="s">
        <v>2916</v>
      </c>
      <c r="J193" s="203"/>
      <c r="K193" s="247"/>
    </row>
    <row r="194" spans="2:1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ht="13.5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ht="21">
      <c r="B199" s="195"/>
      <c r="C199" s="316" t="s">
        <v>2979</v>
      </c>
      <c r="D199" s="316"/>
      <c r="E199" s="316"/>
      <c r="F199" s="316"/>
      <c r="G199" s="316"/>
      <c r="H199" s="316"/>
      <c r="I199" s="316"/>
      <c r="J199" s="316"/>
      <c r="K199" s="196"/>
    </row>
    <row r="200" spans="2:11" ht="25.5" customHeight="1">
      <c r="B200" s="195"/>
      <c r="C200" s="263" t="s">
        <v>2980</v>
      </c>
      <c r="D200" s="263"/>
      <c r="E200" s="263"/>
      <c r="F200" s="263" t="s">
        <v>2981</v>
      </c>
      <c r="G200" s="264"/>
      <c r="H200" s="317" t="s">
        <v>2982</v>
      </c>
      <c r="I200" s="317"/>
      <c r="J200" s="317"/>
      <c r="K200" s="196"/>
    </row>
    <row r="201" spans="2:11" ht="5.25" customHeight="1">
      <c r="B201" s="226"/>
      <c r="C201" s="221"/>
      <c r="D201" s="221"/>
      <c r="E201" s="221"/>
      <c r="F201" s="221"/>
      <c r="G201" s="245"/>
      <c r="H201" s="221"/>
      <c r="I201" s="221"/>
      <c r="J201" s="221"/>
      <c r="K201" s="247"/>
    </row>
    <row r="202" spans="2:11" ht="15" customHeight="1">
      <c r="B202" s="226"/>
      <c r="C202" s="203" t="s">
        <v>2972</v>
      </c>
      <c r="D202" s="203"/>
      <c r="E202" s="203"/>
      <c r="F202" s="224" t="s">
        <v>48</v>
      </c>
      <c r="G202" s="203"/>
      <c r="H202" s="318" t="s">
        <v>2983</v>
      </c>
      <c r="I202" s="318"/>
      <c r="J202" s="318"/>
      <c r="K202" s="247"/>
    </row>
    <row r="203" spans="2:11" ht="15" customHeight="1">
      <c r="B203" s="226"/>
      <c r="C203" s="203"/>
      <c r="D203" s="203"/>
      <c r="E203" s="203"/>
      <c r="F203" s="224" t="s">
        <v>49</v>
      </c>
      <c r="G203" s="203"/>
      <c r="H203" s="318" t="s">
        <v>2984</v>
      </c>
      <c r="I203" s="318"/>
      <c r="J203" s="318"/>
      <c r="K203" s="247"/>
    </row>
    <row r="204" spans="2:11" ht="15" customHeight="1">
      <c r="B204" s="226"/>
      <c r="C204" s="203"/>
      <c r="D204" s="203"/>
      <c r="E204" s="203"/>
      <c r="F204" s="224" t="s">
        <v>52</v>
      </c>
      <c r="G204" s="203"/>
      <c r="H204" s="318" t="s">
        <v>2985</v>
      </c>
      <c r="I204" s="318"/>
      <c r="J204" s="318"/>
      <c r="K204" s="247"/>
    </row>
    <row r="205" spans="2:11" ht="15" customHeight="1">
      <c r="B205" s="226"/>
      <c r="C205" s="203"/>
      <c r="D205" s="203"/>
      <c r="E205" s="203"/>
      <c r="F205" s="224" t="s">
        <v>50</v>
      </c>
      <c r="G205" s="203"/>
      <c r="H205" s="318" t="s">
        <v>2986</v>
      </c>
      <c r="I205" s="318"/>
      <c r="J205" s="318"/>
      <c r="K205" s="247"/>
    </row>
    <row r="206" spans="2:11" ht="15" customHeight="1">
      <c r="B206" s="226"/>
      <c r="C206" s="203"/>
      <c r="D206" s="203"/>
      <c r="E206" s="203"/>
      <c r="F206" s="224" t="s">
        <v>51</v>
      </c>
      <c r="G206" s="203"/>
      <c r="H206" s="318" t="s">
        <v>2987</v>
      </c>
      <c r="I206" s="318"/>
      <c r="J206" s="318"/>
      <c r="K206" s="247"/>
    </row>
    <row r="207" spans="2:1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7"/>
    </row>
    <row r="208" spans="2:11" ht="15" customHeight="1">
      <c r="B208" s="226"/>
      <c r="C208" s="203" t="s">
        <v>2928</v>
      </c>
      <c r="D208" s="203"/>
      <c r="E208" s="203"/>
      <c r="F208" s="224" t="s">
        <v>83</v>
      </c>
      <c r="G208" s="203"/>
      <c r="H208" s="318" t="s">
        <v>2988</v>
      </c>
      <c r="I208" s="318"/>
      <c r="J208" s="318"/>
      <c r="K208" s="247"/>
    </row>
    <row r="209" spans="2:11" ht="15" customHeight="1">
      <c r="B209" s="226"/>
      <c r="C209" s="203"/>
      <c r="D209" s="203"/>
      <c r="E209" s="203"/>
      <c r="F209" s="224" t="s">
        <v>2826</v>
      </c>
      <c r="G209" s="203"/>
      <c r="H209" s="318" t="s">
        <v>2827</v>
      </c>
      <c r="I209" s="318"/>
      <c r="J209" s="318"/>
      <c r="K209" s="247"/>
    </row>
    <row r="210" spans="2:11" ht="15" customHeight="1">
      <c r="B210" s="226"/>
      <c r="C210" s="203"/>
      <c r="D210" s="203"/>
      <c r="E210" s="203"/>
      <c r="F210" s="224" t="s">
        <v>2824</v>
      </c>
      <c r="G210" s="203"/>
      <c r="H210" s="318" t="s">
        <v>2989</v>
      </c>
      <c r="I210" s="318"/>
      <c r="J210" s="318"/>
      <c r="K210" s="247"/>
    </row>
    <row r="211" spans="2:11" ht="15" customHeight="1">
      <c r="B211" s="265"/>
      <c r="C211" s="203"/>
      <c r="D211" s="203"/>
      <c r="E211" s="203"/>
      <c r="F211" s="224" t="s">
        <v>2828</v>
      </c>
      <c r="G211" s="260"/>
      <c r="H211" s="319" t="s">
        <v>2829</v>
      </c>
      <c r="I211" s="319"/>
      <c r="J211" s="319"/>
      <c r="K211" s="266"/>
    </row>
    <row r="212" spans="2:11" ht="15" customHeight="1">
      <c r="B212" s="265"/>
      <c r="C212" s="203"/>
      <c r="D212" s="203"/>
      <c r="E212" s="203"/>
      <c r="F212" s="224" t="s">
        <v>2795</v>
      </c>
      <c r="G212" s="260"/>
      <c r="H212" s="319" t="s">
        <v>2990</v>
      </c>
      <c r="I212" s="319"/>
      <c r="J212" s="319"/>
      <c r="K212" s="266"/>
    </row>
    <row r="213" spans="2:11" ht="15" customHeight="1">
      <c r="B213" s="265"/>
      <c r="C213" s="203"/>
      <c r="D213" s="203"/>
      <c r="E213" s="203"/>
      <c r="F213" s="224"/>
      <c r="G213" s="260"/>
      <c r="H213" s="251"/>
      <c r="I213" s="251"/>
      <c r="J213" s="251"/>
      <c r="K213" s="266"/>
    </row>
    <row r="214" spans="2:11" ht="15" customHeight="1">
      <c r="B214" s="265"/>
      <c r="C214" s="203" t="s">
        <v>2952</v>
      </c>
      <c r="D214" s="203"/>
      <c r="E214" s="203"/>
      <c r="F214" s="224">
        <v>1</v>
      </c>
      <c r="G214" s="260"/>
      <c r="H214" s="319" t="s">
        <v>2991</v>
      </c>
      <c r="I214" s="319"/>
      <c r="J214" s="319"/>
      <c r="K214" s="266"/>
    </row>
    <row r="215" spans="2:11" ht="15" customHeight="1">
      <c r="B215" s="265"/>
      <c r="C215" s="203"/>
      <c r="D215" s="203"/>
      <c r="E215" s="203"/>
      <c r="F215" s="224">
        <v>2</v>
      </c>
      <c r="G215" s="260"/>
      <c r="H215" s="319" t="s">
        <v>2992</v>
      </c>
      <c r="I215" s="319"/>
      <c r="J215" s="319"/>
      <c r="K215" s="266"/>
    </row>
    <row r="216" spans="2:11" ht="15" customHeight="1">
      <c r="B216" s="265"/>
      <c r="C216" s="203"/>
      <c r="D216" s="203"/>
      <c r="E216" s="203"/>
      <c r="F216" s="224">
        <v>3</v>
      </c>
      <c r="G216" s="260"/>
      <c r="H216" s="319" t="s">
        <v>2993</v>
      </c>
      <c r="I216" s="319"/>
      <c r="J216" s="319"/>
      <c r="K216" s="266"/>
    </row>
    <row r="217" spans="2:11" ht="15" customHeight="1">
      <c r="B217" s="265"/>
      <c r="C217" s="203"/>
      <c r="D217" s="203"/>
      <c r="E217" s="203"/>
      <c r="F217" s="224">
        <v>4</v>
      </c>
      <c r="G217" s="260"/>
      <c r="H217" s="319" t="s">
        <v>2994</v>
      </c>
      <c r="I217" s="319"/>
      <c r="J217" s="319"/>
      <c r="K217" s="266"/>
    </row>
    <row r="218" spans="2:1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25"/>
  <sheetViews>
    <sheetView showGridLines="0" workbookViewId="0" topLeftCell="A20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601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ROUND((SUM(BE96:BE224)),2)</f>
        <v>0</v>
      </c>
      <c r="I35" s="94">
        <v>0.21</v>
      </c>
      <c r="J35" s="82">
        <f>ROUND(((SUM(BE96:BE224))*I35),2)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ROUND((SUM(BF96:BF224)),2)</f>
        <v>0</v>
      </c>
      <c r="I36" s="94">
        <v>0.15</v>
      </c>
      <c r="J36" s="82">
        <f>ROUND(((SUM(BF96:BF224))*I36),2)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ROUND((SUM(BG96:BG224)),2)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ROUND((SUM(BH96:BH224)),2)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ROUND((SUM(BI96:BI224)),2)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S3 - III.NP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J113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J142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J160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J172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J175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J176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J195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J221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J222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S3 - III.NP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P97+P175+P221</f>
        <v>0</v>
      </c>
      <c r="Q96" s="50"/>
      <c r="R96" s="117">
        <f>R97+R175+R221</f>
        <v>8.7339078389</v>
      </c>
      <c r="S96" s="50"/>
      <c r="T96" s="118">
        <f>T97+T175+T221</f>
        <v>4.995468</v>
      </c>
      <c r="AT96" s="18" t="s">
        <v>76</v>
      </c>
      <c r="AU96" s="18" t="s">
        <v>181</v>
      </c>
      <c r="BK96" s="119">
        <f>BK97+BK175+BK221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P98+P113+P142+P160+P172</f>
        <v>0</v>
      </c>
      <c r="R97" s="126">
        <f>R98+R113+R142+R160+R172</f>
        <v>6.8975238</v>
      </c>
      <c r="T97" s="127">
        <f>T98+T113+T142+T160+T172</f>
        <v>4.960064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BK98+BK113+BK142+BK160+BK172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SUM(P99:P112)</f>
        <v>0</v>
      </c>
      <c r="R98" s="126">
        <f>SUM(R99:R112)</f>
        <v>3.9481734</v>
      </c>
      <c r="T98" s="127">
        <f>SUM(T99:T112)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SUM(BK99:BK112)</f>
        <v>0</v>
      </c>
    </row>
    <row r="99" spans="2:65" s="1" customFormat="1" ht="55.5" customHeight="1">
      <c r="B99" s="33"/>
      <c r="C99" s="132" t="s">
        <v>84</v>
      </c>
      <c r="D99" s="132" t="s">
        <v>211</v>
      </c>
      <c r="E99" s="133" t="s">
        <v>224</v>
      </c>
      <c r="F99" s="134" t="s">
        <v>225</v>
      </c>
      <c r="G99" s="135" t="s">
        <v>226</v>
      </c>
      <c r="H99" s="136">
        <v>17.2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0.15608</v>
      </c>
      <c r="R99" s="141">
        <f>Q99*H99</f>
        <v>2.684576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602</v>
      </c>
    </row>
    <row r="100" spans="2:47" s="1" customFormat="1" ht="12">
      <c r="B100" s="33"/>
      <c r="D100" s="145" t="s">
        <v>218</v>
      </c>
      <c r="F100" s="146" t="s">
        <v>228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603</v>
      </c>
      <c r="H101" s="153">
        <v>17.2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4" customFormat="1" ht="12">
      <c r="B102" s="163"/>
      <c r="D102" s="150" t="s">
        <v>220</v>
      </c>
      <c r="E102" s="164" t="s">
        <v>19</v>
      </c>
      <c r="F102" s="165" t="s">
        <v>223</v>
      </c>
      <c r="H102" s="166">
        <v>17.2</v>
      </c>
      <c r="I102" s="167"/>
      <c r="L102" s="163"/>
      <c r="M102" s="168"/>
      <c r="T102" s="169"/>
      <c r="AT102" s="164" t="s">
        <v>220</v>
      </c>
      <c r="AU102" s="164" t="s">
        <v>86</v>
      </c>
      <c r="AV102" s="14" t="s">
        <v>216</v>
      </c>
      <c r="AW102" s="14" t="s">
        <v>37</v>
      </c>
      <c r="AX102" s="14" t="s">
        <v>84</v>
      </c>
      <c r="AY102" s="164" t="s">
        <v>208</v>
      </c>
    </row>
    <row r="103" spans="2:65" s="1" customFormat="1" ht="37.9" customHeight="1">
      <c r="B103" s="33"/>
      <c r="C103" s="132" t="s">
        <v>86</v>
      </c>
      <c r="D103" s="132" t="s">
        <v>211</v>
      </c>
      <c r="E103" s="133" t="s">
        <v>256</v>
      </c>
      <c r="F103" s="134" t="s">
        <v>257</v>
      </c>
      <c r="G103" s="135" t="s">
        <v>226</v>
      </c>
      <c r="H103" s="136">
        <v>2.46</v>
      </c>
      <c r="I103" s="137"/>
      <c r="J103" s="138">
        <f>ROUND(I103*H103,2)</f>
        <v>0</v>
      </c>
      <c r="K103" s="134" t="s">
        <v>215</v>
      </c>
      <c r="L103" s="33"/>
      <c r="M103" s="139" t="s">
        <v>19</v>
      </c>
      <c r="N103" s="140" t="s">
        <v>48</v>
      </c>
      <c r="P103" s="141">
        <f>O103*H103</f>
        <v>0</v>
      </c>
      <c r="Q103" s="141">
        <v>0.02857</v>
      </c>
      <c r="R103" s="141">
        <f>Q103*H103</f>
        <v>0.0702822</v>
      </c>
      <c r="S103" s="141">
        <v>0</v>
      </c>
      <c r="T103" s="142">
        <f>S103*H103</f>
        <v>0</v>
      </c>
      <c r="AR103" s="143" t="s">
        <v>216</v>
      </c>
      <c r="AT103" s="143" t="s">
        <v>211</v>
      </c>
      <c r="AU103" s="143" t="s">
        <v>86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84</v>
      </c>
      <c r="BK103" s="144">
        <f>ROUND(I103*H103,2)</f>
        <v>0</v>
      </c>
      <c r="BL103" s="18" t="s">
        <v>216</v>
      </c>
      <c r="BM103" s="143" t="s">
        <v>604</v>
      </c>
    </row>
    <row r="104" spans="2:47" s="1" customFormat="1" ht="12">
      <c r="B104" s="33"/>
      <c r="D104" s="145" t="s">
        <v>218</v>
      </c>
      <c r="F104" s="146" t="s">
        <v>259</v>
      </c>
      <c r="I104" s="147"/>
      <c r="L104" s="33"/>
      <c r="M104" s="148"/>
      <c r="T104" s="52"/>
      <c r="AT104" s="18" t="s">
        <v>218</v>
      </c>
      <c r="AU104" s="18" t="s">
        <v>86</v>
      </c>
    </row>
    <row r="105" spans="2:51" s="12" customFormat="1" ht="12">
      <c r="B105" s="149"/>
      <c r="D105" s="150" t="s">
        <v>220</v>
      </c>
      <c r="E105" s="151" t="s">
        <v>19</v>
      </c>
      <c r="F105" s="152" t="s">
        <v>605</v>
      </c>
      <c r="H105" s="153">
        <v>2.46</v>
      </c>
      <c r="I105" s="154"/>
      <c r="L105" s="149"/>
      <c r="M105" s="155"/>
      <c r="T105" s="156"/>
      <c r="AT105" s="151" t="s">
        <v>220</v>
      </c>
      <c r="AU105" s="151" t="s">
        <v>86</v>
      </c>
      <c r="AV105" s="12" t="s">
        <v>86</v>
      </c>
      <c r="AW105" s="12" t="s">
        <v>37</v>
      </c>
      <c r="AX105" s="12" t="s">
        <v>77</v>
      </c>
      <c r="AY105" s="151" t="s">
        <v>208</v>
      </c>
    </row>
    <row r="106" spans="2:51" s="13" customFormat="1" ht="12">
      <c r="B106" s="157"/>
      <c r="D106" s="150" t="s">
        <v>220</v>
      </c>
      <c r="E106" s="158" t="s">
        <v>19</v>
      </c>
      <c r="F106" s="159" t="s">
        <v>264</v>
      </c>
      <c r="H106" s="158" t="s">
        <v>19</v>
      </c>
      <c r="I106" s="160"/>
      <c r="L106" s="157"/>
      <c r="M106" s="161"/>
      <c r="T106" s="162"/>
      <c r="AT106" s="158" t="s">
        <v>220</v>
      </c>
      <c r="AU106" s="158" t="s">
        <v>86</v>
      </c>
      <c r="AV106" s="13" t="s">
        <v>84</v>
      </c>
      <c r="AW106" s="13" t="s">
        <v>37</v>
      </c>
      <c r="AX106" s="13" t="s">
        <v>77</v>
      </c>
      <c r="AY106" s="158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2.46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5" s="1" customFormat="1" ht="37.9" customHeight="1">
      <c r="B108" s="33"/>
      <c r="C108" s="132" t="s">
        <v>209</v>
      </c>
      <c r="D108" s="132" t="s">
        <v>211</v>
      </c>
      <c r="E108" s="133" t="s">
        <v>265</v>
      </c>
      <c r="F108" s="134" t="s">
        <v>266</v>
      </c>
      <c r="G108" s="135" t="s">
        <v>226</v>
      </c>
      <c r="H108" s="136">
        <v>16.24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48</v>
      </c>
      <c r="P108" s="141">
        <f>O108*H108</f>
        <v>0</v>
      </c>
      <c r="Q108" s="141">
        <v>0.07348</v>
      </c>
      <c r="R108" s="141">
        <f>Q108*H108</f>
        <v>1.1933152</v>
      </c>
      <c r="S108" s="141">
        <v>0</v>
      </c>
      <c r="T108" s="142">
        <f>S108*H108</f>
        <v>0</v>
      </c>
      <c r="AR108" s="143" t="s">
        <v>216</v>
      </c>
      <c r="AT108" s="143" t="s">
        <v>211</v>
      </c>
      <c r="AU108" s="143" t="s">
        <v>86</v>
      </c>
      <c r="AY108" s="18" t="s">
        <v>208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84</v>
      </c>
      <c r="BK108" s="144">
        <f>ROUND(I108*H108,2)</f>
        <v>0</v>
      </c>
      <c r="BL108" s="18" t="s">
        <v>216</v>
      </c>
      <c r="BM108" s="143" t="s">
        <v>606</v>
      </c>
    </row>
    <row r="109" spans="2:47" s="1" customFormat="1" ht="12">
      <c r="B109" s="33"/>
      <c r="D109" s="145" t="s">
        <v>218</v>
      </c>
      <c r="F109" s="146" t="s">
        <v>268</v>
      </c>
      <c r="I109" s="147"/>
      <c r="L109" s="33"/>
      <c r="M109" s="148"/>
      <c r="T109" s="52"/>
      <c r="AT109" s="18" t="s">
        <v>218</v>
      </c>
      <c r="AU109" s="18" t="s">
        <v>86</v>
      </c>
    </row>
    <row r="110" spans="2:51" s="12" customFormat="1" ht="12">
      <c r="B110" s="149"/>
      <c r="D110" s="150" t="s">
        <v>220</v>
      </c>
      <c r="E110" s="151" t="s">
        <v>19</v>
      </c>
      <c r="F110" s="152" t="s">
        <v>607</v>
      </c>
      <c r="H110" s="153">
        <v>16.24</v>
      </c>
      <c r="I110" s="154"/>
      <c r="L110" s="149"/>
      <c r="M110" s="155"/>
      <c r="T110" s="156"/>
      <c r="AT110" s="151" t="s">
        <v>220</v>
      </c>
      <c r="AU110" s="151" t="s">
        <v>86</v>
      </c>
      <c r="AV110" s="12" t="s">
        <v>86</v>
      </c>
      <c r="AW110" s="12" t="s">
        <v>37</v>
      </c>
      <c r="AX110" s="12" t="s">
        <v>77</v>
      </c>
      <c r="AY110" s="151" t="s">
        <v>208</v>
      </c>
    </row>
    <row r="111" spans="2:51" s="13" customFormat="1" ht="12">
      <c r="B111" s="157"/>
      <c r="D111" s="150" t="s">
        <v>220</v>
      </c>
      <c r="E111" s="158" t="s">
        <v>19</v>
      </c>
      <c r="F111" s="159" t="s">
        <v>270</v>
      </c>
      <c r="H111" s="158" t="s">
        <v>19</v>
      </c>
      <c r="I111" s="160"/>
      <c r="L111" s="157"/>
      <c r="M111" s="161"/>
      <c r="T111" s="162"/>
      <c r="AT111" s="158" t="s">
        <v>220</v>
      </c>
      <c r="AU111" s="158" t="s">
        <v>86</v>
      </c>
      <c r="AV111" s="13" t="s">
        <v>84</v>
      </c>
      <c r="AW111" s="13" t="s">
        <v>37</v>
      </c>
      <c r="AX111" s="13" t="s">
        <v>77</v>
      </c>
      <c r="AY111" s="158" t="s">
        <v>208</v>
      </c>
    </row>
    <row r="112" spans="2:51" s="14" customFormat="1" ht="12">
      <c r="B112" s="163"/>
      <c r="D112" s="150" t="s">
        <v>220</v>
      </c>
      <c r="E112" s="164" t="s">
        <v>19</v>
      </c>
      <c r="F112" s="165" t="s">
        <v>223</v>
      </c>
      <c r="H112" s="166">
        <v>16.24</v>
      </c>
      <c r="I112" s="167"/>
      <c r="L112" s="163"/>
      <c r="M112" s="168"/>
      <c r="T112" s="169"/>
      <c r="AT112" s="164" t="s">
        <v>220</v>
      </c>
      <c r="AU112" s="164" t="s">
        <v>86</v>
      </c>
      <c r="AV112" s="14" t="s">
        <v>216</v>
      </c>
      <c r="AW112" s="14" t="s">
        <v>37</v>
      </c>
      <c r="AX112" s="14" t="s">
        <v>84</v>
      </c>
      <c r="AY112" s="164" t="s">
        <v>208</v>
      </c>
    </row>
    <row r="113" spans="2:63" s="11" customFormat="1" ht="22.9" customHeight="1">
      <c r="B113" s="120"/>
      <c r="D113" s="121" t="s">
        <v>76</v>
      </c>
      <c r="E113" s="130" t="s">
        <v>250</v>
      </c>
      <c r="F113" s="130" t="s">
        <v>278</v>
      </c>
      <c r="I113" s="123"/>
      <c r="J113" s="131">
        <f>BK113</f>
        <v>0</v>
      </c>
      <c r="L113" s="120"/>
      <c r="M113" s="125"/>
      <c r="P113" s="126">
        <f>SUM(P114:P141)</f>
        <v>0</v>
      </c>
      <c r="R113" s="126">
        <f>SUM(R114:R141)</f>
        <v>2.9493503999999997</v>
      </c>
      <c r="T113" s="127">
        <f>SUM(T114:T141)</f>
        <v>0</v>
      </c>
      <c r="AR113" s="121" t="s">
        <v>84</v>
      </c>
      <c r="AT113" s="128" t="s">
        <v>76</v>
      </c>
      <c r="AU113" s="128" t="s">
        <v>84</v>
      </c>
      <c r="AY113" s="121" t="s">
        <v>208</v>
      </c>
      <c r="BK113" s="129">
        <f>SUM(BK114:BK141)</f>
        <v>0</v>
      </c>
    </row>
    <row r="114" spans="2:65" s="1" customFormat="1" ht="24.2" customHeight="1">
      <c r="B114" s="33"/>
      <c r="C114" s="132" t="s">
        <v>216</v>
      </c>
      <c r="D114" s="132" t="s">
        <v>211</v>
      </c>
      <c r="E114" s="133" t="s">
        <v>279</v>
      </c>
      <c r="F114" s="134" t="s">
        <v>280</v>
      </c>
      <c r="G114" s="135" t="s">
        <v>226</v>
      </c>
      <c r="H114" s="136">
        <v>50.1</v>
      </c>
      <c r="I114" s="137"/>
      <c r="J114" s="138">
        <f>ROUND(I114*H114,2)</f>
        <v>0</v>
      </c>
      <c r="K114" s="134" t="s">
        <v>215</v>
      </c>
      <c r="L114" s="33"/>
      <c r="M114" s="139" t="s">
        <v>19</v>
      </c>
      <c r="N114" s="140" t="s">
        <v>48</v>
      </c>
      <c r="P114" s="141">
        <f>O114*H114</f>
        <v>0</v>
      </c>
      <c r="Q114" s="141">
        <v>0.03358</v>
      </c>
      <c r="R114" s="141">
        <f>Q114*H114</f>
        <v>1.682358</v>
      </c>
      <c r="S114" s="141">
        <v>0</v>
      </c>
      <c r="T114" s="142">
        <f>S114*H114</f>
        <v>0</v>
      </c>
      <c r="AR114" s="143" t="s">
        <v>216</v>
      </c>
      <c r="AT114" s="143" t="s">
        <v>211</v>
      </c>
      <c r="AU114" s="143" t="s">
        <v>86</v>
      </c>
      <c r="AY114" s="18" t="s">
        <v>208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84</v>
      </c>
      <c r="BK114" s="144">
        <f>ROUND(I114*H114,2)</f>
        <v>0</v>
      </c>
      <c r="BL114" s="18" t="s">
        <v>216</v>
      </c>
      <c r="BM114" s="143" t="s">
        <v>608</v>
      </c>
    </row>
    <row r="115" spans="2:47" s="1" customFormat="1" ht="12">
      <c r="B115" s="33"/>
      <c r="D115" s="145" t="s">
        <v>218</v>
      </c>
      <c r="F115" s="146" t="s">
        <v>282</v>
      </c>
      <c r="I115" s="147"/>
      <c r="L115" s="33"/>
      <c r="M115" s="148"/>
      <c r="T115" s="52"/>
      <c r="AT115" s="18" t="s">
        <v>218</v>
      </c>
      <c r="AU115" s="18" t="s">
        <v>86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609</v>
      </c>
      <c r="H116" s="153">
        <v>19.52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530</v>
      </c>
      <c r="H117" s="153">
        <v>8.94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3" customFormat="1" ht="12">
      <c r="B118" s="157"/>
      <c r="D118" s="150" t="s">
        <v>220</v>
      </c>
      <c r="E118" s="158" t="s">
        <v>19</v>
      </c>
      <c r="F118" s="159" t="s">
        <v>289</v>
      </c>
      <c r="H118" s="158" t="s">
        <v>19</v>
      </c>
      <c r="I118" s="160"/>
      <c r="L118" s="157"/>
      <c r="M118" s="161"/>
      <c r="T118" s="162"/>
      <c r="AT118" s="158" t="s">
        <v>220</v>
      </c>
      <c r="AU118" s="158" t="s">
        <v>86</v>
      </c>
      <c r="AV118" s="13" t="s">
        <v>84</v>
      </c>
      <c r="AW118" s="13" t="s">
        <v>37</v>
      </c>
      <c r="AX118" s="13" t="s">
        <v>77</v>
      </c>
      <c r="AY118" s="158" t="s">
        <v>208</v>
      </c>
    </row>
    <row r="119" spans="2:51" s="15" customFormat="1" ht="12">
      <c r="B119" s="180"/>
      <c r="D119" s="150" t="s">
        <v>220</v>
      </c>
      <c r="E119" s="181" t="s">
        <v>19</v>
      </c>
      <c r="F119" s="182" t="s">
        <v>290</v>
      </c>
      <c r="H119" s="183">
        <v>28.46</v>
      </c>
      <c r="I119" s="184"/>
      <c r="L119" s="180"/>
      <c r="M119" s="185"/>
      <c r="T119" s="186"/>
      <c r="AT119" s="181" t="s">
        <v>220</v>
      </c>
      <c r="AU119" s="181" t="s">
        <v>86</v>
      </c>
      <c r="AV119" s="15" t="s">
        <v>209</v>
      </c>
      <c r="AW119" s="15" t="s">
        <v>37</v>
      </c>
      <c r="AX119" s="15" t="s">
        <v>77</v>
      </c>
      <c r="AY119" s="181" t="s">
        <v>208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530</v>
      </c>
      <c r="H120" s="153">
        <v>8.94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531</v>
      </c>
      <c r="H121" s="153">
        <v>9.42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2" customFormat="1" ht="12">
      <c r="B122" s="149"/>
      <c r="D122" s="150" t="s">
        <v>220</v>
      </c>
      <c r="E122" s="151" t="s">
        <v>19</v>
      </c>
      <c r="F122" s="152" t="s">
        <v>532</v>
      </c>
      <c r="H122" s="153">
        <v>3.28</v>
      </c>
      <c r="I122" s="154"/>
      <c r="L122" s="149"/>
      <c r="M122" s="155"/>
      <c r="T122" s="156"/>
      <c r="AT122" s="151" t="s">
        <v>220</v>
      </c>
      <c r="AU122" s="151" t="s">
        <v>86</v>
      </c>
      <c r="AV122" s="12" t="s">
        <v>86</v>
      </c>
      <c r="AW122" s="12" t="s">
        <v>37</v>
      </c>
      <c r="AX122" s="12" t="s">
        <v>77</v>
      </c>
      <c r="AY122" s="151" t="s">
        <v>208</v>
      </c>
    </row>
    <row r="123" spans="2:51" s="15" customFormat="1" ht="12">
      <c r="B123" s="180"/>
      <c r="D123" s="150" t="s">
        <v>220</v>
      </c>
      <c r="E123" s="181" t="s">
        <v>19</v>
      </c>
      <c r="F123" s="182" t="s">
        <v>294</v>
      </c>
      <c r="H123" s="183">
        <v>21.64</v>
      </c>
      <c r="I123" s="184"/>
      <c r="L123" s="180"/>
      <c r="M123" s="185"/>
      <c r="T123" s="186"/>
      <c r="AT123" s="181" t="s">
        <v>220</v>
      </c>
      <c r="AU123" s="181" t="s">
        <v>86</v>
      </c>
      <c r="AV123" s="15" t="s">
        <v>209</v>
      </c>
      <c r="AW123" s="15" t="s">
        <v>37</v>
      </c>
      <c r="AX123" s="15" t="s">
        <v>77</v>
      </c>
      <c r="AY123" s="181" t="s">
        <v>208</v>
      </c>
    </row>
    <row r="124" spans="2:51" s="14" customFormat="1" ht="12">
      <c r="B124" s="163"/>
      <c r="D124" s="150" t="s">
        <v>220</v>
      </c>
      <c r="E124" s="164" t="s">
        <v>19</v>
      </c>
      <c r="F124" s="165" t="s">
        <v>223</v>
      </c>
      <c r="H124" s="166">
        <v>50.1</v>
      </c>
      <c r="I124" s="167"/>
      <c r="L124" s="163"/>
      <c r="M124" s="168"/>
      <c r="T124" s="169"/>
      <c r="AT124" s="164" t="s">
        <v>220</v>
      </c>
      <c r="AU124" s="164" t="s">
        <v>86</v>
      </c>
      <c r="AV124" s="14" t="s">
        <v>216</v>
      </c>
      <c r="AW124" s="14" t="s">
        <v>37</v>
      </c>
      <c r="AX124" s="14" t="s">
        <v>84</v>
      </c>
      <c r="AY124" s="164" t="s">
        <v>208</v>
      </c>
    </row>
    <row r="125" spans="2:65" s="1" customFormat="1" ht="37.9" customHeight="1">
      <c r="B125" s="33"/>
      <c r="C125" s="132" t="s">
        <v>244</v>
      </c>
      <c r="D125" s="132" t="s">
        <v>211</v>
      </c>
      <c r="E125" s="133" t="s">
        <v>296</v>
      </c>
      <c r="F125" s="134" t="s">
        <v>297</v>
      </c>
      <c r="G125" s="135" t="s">
        <v>226</v>
      </c>
      <c r="H125" s="136">
        <v>26.4</v>
      </c>
      <c r="I125" s="137"/>
      <c r="J125" s="138">
        <f>ROUND(I125*H125,2)</f>
        <v>0</v>
      </c>
      <c r="K125" s="134" t="s">
        <v>215</v>
      </c>
      <c r="L125" s="33"/>
      <c r="M125" s="139" t="s">
        <v>19</v>
      </c>
      <c r="N125" s="140" t="s">
        <v>48</v>
      </c>
      <c r="P125" s="141">
        <f>O125*H125</f>
        <v>0</v>
      </c>
      <c r="Q125" s="141">
        <v>0.025</v>
      </c>
      <c r="R125" s="141">
        <f>Q125*H125</f>
        <v>0.66</v>
      </c>
      <c r="S125" s="141">
        <v>0</v>
      </c>
      <c r="T125" s="142">
        <f>S125*H125</f>
        <v>0</v>
      </c>
      <c r="AR125" s="143" t="s">
        <v>216</v>
      </c>
      <c r="AT125" s="143" t="s">
        <v>211</v>
      </c>
      <c r="AU125" s="143" t="s">
        <v>86</v>
      </c>
      <c r="AY125" s="18" t="s">
        <v>208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8" t="s">
        <v>84</v>
      </c>
      <c r="BK125" s="144">
        <f>ROUND(I125*H125,2)</f>
        <v>0</v>
      </c>
      <c r="BL125" s="18" t="s">
        <v>216</v>
      </c>
      <c r="BM125" s="143" t="s">
        <v>610</v>
      </c>
    </row>
    <row r="126" spans="2:47" s="1" customFormat="1" ht="12">
      <c r="B126" s="33"/>
      <c r="D126" s="145" t="s">
        <v>218</v>
      </c>
      <c r="F126" s="146" t="s">
        <v>299</v>
      </c>
      <c r="I126" s="147"/>
      <c r="L126" s="33"/>
      <c r="M126" s="148"/>
      <c r="T126" s="52"/>
      <c r="AT126" s="18" t="s">
        <v>218</v>
      </c>
      <c r="AU126" s="18" t="s">
        <v>86</v>
      </c>
    </row>
    <row r="127" spans="2:51" s="12" customFormat="1" ht="12">
      <c r="B127" s="149"/>
      <c r="D127" s="150" t="s">
        <v>220</v>
      </c>
      <c r="E127" s="151" t="s">
        <v>19</v>
      </c>
      <c r="F127" s="152" t="s">
        <v>611</v>
      </c>
      <c r="H127" s="153">
        <v>26.4</v>
      </c>
      <c r="I127" s="154"/>
      <c r="L127" s="149"/>
      <c r="M127" s="155"/>
      <c r="T127" s="156"/>
      <c r="AT127" s="151" t="s">
        <v>220</v>
      </c>
      <c r="AU127" s="151" t="s">
        <v>86</v>
      </c>
      <c r="AV127" s="12" t="s">
        <v>86</v>
      </c>
      <c r="AW127" s="12" t="s">
        <v>37</v>
      </c>
      <c r="AX127" s="12" t="s">
        <v>77</v>
      </c>
      <c r="AY127" s="151" t="s">
        <v>208</v>
      </c>
    </row>
    <row r="128" spans="2:51" s="13" customFormat="1" ht="12">
      <c r="B128" s="157"/>
      <c r="D128" s="150" t="s">
        <v>220</v>
      </c>
      <c r="E128" s="158" t="s">
        <v>19</v>
      </c>
      <c r="F128" s="159" t="s">
        <v>612</v>
      </c>
      <c r="H128" s="158" t="s">
        <v>19</v>
      </c>
      <c r="I128" s="160"/>
      <c r="L128" s="157"/>
      <c r="M128" s="161"/>
      <c r="T128" s="162"/>
      <c r="AT128" s="158" t="s">
        <v>220</v>
      </c>
      <c r="AU128" s="158" t="s">
        <v>86</v>
      </c>
      <c r="AV128" s="13" t="s">
        <v>84</v>
      </c>
      <c r="AW128" s="13" t="s">
        <v>37</v>
      </c>
      <c r="AX128" s="13" t="s">
        <v>77</v>
      </c>
      <c r="AY128" s="158" t="s">
        <v>208</v>
      </c>
    </row>
    <row r="129" spans="2:51" s="14" customFormat="1" ht="12">
      <c r="B129" s="163"/>
      <c r="D129" s="150" t="s">
        <v>220</v>
      </c>
      <c r="E129" s="164" t="s">
        <v>19</v>
      </c>
      <c r="F129" s="165" t="s">
        <v>223</v>
      </c>
      <c r="H129" s="166">
        <v>26.4</v>
      </c>
      <c r="I129" s="167"/>
      <c r="L129" s="163"/>
      <c r="M129" s="168"/>
      <c r="T129" s="169"/>
      <c r="AT129" s="164" t="s">
        <v>220</v>
      </c>
      <c r="AU129" s="164" t="s">
        <v>86</v>
      </c>
      <c r="AV129" s="14" t="s">
        <v>216</v>
      </c>
      <c r="AW129" s="14" t="s">
        <v>37</v>
      </c>
      <c r="AX129" s="14" t="s">
        <v>84</v>
      </c>
      <c r="AY129" s="164" t="s">
        <v>208</v>
      </c>
    </row>
    <row r="130" spans="2:65" s="1" customFormat="1" ht="24.2" customHeight="1">
      <c r="B130" s="33"/>
      <c r="C130" s="132" t="s">
        <v>250</v>
      </c>
      <c r="D130" s="132" t="s">
        <v>211</v>
      </c>
      <c r="E130" s="133" t="s">
        <v>307</v>
      </c>
      <c r="F130" s="134" t="s">
        <v>308</v>
      </c>
      <c r="G130" s="135" t="s">
        <v>274</v>
      </c>
      <c r="H130" s="136">
        <v>16.4</v>
      </c>
      <c r="I130" s="137"/>
      <c r="J130" s="138">
        <f>ROUND(I130*H130,2)</f>
        <v>0</v>
      </c>
      <c r="K130" s="134" t="s">
        <v>215</v>
      </c>
      <c r="L130" s="33"/>
      <c r="M130" s="139" t="s">
        <v>19</v>
      </c>
      <c r="N130" s="140" t="s">
        <v>48</v>
      </c>
      <c r="P130" s="141">
        <f>O130*H130</f>
        <v>0</v>
      </c>
      <c r="Q130" s="141">
        <v>0.010323</v>
      </c>
      <c r="R130" s="141">
        <f>Q130*H130</f>
        <v>0.16929719999999998</v>
      </c>
      <c r="S130" s="141">
        <v>0</v>
      </c>
      <c r="T130" s="142">
        <f>S130*H130</f>
        <v>0</v>
      </c>
      <c r="AR130" s="143" t="s">
        <v>216</v>
      </c>
      <c r="AT130" s="143" t="s">
        <v>211</v>
      </c>
      <c r="AU130" s="143" t="s">
        <v>86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84</v>
      </c>
      <c r="BK130" s="144">
        <f>ROUND(I130*H130,2)</f>
        <v>0</v>
      </c>
      <c r="BL130" s="18" t="s">
        <v>216</v>
      </c>
      <c r="BM130" s="143" t="s">
        <v>613</v>
      </c>
    </row>
    <row r="131" spans="2:47" s="1" customFormat="1" ht="12">
      <c r="B131" s="33"/>
      <c r="D131" s="145" t="s">
        <v>218</v>
      </c>
      <c r="F131" s="146" t="s">
        <v>310</v>
      </c>
      <c r="I131" s="147"/>
      <c r="L131" s="33"/>
      <c r="M131" s="148"/>
      <c r="T131" s="52"/>
      <c r="AT131" s="18" t="s">
        <v>218</v>
      </c>
      <c r="AU131" s="18" t="s">
        <v>86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474</v>
      </c>
      <c r="H132" s="153">
        <v>16.4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4" customFormat="1" ht="12">
      <c r="B133" s="163"/>
      <c r="D133" s="150" t="s">
        <v>220</v>
      </c>
      <c r="E133" s="164" t="s">
        <v>19</v>
      </c>
      <c r="F133" s="165" t="s">
        <v>223</v>
      </c>
      <c r="H133" s="166">
        <v>16.4</v>
      </c>
      <c r="I133" s="167"/>
      <c r="L133" s="163"/>
      <c r="M133" s="168"/>
      <c r="T133" s="169"/>
      <c r="AT133" s="164" t="s">
        <v>220</v>
      </c>
      <c r="AU133" s="164" t="s">
        <v>86</v>
      </c>
      <c r="AV133" s="14" t="s">
        <v>216</v>
      </c>
      <c r="AW133" s="14" t="s">
        <v>37</v>
      </c>
      <c r="AX133" s="14" t="s">
        <v>84</v>
      </c>
      <c r="AY133" s="164" t="s">
        <v>208</v>
      </c>
    </row>
    <row r="134" spans="2:65" s="1" customFormat="1" ht="24.2" customHeight="1">
      <c r="B134" s="33"/>
      <c r="C134" s="132" t="s">
        <v>255</v>
      </c>
      <c r="D134" s="132" t="s">
        <v>211</v>
      </c>
      <c r="E134" s="133" t="s">
        <v>313</v>
      </c>
      <c r="F134" s="134" t="s">
        <v>314</v>
      </c>
      <c r="G134" s="135" t="s">
        <v>274</v>
      </c>
      <c r="H134" s="136">
        <v>21.2</v>
      </c>
      <c r="I134" s="137"/>
      <c r="J134" s="138">
        <f>ROUND(I134*H134,2)</f>
        <v>0</v>
      </c>
      <c r="K134" s="134" t="s">
        <v>215</v>
      </c>
      <c r="L134" s="33"/>
      <c r="M134" s="139" t="s">
        <v>19</v>
      </c>
      <c r="N134" s="140" t="s">
        <v>48</v>
      </c>
      <c r="P134" s="141">
        <f>O134*H134</f>
        <v>0</v>
      </c>
      <c r="Q134" s="141">
        <v>0.020646</v>
      </c>
      <c r="R134" s="141">
        <f>Q134*H134</f>
        <v>0.4376952</v>
      </c>
      <c r="S134" s="141">
        <v>0</v>
      </c>
      <c r="T134" s="142">
        <f>S134*H134</f>
        <v>0</v>
      </c>
      <c r="AR134" s="143" t="s">
        <v>216</v>
      </c>
      <c r="AT134" s="143" t="s">
        <v>211</v>
      </c>
      <c r="AU134" s="143" t="s">
        <v>86</v>
      </c>
      <c r="AY134" s="18" t="s">
        <v>208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8" t="s">
        <v>84</v>
      </c>
      <c r="BK134" s="144">
        <f>ROUND(I134*H134,2)</f>
        <v>0</v>
      </c>
      <c r="BL134" s="18" t="s">
        <v>216</v>
      </c>
      <c r="BM134" s="143" t="s">
        <v>614</v>
      </c>
    </row>
    <row r="135" spans="2:47" s="1" customFormat="1" ht="12">
      <c r="B135" s="33"/>
      <c r="D135" s="145" t="s">
        <v>218</v>
      </c>
      <c r="F135" s="146" t="s">
        <v>316</v>
      </c>
      <c r="I135" s="147"/>
      <c r="L135" s="33"/>
      <c r="M135" s="148"/>
      <c r="T135" s="52"/>
      <c r="AT135" s="18" t="s">
        <v>218</v>
      </c>
      <c r="AU135" s="18" t="s">
        <v>86</v>
      </c>
    </row>
    <row r="136" spans="2:51" s="12" customFormat="1" ht="12">
      <c r="B136" s="149"/>
      <c r="D136" s="150" t="s">
        <v>220</v>
      </c>
      <c r="E136" s="151" t="s">
        <v>19</v>
      </c>
      <c r="F136" s="152" t="s">
        <v>615</v>
      </c>
      <c r="H136" s="153">
        <v>21.2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37</v>
      </c>
      <c r="AX136" s="12" t="s">
        <v>77</v>
      </c>
      <c r="AY136" s="151" t="s">
        <v>208</v>
      </c>
    </row>
    <row r="137" spans="2:51" s="14" customFormat="1" ht="12">
      <c r="B137" s="163"/>
      <c r="D137" s="150" t="s">
        <v>220</v>
      </c>
      <c r="E137" s="164" t="s">
        <v>19</v>
      </c>
      <c r="F137" s="165" t="s">
        <v>223</v>
      </c>
      <c r="H137" s="166">
        <v>21.2</v>
      </c>
      <c r="I137" s="167"/>
      <c r="L137" s="163"/>
      <c r="M137" s="168"/>
      <c r="T137" s="169"/>
      <c r="AT137" s="164" t="s">
        <v>220</v>
      </c>
      <c r="AU137" s="164" t="s">
        <v>86</v>
      </c>
      <c r="AV137" s="14" t="s">
        <v>216</v>
      </c>
      <c r="AW137" s="14" t="s">
        <v>37</v>
      </c>
      <c r="AX137" s="14" t="s">
        <v>84</v>
      </c>
      <c r="AY137" s="164" t="s">
        <v>208</v>
      </c>
    </row>
    <row r="138" spans="2:65" s="1" customFormat="1" ht="37.9" customHeight="1">
      <c r="B138" s="33"/>
      <c r="C138" s="132" t="s">
        <v>242</v>
      </c>
      <c r="D138" s="132" t="s">
        <v>211</v>
      </c>
      <c r="E138" s="133" t="s">
        <v>319</v>
      </c>
      <c r="F138" s="134" t="s">
        <v>320</v>
      </c>
      <c r="G138" s="135" t="s">
        <v>226</v>
      </c>
      <c r="H138" s="136">
        <v>88.56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48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216</v>
      </c>
      <c r="AT138" s="143" t="s">
        <v>211</v>
      </c>
      <c r="AU138" s="143" t="s">
        <v>86</v>
      </c>
      <c r="AY138" s="18" t="s">
        <v>208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84</v>
      </c>
      <c r="BK138" s="144">
        <f>ROUND(I138*H138,2)</f>
        <v>0</v>
      </c>
      <c r="BL138" s="18" t="s">
        <v>216</v>
      </c>
      <c r="BM138" s="143" t="s">
        <v>616</v>
      </c>
    </row>
    <row r="139" spans="2:47" s="1" customFormat="1" ht="12">
      <c r="B139" s="33"/>
      <c r="D139" s="145" t="s">
        <v>218</v>
      </c>
      <c r="F139" s="146" t="s">
        <v>322</v>
      </c>
      <c r="I139" s="147"/>
      <c r="L139" s="33"/>
      <c r="M139" s="148"/>
      <c r="T139" s="52"/>
      <c r="AT139" s="18" t="s">
        <v>218</v>
      </c>
      <c r="AU139" s="18" t="s">
        <v>86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539</v>
      </c>
      <c r="H140" s="153">
        <v>88.56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4" customFormat="1" ht="12">
      <c r="B141" s="163"/>
      <c r="D141" s="150" t="s">
        <v>220</v>
      </c>
      <c r="E141" s="164" t="s">
        <v>19</v>
      </c>
      <c r="F141" s="165" t="s">
        <v>223</v>
      </c>
      <c r="H141" s="166">
        <v>88.56</v>
      </c>
      <c r="I141" s="167"/>
      <c r="L141" s="163"/>
      <c r="M141" s="168"/>
      <c r="T141" s="169"/>
      <c r="AT141" s="164" t="s">
        <v>220</v>
      </c>
      <c r="AU141" s="164" t="s">
        <v>86</v>
      </c>
      <c r="AV141" s="14" t="s">
        <v>216</v>
      </c>
      <c r="AW141" s="14" t="s">
        <v>37</v>
      </c>
      <c r="AX141" s="14" t="s">
        <v>84</v>
      </c>
      <c r="AY141" s="164" t="s">
        <v>208</v>
      </c>
    </row>
    <row r="142" spans="2:63" s="11" customFormat="1" ht="22.9" customHeight="1">
      <c r="B142" s="120"/>
      <c r="D142" s="121" t="s">
        <v>76</v>
      </c>
      <c r="E142" s="130" t="s">
        <v>271</v>
      </c>
      <c r="F142" s="130" t="s">
        <v>324</v>
      </c>
      <c r="I142" s="123"/>
      <c r="J142" s="131">
        <f>BK142</f>
        <v>0</v>
      </c>
      <c r="L142" s="120"/>
      <c r="M142" s="125"/>
      <c r="P142" s="126">
        <f>SUM(P143:P159)</f>
        <v>0</v>
      </c>
      <c r="R142" s="126">
        <f>SUM(R143:R159)</f>
        <v>0</v>
      </c>
      <c r="T142" s="127">
        <f>SUM(T143:T159)</f>
        <v>4.960064</v>
      </c>
      <c r="AR142" s="121" t="s">
        <v>84</v>
      </c>
      <c r="AT142" s="128" t="s">
        <v>76</v>
      </c>
      <c r="AU142" s="128" t="s">
        <v>84</v>
      </c>
      <c r="AY142" s="121" t="s">
        <v>208</v>
      </c>
      <c r="BK142" s="129">
        <f>SUM(BK143:BK159)</f>
        <v>0</v>
      </c>
    </row>
    <row r="143" spans="2:65" s="1" customFormat="1" ht="44.25" customHeight="1">
      <c r="B143" s="33"/>
      <c r="C143" s="132" t="s">
        <v>271</v>
      </c>
      <c r="D143" s="132" t="s">
        <v>211</v>
      </c>
      <c r="E143" s="133" t="s">
        <v>338</v>
      </c>
      <c r="F143" s="134" t="s">
        <v>339</v>
      </c>
      <c r="G143" s="135" t="s">
        <v>226</v>
      </c>
      <c r="H143" s="136">
        <v>61.48</v>
      </c>
      <c r="I143" s="137"/>
      <c r="J143" s="138">
        <f>ROUND(I143*H143,2)</f>
        <v>0</v>
      </c>
      <c r="K143" s="134" t="s">
        <v>215</v>
      </c>
      <c r="L143" s="33"/>
      <c r="M143" s="139" t="s">
        <v>19</v>
      </c>
      <c r="N143" s="140" t="s">
        <v>48</v>
      </c>
      <c r="P143" s="141">
        <f>O143*H143</f>
        <v>0</v>
      </c>
      <c r="Q143" s="141">
        <v>0</v>
      </c>
      <c r="R143" s="141">
        <f>Q143*H143</f>
        <v>0</v>
      </c>
      <c r="S143" s="141">
        <v>0.032</v>
      </c>
      <c r="T143" s="142">
        <f>S143*H143</f>
        <v>1.96736</v>
      </c>
      <c r="AR143" s="143" t="s">
        <v>216</v>
      </c>
      <c r="AT143" s="143" t="s">
        <v>211</v>
      </c>
      <c r="AU143" s="143" t="s">
        <v>86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84</v>
      </c>
      <c r="BK143" s="144">
        <f>ROUND(I143*H143,2)</f>
        <v>0</v>
      </c>
      <c r="BL143" s="18" t="s">
        <v>216</v>
      </c>
      <c r="BM143" s="143" t="s">
        <v>617</v>
      </c>
    </row>
    <row r="144" spans="2:47" s="1" customFormat="1" ht="12">
      <c r="B144" s="33"/>
      <c r="D144" s="145" t="s">
        <v>218</v>
      </c>
      <c r="F144" s="146" t="s">
        <v>341</v>
      </c>
      <c r="I144" s="147"/>
      <c r="L144" s="33"/>
      <c r="M144" s="148"/>
      <c r="T144" s="52"/>
      <c r="AT144" s="18" t="s">
        <v>218</v>
      </c>
      <c r="AU144" s="18" t="s">
        <v>86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618</v>
      </c>
      <c r="H145" s="153">
        <v>61.48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3" customFormat="1" ht="12">
      <c r="B146" s="157"/>
      <c r="D146" s="150" t="s">
        <v>220</v>
      </c>
      <c r="E146" s="158" t="s">
        <v>19</v>
      </c>
      <c r="F146" s="159" t="s">
        <v>96</v>
      </c>
      <c r="H146" s="158" t="s">
        <v>19</v>
      </c>
      <c r="I146" s="160"/>
      <c r="L146" s="157"/>
      <c r="M146" s="161"/>
      <c r="T146" s="162"/>
      <c r="AT146" s="158" t="s">
        <v>220</v>
      </c>
      <c r="AU146" s="158" t="s">
        <v>86</v>
      </c>
      <c r="AV146" s="13" t="s">
        <v>84</v>
      </c>
      <c r="AW146" s="13" t="s">
        <v>37</v>
      </c>
      <c r="AX146" s="13" t="s">
        <v>77</v>
      </c>
      <c r="AY146" s="158" t="s">
        <v>208</v>
      </c>
    </row>
    <row r="147" spans="2:51" s="14" customFormat="1" ht="12">
      <c r="B147" s="163"/>
      <c r="D147" s="150" t="s">
        <v>220</v>
      </c>
      <c r="E147" s="164" t="s">
        <v>19</v>
      </c>
      <c r="F147" s="165" t="s">
        <v>223</v>
      </c>
      <c r="H147" s="166">
        <v>61.48</v>
      </c>
      <c r="I147" s="167"/>
      <c r="L147" s="163"/>
      <c r="M147" s="168"/>
      <c r="T147" s="169"/>
      <c r="AT147" s="164" t="s">
        <v>220</v>
      </c>
      <c r="AU147" s="164" t="s">
        <v>86</v>
      </c>
      <c r="AV147" s="14" t="s">
        <v>216</v>
      </c>
      <c r="AW147" s="14" t="s">
        <v>37</v>
      </c>
      <c r="AX147" s="14" t="s">
        <v>84</v>
      </c>
      <c r="AY147" s="164" t="s">
        <v>208</v>
      </c>
    </row>
    <row r="148" spans="2:65" s="1" customFormat="1" ht="37.9" customHeight="1">
      <c r="B148" s="33"/>
      <c r="C148" s="132" t="s">
        <v>169</v>
      </c>
      <c r="D148" s="132" t="s">
        <v>211</v>
      </c>
      <c r="E148" s="133" t="s">
        <v>344</v>
      </c>
      <c r="F148" s="134" t="s">
        <v>345</v>
      </c>
      <c r="G148" s="135" t="s">
        <v>274</v>
      </c>
      <c r="H148" s="136">
        <v>43.2</v>
      </c>
      <c r="I148" s="137"/>
      <c r="J148" s="138">
        <f>ROUND(I148*H148,2)</f>
        <v>0</v>
      </c>
      <c r="K148" s="134" t="s">
        <v>215</v>
      </c>
      <c r="L148" s="33"/>
      <c r="M148" s="139" t="s">
        <v>19</v>
      </c>
      <c r="N148" s="140" t="s">
        <v>48</v>
      </c>
      <c r="P148" s="141">
        <f>O148*H148</f>
        <v>0</v>
      </c>
      <c r="Q148" s="141">
        <v>0</v>
      </c>
      <c r="R148" s="141">
        <f>Q148*H148</f>
        <v>0</v>
      </c>
      <c r="S148" s="141">
        <v>0.019</v>
      </c>
      <c r="T148" s="142">
        <f>S148*H148</f>
        <v>0.8208000000000001</v>
      </c>
      <c r="AR148" s="143" t="s">
        <v>216</v>
      </c>
      <c r="AT148" s="143" t="s">
        <v>211</v>
      </c>
      <c r="AU148" s="143" t="s">
        <v>86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84</v>
      </c>
      <c r="BK148" s="144">
        <f>ROUND(I148*H148,2)</f>
        <v>0</v>
      </c>
      <c r="BL148" s="18" t="s">
        <v>216</v>
      </c>
      <c r="BM148" s="143" t="s">
        <v>619</v>
      </c>
    </row>
    <row r="149" spans="2:47" s="1" customFormat="1" ht="12">
      <c r="B149" s="33"/>
      <c r="D149" s="145" t="s">
        <v>218</v>
      </c>
      <c r="F149" s="146" t="s">
        <v>347</v>
      </c>
      <c r="I149" s="147"/>
      <c r="L149" s="33"/>
      <c r="M149" s="148"/>
      <c r="T149" s="52"/>
      <c r="AT149" s="18" t="s">
        <v>218</v>
      </c>
      <c r="AU149" s="18" t="s">
        <v>86</v>
      </c>
    </row>
    <row r="150" spans="2:51" s="12" customFormat="1" ht="12">
      <c r="B150" s="149"/>
      <c r="D150" s="150" t="s">
        <v>220</v>
      </c>
      <c r="E150" s="151" t="s">
        <v>19</v>
      </c>
      <c r="F150" s="152" t="s">
        <v>620</v>
      </c>
      <c r="H150" s="153">
        <v>43.2</v>
      </c>
      <c r="I150" s="154"/>
      <c r="L150" s="149"/>
      <c r="M150" s="155"/>
      <c r="T150" s="156"/>
      <c r="AT150" s="151" t="s">
        <v>220</v>
      </c>
      <c r="AU150" s="151" t="s">
        <v>86</v>
      </c>
      <c r="AV150" s="12" t="s">
        <v>86</v>
      </c>
      <c r="AW150" s="12" t="s">
        <v>37</v>
      </c>
      <c r="AX150" s="12" t="s">
        <v>77</v>
      </c>
      <c r="AY150" s="151" t="s">
        <v>208</v>
      </c>
    </row>
    <row r="151" spans="2:51" s="14" customFormat="1" ht="12">
      <c r="B151" s="163"/>
      <c r="D151" s="150" t="s">
        <v>220</v>
      </c>
      <c r="E151" s="164" t="s">
        <v>19</v>
      </c>
      <c r="F151" s="165" t="s">
        <v>223</v>
      </c>
      <c r="H151" s="166">
        <v>43.2</v>
      </c>
      <c r="I151" s="167"/>
      <c r="L151" s="163"/>
      <c r="M151" s="168"/>
      <c r="T151" s="169"/>
      <c r="AT151" s="164" t="s">
        <v>220</v>
      </c>
      <c r="AU151" s="164" t="s">
        <v>86</v>
      </c>
      <c r="AV151" s="14" t="s">
        <v>216</v>
      </c>
      <c r="AW151" s="14" t="s">
        <v>37</v>
      </c>
      <c r="AX151" s="14" t="s">
        <v>84</v>
      </c>
      <c r="AY151" s="164" t="s">
        <v>208</v>
      </c>
    </row>
    <row r="152" spans="2:65" s="1" customFormat="1" ht="37.9" customHeight="1">
      <c r="B152" s="33"/>
      <c r="C152" s="132" t="s">
        <v>295</v>
      </c>
      <c r="D152" s="132" t="s">
        <v>211</v>
      </c>
      <c r="E152" s="133" t="s">
        <v>369</v>
      </c>
      <c r="F152" s="134" t="s">
        <v>370</v>
      </c>
      <c r="G152" s="135" t="s">
        <v>226</v>
      </c>
      <c r="H152" s="136">
        <v>21.204</v>
      </c>
      <c r="I152" s="137"/>
      <c r="J152" s="138">
        <f>ROUND(I152*H152,2)</f>
        <v>0</v>
      </c>
      <c r="K152" s="134" t="s">
        <v>215</v>
      </c>
      <c r="L152" s="33"/>
      <c r="M152" s="139" t="s">
        <v>19</v>
      </c>
      <c r="N152" s="140" t="s">
        <v>48</v>
      </c>
      <c r="P152" s="141">
        <f>O152*H152</f>
        <v>0</v>
      </c>
      <c r="Q152" s="141">
        <v>0</v>
      </c>
      <c r="R152" s="141">
        <f>Q152*H152</f>
        <v>0</v>
      </c>
      <c r="S152" s="141">
        <v>0.046</v>
      </c>
      <c r="T152" s="142">
        <f>S152*H152</f>
        <v>0.975384</v>
      </c>
      <c r="AR152" s="143" t="s">
        <v>216</v>
      </c>
      <c r="AT152" s="143" t="s">
        <v>211</v>
      </c>
      <c r="AU152" s="143" t="s">
        <v>86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84</v>
      </c>
      <c r="BK152" s="144">
        <f>ROUND(I152*H152,2)</f>
        <v>0</v>
      </c>
      <c r="BL152" s="18" t="s">
        <v>216</v>
      </c>
      <c r="BM152" s="143" t="s">
        <v>621</v>
      </c>
    </row>
    <row r="153" spans="2:47" s="1" customFormat="1" ht="12">
      <c r="B153" s="33"/>
      <c r="D153" s="145" t="s">
        <v>218</v>
      </c>
      <c r="F153" s="146" t="s">
        <v>372</v>
      </c>
      <c r="I153" s="147"/>
      <c r="L153" s="33"/>
      <c r="M153" s="148"/>
      <c r="T153" s="52"/>
      <c r="AT153" s="18" t="s">
        <v>218</v>
      </c>
      <c r="AU153" s="18" t="s">
        <v>86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622</v>
      </c>
      <c r="H154" s="153">
        <v>21.204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4" customFormat="1" ht="12">
      <c r="B155" s="163"/>
      <c r="D155" s="150" t="s">
        <v>220</v>
      </c>
      <c r="E155" s="164" t="s">
        <v>19</v>
      </c>
      <c r="F155" s="165" t="s">
        <v>223</v>
      </c>
      <c r="H155" s="166">
        <v>21.204</v>
      </c>
      <c r="I155" s="167"/>
      <c r="L155" s="163"/>
      <c r="M155" s="168"/>
      <c r="T155" s="169"/>
      <c r="AT155" s="164" t="s">
        <v>220</v>
      </c>
      <c r="AU155" s="164" t="s">
        <v>86</v>
      </c>
      <c r="AV155" s="14" t="s">
        <v>216</v>
      </c>
      <c r="AW155" s="14" t="s">
        <v>37</v>
      </c>
      <c r="AX155" s="14" t="s">
        <v>84</v>
      </c>
      <c r="AY155" s="164" t="s">
        <v>208</v>
      </c>
    </row>
    <row r="156" spans="2:65" s="1" customFormat="1" ht="44.25" customHeight="1">
      <c r="B156" s="33"/>
      <c r="C156" s="132" t="s">
        <v>306</v>
      </c>
      <c r="D156" s="132" t="s">
        <v>211</v>
      </c>
      <c r="E156" s="133" t="s">
        <v>375</v>
      </c>
      <c r="F156" s="134" t="s">
        <v>376</v>
      </c>
      <c r="G156" s="135" t="s">
        <v>226</v>
      </c>
      <c r="H156" s="136">
        <v>20.28</v>
      </c>
      <c r="I156" s="137"/>
      <c r="J156" s="138">
        <f>ROUND(I156*H156,2)</f>
        <v>0</v>
      </c>
      <c r="K156" s="134" t="s">
        <v>215</v>
      </c>
      <c r="L156" s="33"/>
      <c r="M156" s="139" t="s">
        <v>19</v>
      </c>
      <c r="N156" s="140" t="s">
        <v>48</v>
      </c>
      <c r="P156" s="141">
        <f>O156*H156</f>
        <v>0</v>
      </c>
      <c r="Q156" s="141">
        <v>0</v>
      </c>
      <c r="R156" s="141">
        <f>Q156*H156</f>
        <v>0</v>
      </c>
      <c r="S156" s="141">
        <v>0.059</v>
      </c>
      <c r="T156" s="142">
        <f>S156*H156</f>
        <v>1.19652</v>
      </c>
      <c r="AR156" s="143" t="s">
        <v>216</v>
      </c>
      <c r="AT156" s="143" t="s">
        <v>211</v>
      </c>
      <c r="AU156" s="143" t="s">
        <v>86</v>
      </c>
      <c r="AY156" s="18" t="s">
        <v>208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8" t="s">
        <v>84</v>
      </c>
      <c r="BK156" s="144">
        <f>ROUND(I156*H156,2)</f>
        <v>0</v>
      </c>
      <c r="BL156" s="18" t="s">
        <v>216</v>
      </c>
      <c r="BM156" s="143" t="s">
        <v>623</v>
      </c>
    </row>
    <row r="157" spans="2:47" s="1" customFormat="1" ht="12">
      <c r="B157" s="33"/>
      <c r="D157" s="145" t="s">
        <v>218</v>
      </c>
      <c r="F157" s="146" t="s">
        <v>378</v>
      </c>
      <c r="I157" s="147"/>
      <c r="L157" s="33"/>
      <c r="M157" s="148"/>
      <c r="T157" s="52"/>
      <c r="AT157" s="18" t="s">
        <v>218</v>
      </c>
      <c r="AU157" s="18" t="s">
        <v>86</v>
      </c>
    </row>
    <row r="158" spans="2:51" s="12" customFormat="1" ht="12">
      <c r="B158" s="149"/>
      <c r="D158" s="150" t="s">
        <v>220</v>
      </c>
      <c r="E158" s="151" t="s">
        <v>19</v>
      </c>
      <c r="F158" s="152" t="s">
        <v>624</v>
      </c>
      <c r="H158" s="153">
        <v>20.28</v>
      </c>
      <c r="I158" s="154"/>
      <c r="L158" s="149"/>
      <c r="M158" s="155"/>
      <c r="T158" s="156"/>
      <c r="AT158" s="151" t="s">
        <v>220</v>
      </c>
      <c r="AU158" s="151" t="s">
        <v>86</v>
      </c>
      <c r="AV158" s="12" t="s">
        <v>86</v>
      </c>
      <c r="AW158" s="12" t="s">
        <v>37</v>
      </c>
      <c r="AX158" s="12" t="s">
        <v>77</v>
      </c>
      <c r="AY158" s="151" t="s">
        <v>208</v>
      </c>
    </row>
    <row r="159" spans="2:51" s="14" customFormat="1" ht="12">
      <c r="B159" s="163"/>
      <c r="D159" s="150" t="s">
        <v>220</v>
      </c>
      <c r="E159" s="164" t="s">
        <v>19</v>
      </c>
      <c r="F159" s="165" t="s">
        <v>223</v>
      </c>
      <c r="H159" s="166">
        <v>20.28</v>
      </c>
      <c r="I159" s="167"/>
      <c r="L159" s="163"/>
      <c r="M159" s="168"/>
      <c r="T159" s="169"/>
      <c r="AT159" s="164" t="s">
        <v>220</v>
      </c>
      <c r="AU159" s="164" t="s">
        <v>86</v>
      </c>
      <c r="AV159" s="14" t="s">
        <v>216</v>
      </c>
      <c r="AW159" s="14" t="s">
        <v>37</v>
      </c>
      <c r="AX159" s="14" t="s">
        <v>84</v>
      </c>
      <c r="AY159" s="164" t="s">
        <v>208</v>
      </c>
    </row>
    <row r="160" spans="2:63" s="11" customFormat="1" ht="22.9" customHeight="1">
      <c r="B160" s="120"/>
      <c r="D160" s="121" t="s">
        <v>76</v>
      </c>
      <c r="E160" s="130" t="s">
        <v>381</v>
      </c>
      <c r="F160" s="130" t="s">
        <v>382</v>
      </c>
      <c r="I160" s="123"/>
      <c r="J160" s="131">
        <f>BK160</f>
        <v>0</v>
      </c>
      <c r="L160" s="120"/>
      <c r="M160" s="125"/>
      <c r="P160" s="126">
        <f>SUM(P161:P171)</f>
        <v>0</v>
      </c>
      <c r="R160" s="126">
        <f>SUM(R161:R171)</f>
        <v>0</v>
      </c>
      <c r="T160" s="127">
        <f>SUM(T161:T171)</f>
        <v>0</v>
      </c>
      <c r="AR160" s="121" t="s">
        <v>84</v>
      </c>
      <c r="AT160" s="128" t="s">
        <v>76</v>
      </c>
      <c r="AU160" s="128" t="s">
        <v>84</v>
      </c>
      <c r="AY160" s="121" t="s">
        <v>208</v>
      </c>
      <c r="BK160" s="129">
        <f>SUM(BK161:BK171)</f>
        <v>0</v>
      </c>
    </row>
    <row r="161" spans="2:65" s="1" customFormat="1" ht="44.25" customHeight="1">
      <c r="B161" s="33"/>
      <c r="C161" s="132" t="s">
        <v>312</v>
      </c>
      <c r="D161" s="132" t="s">
        <v>211</v>
      </c>
      <c r="E161" s="133" t="s">
        <v>625</v>
      </c>
      <c r="F161" s="134" t="s">
        <v>626</v>
      </c>
      <c r="G161" s="135" t="s">
        <v>386</v>
      </c>
      <c r="H161" s="136">
        <v>4.995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627</v>
      </c>
    </row>
    <row r="162" spans="2:47" s="1" customFormat="1" ht="12">
      <c r="B162" s="33"/>
      <c r="D162" s="145" t="s">
        <v>218</v>
      </c>
      <c r="F162" s="146" t="s">
        <v>628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65" s="1" customFormat="1" ht="33" customHeight="1">
      <c r="B163" s="33"/>
      <c r="C163" s="132" t="s">
        <v>318</v>
      </c>
      <c r="D163" s="132" t="s">
        <v>211</v>
      </c>
      <c r="E163" s="133" t="s">
        <v>390</v>
      </c>
      <c r="F163" s="134" t="s">
        <v>391</v>
      </c>
      <c r="G163" s="135" t="s">
        <v>386</v>
      </c>
      <c r="H163" s="136">
        <v>4.995</v>
      </c>
      <c r="I163" s="137"/>
      <c r="J163" s="138">
        <f>ROUND(I163*H163,2)</f>
        <v>0</v>
      </c>
      <c r="K163" s="134" t="s">
        <v>215</v>
      </c>
      <c r="L163" s="33"/>
      <c r="M163" s="139" t="s">
        <v>19</v>
      </c>
      <c r="N163" s="140" t="s">
        <v>48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216</v>
      </c>
      <c r="AT163" s="143" t="s">
        <v>211</v>
      </c>
      <c r="AU163" s="143" t="s">
        <v>86</v>
      </c>
      <c r="AY163" s="18" t="s">
        <v>208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84</v>
      </c>
      <c r="BK163" s="144">
        <f>ROUND(I163*H163,2)</f>
        <v>0</v>
      </c>
      <c r="BL163" s="18" t="s">
        <v>216</v>
      </c>
      <c r="BM163" s="143" t="s">
        <v>629</v>
      </c>
    </row>
    <row r="164" spans="2:47" s="1" customFormat="1" ht="12">
      <c r="B164" s="33"/>
      <c r="D164" s="145" t="s">
        <v>218</v>
      </c>
      <c r="F164" s="146" t="s">
        <v>393</v>
      </c>
      <c r="I164" s="147"/>
      <c r="L164" s="33"/>
      <c r="M164" s="148"/>
      <c r="T164" s="52"/>
      <c r="AT164" s="18" t="s">
        <v>218</v>
      </c>
      <c r="AU164" s="18" t="s">
        <v>86</v>
      </c>
    </row>
    <row r="165" spans="2:65" s="1" customFormat="1" ht="44.25" customHeight="1">
      <c r="B165" s="33"/>
      <c r="C165" s="132" t="s">
        <v>8</v>
      </c>
      <c r="D165" s="132" t="s">
        <v>211</v>
      </c>
      <c r="E165" s="133" t="s">
        <v>395</v>
      </c>
      <c r="F165" s="134" t="s">
        <v>396</v>
      </c>
      <c r="G165" s="135" t="s">
        <v>386</v>
      </c>
      <c r="H165" s="136">
        <v>124.875</v>
      </c>
      <c r="I165" s="137"/>
      <c r="J165" s="138">
        <f>ROUND(I165*H165,2)</f>
        <v>0</v>
      </c>
      <c r="K165" s="134" t="s">
        <v>215</v>
      </c>
      <c r="L165" s="33"/>
      <c r="M165" s="139" t="s">
        <v>19</v>
      </c>
      <c r="N165" s="140" t="s">
        <v>48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216</v>
      </c>
      <c r="AT165" s="143" t="s">
        <v>211</v>
      </c>
      <c r="AU165" s="143" t="s">
        <v>86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84</v>
      </c>
      <c r="BK165" s="144">
        <f>ROUND(I165*H165,2)</f>
        <v>0</v>
      </c>
      <c r="BL165" s="18" t="s">
        <v>216</v>
      </c>
      <c r="BM165" s="143" t="s">
        <v>630</v>
      </c>
    </row>
    <row r="166" spans="2:47" s="1" customFormat="1" ht="12">
      <c r="B166" s="33"/>
      <c r="D166" s="145" t="s">
        <v>218</v>
      </c>
      <c r="F166" s="146" t="s">
        <v>398</v>
      </c>
      <c r="I166" s="147"/>
      <c r="L166" s="33"/>
      <c r="M166" s="148"/>
      <c r="T166" s="52"/>
      <c r="AT166" s="18" t="s">
        <v>218</v>
      </c>
      <c r="AU166" s="18" t="s">
        <v>86</v>
      </c>
    </row>
    <row r="167" spans="2:51" s="12" customFormat="1" ht="12">
      <c r="B167" s="149"/>
      <c r="D167" s="150" t="s">
        <v>220</v>
      </c>
      <c r="F167" s="152" t="s">
        <v>631</v>
      </c>
      <c r="H167" s="153">
        <v>124.875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4</v>
      </c>
      <c r="AX167" s="12" t="s">
        <v>84</v>
      </c>
      <c r="AY167" s="151" t="s">
        <v>208</v>
      </c>
    </row>
    <row r="168" spans="2:65" s="1" customFormat="1" ht="44.25" customHeight="1">
      <c r="B168" s="33"/>
      <c r="C168" s="132" t="s">
        <v>331</v>
      </c>
      <c r="D168" s="132" t="s">
        <v>211</v>
      </c>
      <c r="E168" s="133" t="s">
        <v>401</v>
      </c>
      <c r="F168" s="134" t="s">
        <v>402</v>
      </c>
      <c r="G168" s="135" t="s">
        <v>386</v>
      </c>
      <c r="H168" s="136">
        <v>3.028</v>
      </c>
      <c r="I168" s="137"/>
      <c r="J168" s="138">
        <f>ROUND(I168*H168,2)</f>
        <v>0</v>
      </c>
      <c r="K168" s="134" t="s">
        <v>215</v>
      </c>
      <c r="L168" s="33"/>
      <c r="M168" s="139" t="s">
        <v>19</v>
      </c>
      <c r="N168" s="140" t="s">
        <v>48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216</v>
      </c>
      <c r="AT168" s="143" t="s">
        <v>211</v>
      </c>
      <c r="AU168" s="143" t="s">
        <v>86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84</v>
      </c>
      <c r="BK168" s="144">
        <f>ROUND(I168*H168,2)</f>
        <v>0</v>
      </c>
      <c r="BL168" s="18" t="s">
        <v>216</v>
      </c>
      <c r="BM168" s="143" t="s">
        <v>632</v>
      </c>
    </row>
    <row r="169" spans="2:47" s="1" customFormat="1" ht="12">
      <c r="B169" s="33"/>
      <c r="D169" s="145" t="s">
        <v>218</v>
      </c>
      <c r="F169" s="146" t="s">
        <v>404</v>
      </c>
      <c r="I169" s="147"/>
      <c r="L169" s="33"/>
      <c r="M169" s="148"/>
      <c r="T169" s="52"/>
      <c r="AT169" s="18" t="s">
        <v>218</v>
      </c>
      <c r="AU169" s="18" t="s">
        <v>86</v>
      </c>
    </row>
    <row r="170" spans="2:65" s="1" customFormat="1" ht="49.15" customHeight="1">
      <c r="B170" s="33"/>
      <c r="C170" s="132" t="s">
        <v>337</v>
      </c>
      <c r="D170" s="132" t="s">
        <v>211</v>
      </c>
      <c r="E170" s="133" t="s">
        <v>406</v>
      </c>
      <c r="F170" s="134" t="s">
        <v>407</v>
      </c>
      <c r="G170" s="135" t="s">
        <v>386</v>
      </c>
      <c r="H170" s="136">
        <v>1.967</v>
      </c>
      <c r="I170" s="137"/>
      <c r="J170" s="138">
        <f>ROUND(I170*H170,2)</f>
        <v>0</v>
      </c>
      <c r="K170" s="134" t="s">
        <v>215</v>
      </c>
      <c r="L170" s="33"/>
      <c r="M170" s="139" t="s">
        <v>19</v>
      </c>
      <c r="N170" s="140" t="s">
        <v>48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216</v>
      </c>
      <c r="AT170" s="143" t="s">
        <v>211</v>
      </c>
      <c r="AU170" s="143" t="s">
        <v>86</v>
      </c>
      <c r="AY170" s="18" t="s">
        <v>208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8" t="s">
        <v>84</v>
      </c>
      <c r="BK170" s="144">
        <f>ROUND(I170*H170,2)</f>
        <v>0</v>
      </c>
      <c r="BL170" s="18" t="s">
        <v>216</v>
      </c>
      <c r="BM170" s="143" t="s">
        <v>633</v>
      </c>
    </row>
    <row r="171" spans="2:47" s="1" customFormat="1" ht="12">
      <c r="B171" s="33"/>
      <c r="D171" s="145" t="s">
        <v>218</v>
      </c>
      <c r="F171" s="146" t="s">
        <v>409</v>
      </c>
      <c r="I171" s="147"/>
      <c r="L171" s="33"/>
      <c r="M171" s="148"/>
      <c r="T171" s="52"/>
      <c r="AT171" s="18" t="s">
        <v>218</v>
      </c>
      <c r="AU171" s="18" t="s">
        <v>86</v>
      </c>
    </row>
    <row r="172" spans="2:63" s="11" customFormat="1" ht="22.9" customHeight="1">
      <c r="B172" s="120"/>
      <c r="D172" s="121" t="s">
        <v>76</v>
      </c>
      <c r="E172" s="130" t="s">
        <v>410</v>
      </c>
      <c r="F172" s="130" t="s">
        <v>411</v>
      </c>
      <c r="I172" s="123"/>
      <c r="J172" s="131">
        <f>BK172</f>
        <v>0</v>
      </c>
      <c r="L172" s="120"/>
      <c r="M172" s="125"/>
      <c r="P172" s="126">
        <f>SUM(P173:P174)</f>
        <v>0</v>
      </c>
      <c r="R172" s="126">
        <f>SUM(R173:R174)</f>
        <v>0</v>
      </c>
      <c r="T172" s="127">
        <f>SUM(T173:T174)</f>
        <v>0</v>
      </c>
      <c r="AR172" s="121" t="s">
        <v>84</v>
      </c>
      <c r="AT172" s="128" t="s">
        <v>76</v>
      </c>
      <c r="AU172" s="128" t="s">
        <v>84</v>
      </c>
      <c r="AY172" s="121" t="s">
        <v>208</v>
      </c>
      <c r="BK172" s="129">
        <f>SUM(BK173:BK174)</f>
        <v>0</v>
      </c>
    </row>
    <row r="173" spans="2:65" s="1" customFormat="1" ht="55.5" customHeight="1">
      <c r="B173" s="33"/>
      <c r="C173" s="132" t="s">
        <v>343</v>
      </c>
      <c r="D173" s="132" t="s">
        <v>211</v>
      </c>
      <c r="E173" s="133" t="s">
        <v>634</v>
      </c>
      <c r="F173" s="134" t="s">
        <v>635</v>
      </c>
      <c r="G173" s="135" t="s">
        <v>386</v>
      </c>
      <c r="H173" s="136">
        <v>6.898</v>
      </c>
      <c r="I173" s="137"/>
      <c r="J173" s="138">
        <f>ROUND(I173*H173,2)</f>
        <v>0</v>
      </c>
      <c r="K173" s="134" t="s">
        <v>215</v>
      </c>
      <c r="L173" s="33"/>
      <c r="M173" s="139" t="s">
        <v>19</v>
      </c>
      <c r="N173" s="140" t="s">
        <v>48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216</v>
      </c>
      <c r="AT173" s="143" t="s">
        <v>211</v>
      </c>
      <c r="AU173" s="143" t="s">
        <v>86</v>
      </c>
      <c r="AY173" s="18" t="s">
        <v>208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84</v>
      </c>
      <c r="BK173" s="144">
        <f>ROUND(I173*H173,2)</f>
        <v>0</v>
      </c>
      <c r="BL173" s="18" t="s">
        <v>216</v>
      </c>
      <c r="BM173" s="143" t="s">
        <v>636</v>
      </c>
    </row>
    <row r="174" spans="2:47" s="1" customFormat="1" ht="12">
      <c r="B174" s="33"/>
      <c r="D174" s="145" t="s">
        <v>218</v>
      </c>
      <c r="F174" s="146" t="s">
        <v>637</v>
      </c>
      <c r="I174" s="147"/>
      <c r="L174" s="33"/>
      <c r="M174" s="148"/>
      <c r="T174" s="52"/>
      <c r="AT174" s="18" t="s">
        <v>218</v>
      </c>
      <c r="AU174" s="18" t="s">
        <v>86</v>
      </c>
    </row>
    <row r="175" spans="2:63" s="11" customFormat="1" ht="25.9" customHeight="1">
      <c r="B175" s="120"/>
      <c r="D175" s="121" t="s">
        <v>76</v>
      </c>
      <c r="E175" s="122" t="s">
        <v>417</v>
      </c>
      <c r="F175" s="122" t="s">
        <v>418</v>
      </c>
      <c r="I175" s="123"/>
      <c r="J175" s="124">
        <f>BK175</f>
        <v>0</v>
      </c>
      <c r="L175" s="120"/>
      <c r="M175" s="125"/>
      <c r="P175" s="126">
        <f>P176+P195</f>
        <v>0</v>
      </c>
      <c r="R175" s="126">
        <f>R176+R195</f>
        <v>1.8363840389000001</v>
      </c>
      <c r="T175" s="127">
        <f>T176+T195</f>
        <v>0.035404</v>
      </c>
      <c r="AR175" s="121" t="s">
        <v>86</v>
      </c>
      <c r="AT175" s="128" t="s">
        <v>76</v>
      </c>
      <c r="AU175" s="128" t="s">
        <v>77</v>
      </c>
      <c r="AY175" s="121" t="s">
        <v>208</v>
      </c>
      <c r="BK175" s="129">
        <f>BK176+BK195</f>
        <v>0</v>
      </c>
    </row>
    <row r="176" spans="2:63" s="11" customFormat="1" ht="22.9" customHeight="1">
      <c r="B176" s="120"/>
      <c r="D176" s="121" t="s">
        <v>76</v>
      </c>
      <c r="E176" s="130" t="s">
        <v>419</v>
      </c>
      <c r="F176" s="130" t="s">
        <v>420</v>
      </c>
      <c r="I176" s="123"/>
      <c r="J176" s="131">
        <f>BK176</f>
        <v>0</v>
      </c>
      <c r="L176" s="120"/>
      <c r="M176" s="125"/>
      <c r="P176" s="126">
        <f>SUM(P177:P194)</f>
        <v>0</v>
      </c>
      <c r="R176" s="126">
        <f>SUM(R177:R194)</f>
        <v>0.1377772944</v>
      </c>
      <c r="T176" s="127">
        <f>SUM(T177:T194)</f>
        <v>0.035404</v>
      </c>
      <c r="AR176" s="121" t="s">
        <v>86</v>
      </c>
      <c r="AT176" s="128" t="s">
        <v>76</v>
      </c>
      <c r="AU176" s="128" t="s">
        <v>84</v>
      </c>
      <c r="AY176" s="121" t="s">
        <v>208</v>
      </c>
      <c r="BK176" s="129">
        <f>SUM(BK177:BK194)</f>
        <v>0</v>
      </c>
    </row>
    <row r="177" spans="2:65" s="1" customFormat="1" ht="24.2" customHeight="1">
      <c r="B177" s="33"/>
      <c r="C177" s="132" t="s">
        <v>349</v>
      </c>
      <c r="D177" s="132" t="s">
        <v>211</v>
      </c>
      <c r="E177" s="133" t="s">
        <v>422</v>
      </c>
      <c r="F177" s="134" t="s">
        <v>423</v>
      </c>
      <c r="G177" s="135" t="s">
        <v>274</v>
      </c>
      <c r="H177" s="136">
        <v>21.2</v>
      </c>
      <c r="I177" s="137"/>
      <c r="J177" s="138">
        <f>ROUND(I177*H177,2)</f>
        <v>0</v>
      </c>
      <c r="K177" s="134" t="s">
        <v>215</v>
      </c>
      <c r="L177" s="33"/>
      <c r="M177" s="139" t="s">
        <v>19</v>
      </c>
      <c r="N177" s="140" t="s">
        <v>48</v>
      </c>
      <c r="P177" s="141">
        <f>O177*H177</f>
        <v>0</v>
      </c>
      <c r="Q177" s="141">
        <v>0</v>
      </c>
      <c r="R177" s="141">
        <f>Q177*H177</f>
        <v>0</v>
      </c>
      <c r="S177" s="141">
        <v>0.00167</v>
      </c>
      <c r="T177" s="142">
        <f>S177*H177</f>
        <v>0.035404</v>
      </c>
      <c r="AR177" s="143" t="s">
        <v>331</v>
      </c>
      <c r="AT177" s="143" t="s">
        <v>211</v>
      </c>
      <c r="AU177" s="143" t="s">
        <v>86</v>
      </c>
      <c r="AY177" s="18" t="s">
        <v>208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84</v>
      </c>
      <c r="BK177" s="144">
        <f>ROUND(I177*H177,2)</f>
        <v>0</v>
      </c>
      <c r="BL177" s="18" t="s">
        <v>331</v>
      </c>
      <c r="BM177" s="143" t="s">
        <v>638</v>
      </c>
    </row>
    <row r="178" spans="2:47" s="1" customFormat="1" ht="12">
      <c r="B178" s="33"/>
      <c r="D178" s="145" t="s">
        <v>218</v>
      </c>
      <c r="F178" s="146" t="s">
        <v>425</v>
      </c>
      <c r="I178" s="147"/>
      <c r="L178" s="33"/>
      <c r="M178" s="148"/>
      <c r="T178" s="52"/>
      <c r="AT178" s="18" t="s">
        <v>218</v>
      </c>
      <c r="AU178" s="18" t="s">
        <v>86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615</v>
      </c>
      <c r="H179" s="153">
        <v>21.2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4" customFormat="1" ht="12">
      <c r="B180" s="163"/>
      <c r="D180" s="150" t="s">
        <v>220</v>
      </c>
      <c r="E180" s="164" t="s">
        <v>19</v>
      </c>
      <c r="F180" s="165" t="s">
        <v>223</v>
      </c>
      <c r="H180" s="166">
        <v>21.2</v>
      </c>
      <c r="I180" s="167"/>
      <c r="L180" s="163"/>
      <c r="M180" s="168"/>
      <c r="T180" s="169"/>
      <c r="AT180" s="164" t="s">
        <v>220</v>
      </c>
      <c r="AU180" s="164" t="s">
        <v>86</v>
      </c>
      <c r="AV180" s="14" t="s">
        <v>216</v>
      </c>
      <c r="AW180" s="14" t="s">
        <v>37</v>
      </c>
      <c r="AX180" s="14" t="s">
        <v>84</v>
      </c>
      <c r="AY180" s="164" t="s">
        <v>208</v>
      </c>
    </row>
    <row r="181" spans="2:65" s="1" customFormat="1" ht="37.9" customHeight="1">
      <c r="B181" s="33"/>
      <c r="C181" s="132" t="s">
        <v>355</v>
      </c>
      <c r="D181" s="132" t="s">
        <v>211</v>
      </c>
      <c r="E181" s="133" t="s">
        <v>427</v>
      </c>
      <c r="F181" s="134" t="s">
        <v>428</v>
      </c>
      <c r="G181" s="135" t="s">
        <v>274</v>
      </c>
      <c r="H181" s="136">
        <v>16.8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0.002691466</v>
      </c>
      <c r="R181" s="141">
        <f>Q181*H181</f>
        <v>0.0452166288</v>
      </c>
      <c r="S181" s="141">
        <v>0</v>
      </c>
      <c r="T181" s="142">
        <f>S181*H181</f>
        <v>0</v>
      </c>
      <c r="AR181" s="143" t="s">
        <v>331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331</v>
      </c>
      <c r="BM181" s="143" t="s">
        <v>639</v>
      </c>
    </row>
    <row r="182" spans="2:47" s="1" customFormat="1" ht="12">
      <c r="B182" s="33"/>
      <c r="D182" s="145" t="s">
        <v>218</v>
      </c>
      <c r="F182" s="146" t="s">
        <v>430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431</v>
      </c>
      <c r="H183" s="153">
        <v>16.8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16.8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37.9" customHeight="1">
      <c r="B185" s="33"/>
      <c r="C185" s="132" t="s">
        <v>7</v>
      </c>
      <c r="D185" s="132" t="s">
        <v>211</v>
      </c>
      <c r="E185" s="133" t="s">
        <v>433</v>
      </c>
      <c r="F185" s="134" t="s">
        <v>434</v>
      </c>
      <c r="G185" s="135" t="s">
        <v>274</v>
      </c>
      <c r="H185" s="136">
        <v>21.6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0.004285216</v>
      </c>
      <c r="R185" s="141">
        <f>Q185*H185</f>
        <v>0.0925606656</v>
      </c>
      <c r="S185" s="141">
        <v>0</v>
      </c>
      <c r="T185" s="142">
        <f>S185*H185</f>
        <v>0</v>
      </c>
      <c r="AR185" s="143" t="s">
        <v>331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331</v>
      </c>
      <c r="BM185" s="143" t="s">
        <v>640</v>
      </c>
    </row>
    <row r="186" spans="2:47" s="1" customFormat="1" ht="12">
      <c r="B186" s="33"/>
      <c r="D186" s="145" t="s">
        <v>218</v>
      </c>
      <c r="F186" s="146" t="s">
        <v>436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437</v>
      </c>
      <c r="H187" s="153">
        <v>21.6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4" customFormat="1" ht="12">
      <c r="B188" s="163"/>
      <c r="D188" s="150" t="s">
        <v>220</v>
      </c>
      <c r="E188" s="164" t="s">
        <v>19</v>
      </c>
      <c r="F188" s="165" t="s">
        <v>223</v>
      </c>
      <c r="H188" s="166">
        <v>21.6</v>
      </c>
      <c r="I188" s="167"/>
      <c r="L188" s="163"/>
      <c r="M188" s="168"/>
      <c r="T188" s="169"/>
      <c r="AT188" s="164" t="s">
        <v>220</v>
      </c>
      <c r="AU188" s="164" t="s">
        <v>86</v>
      </c>
      <c r="AV188" s="14" t="s">
        <v>216</v>
      </c>
      <c r="AW188" s="14" t="s">
        <v>37</v>
      </c>
      <c r="AX188" s="14" t="s">
        <v>84</v>
      </c>
      <c r="AY188" s="164" t="s">
        <v>208</v>
      </c>
    </row>
    <row r="189" spans="2:65" s="1" customFormat="1" ht="55.5" customHeight="1">
      <c r="B189" s="33"/>
      <c r="C189" s="132" t="s">
        <v>368</v>
      </c>
      <c r="D189" s="132" t="s">
        <v>211</v>
      </c>
      <c r="E189" s="133" t="s">
        <v>439</v>
      </c>
      <c r="F189" s="134" t="s">
        <v>440</v>
      </c>
      <c r="G189" s="135" t="s">
        <v>235</v>
      </c>
      <c r="H189" s="136">
        <v>32</v>
      </c>
      <c r="I189" s="137"/>
      <c r="J189" s="138">
        <f>ROUND(I189*H189,2)</f>
        <v>0</v>
      </c>
      <c r="K189" s="134" t="s">
        <v>215</v>
      </c>
      <c r="L189" s="33"/>
      <c r="M189" s="139" t="s">
        <v>19</v>
      </c>
      <c r="N189" s="140" t="s">
        <v>48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331</v>
      </c>
      <c r="AT189" s="143" t="s">
        <v>211</v>
      </c>
      <c r="AU189" s="143" t="s">
        <v>86</v>
      </c>
      <c r="AY189" s="18" t="s">
        <v>208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84</v>
      </c>
      <c r="BK189" s="144">
        <f>ROUND(I189*H189,2)</f>
        <v>0</v>
      </c>
      <c r="BL189" s="18" t="s">
        <v>331</v>
      </c>
      <c r="BM189" s="143" t="s">
        <v>641</v>
      </c>
    </row>
    <row r="190" spans="2:47" s="1" customFormat="1" ht="12">
      <c r="B190" s="33"/>
      <c r="D190" s="145" t="s">
        <v>218</v>
      </c>
      <c r="F190" s="146" t="s">
        <v>442</v>
      </c>
      <c r="I190" s="147"/>
      <c r="L190" s="33"/>
      <c r="M190" s="148"/>
      <c r="T190" s="52"/>
      <c r="AT190" s="18" t="s">
        <v>218</v>
      </c>
      <c r="AU190" s="18" t="s">
        <v>86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443</v>
      </c>
      <c r="H191" s="153">
        <v>32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32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5" s="1" customFormat="1" ht="44.25" customHeight="1">
      <c r="B193" s="33"/>
      <c r="C193" s="132" t="s">
        <v>374</v>
      </c>
      <c r="D193" s="132" t="s">
        <v>211</v>
      </c>
      <c r="E193" s="133" t="s">
        <v>577</v>
      </c>
      <c r="F193" s="134" t="s">
        <v>578</v>
      </c>
      <c r="G193" s="135" t="s">
        <v>447</v>
      </c>
      <c r="H193" s="187"/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331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331</v>
      </c>
      <c r="BM193" s="143" t="s">
        <v>642</v>
      </c>
    </row>
    <row r="194" spans="2:47" s="1" customFormat="1" ht="12">
      <c r="B194" s="33"/>
      <c r="D194" s="145" t="s">
        <v>218</v>
      </c>
      <c r="F194" s="146" t="s">
        <v>580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63" s="11" customFormat="1" ht="22.9" customHeight="1">
      <c r="B195" s="120"/>
      <c r="D195" s="121" t="s">
        <v>76</v>
      </c>
      <c r="E195" s="130" t="s">
        <v>450</v>
      </c>
      <c r="F195" s="130" t="s">
        <v>451</v>
      </c>
      <c r="I195" s="123"/>
      <c r="J195" s="131">
        <f>BK195</f>
        <v>0</v>
      </c>
      <c r="L195" s="120"/>
      <c r="M195" s="125"/>
      <c r="P195" s="126">
        <f>SUM(P196:P220)</f>
        <v>0</v>
      </c>
      <c r="R195" s="126">
        <f>SUM(R196:R220)</f>
        <v>1.6986067445000002</v>
      </c>
      <c r="T195" s="127">
        <f>SUM(T196:T220)</f>
        <v>0</v>
      </c>
      <c r="AR195" s="121" t="s">
        <v>86</v>
      </c>
      <c r="AT195" s="128" t="s">
        <v>76</v>
      </c>
      <c r="AU195" s="128" t="s">
        <v>84</v>
      </c>
      <c r="AY195" s="121" t="s">
        <v>208</v>
      </c>
      <c r="BK195" s="129">
        <f>SUM(BK196:BK220)</f>
        <v>0</v>
      </c>
    </row>
    <row r="196" spans="2:65" s="1" customFormat="1" ht="33" customHeight="1">
      <c r="B196" s="33"/>
      <c r="C196" s="132" t="s">
        <v>383</v>
      </c>
      <c r="D196" s="132" t="s">
        <v>211</v>
      </c>
      <c r="E196" s="133" t="s">
        <v>453</v>
      </c>
      <c r="F196" s="134" t="s">
        <v>454</v>
      </c>
      <c r="G196" s="135" t="s">
        <v>226</v>
      </c>
      <c r="H196" s="136">
        <v>44.28</v>
      </c>
      <c r="I196" s="137"/>
      <c r="J196" s="138">
        <f>ROUND(I196*H196,2)</f>
        <v>0</v>
      </c>
      <c r="K196" s="134" t="s">
        <v>215</v>
      </c>
      <c r="L196" s="33"/>
      <c r="M196" s="139" t="s">
        <v>19</v>
      </c>
      <c r="N196" s="140" t="s">
        <v>48</v>
      </c>
      <c r="P196" s="141">
        <f>O196*H196</f>
        <v>0</v>
      </c>
      <c r="Q196" s="141">
        <v>0.0002653375</v>
      </c>
      <c r="R196" s="141">
        <f>Q196*H196</f>
        <v>0.0117491445</v>
      </c>
      <c r="S196" s="141">
        <v>0</v>
      </c>
      <c r="T196" s="142">
        <f>S196*H196</f>
        <v>0</v>
      </c>
      <c r="AR196" s="143" t="s">
        <v>331</v>
      </c>
      <c r="AT196" s="143" t="s">
        <v>211</v>
      </c>
      <c r="AU196" s="143" t="s">
        <v>86</v>
      </c>
      <c r="AY196" s="18" t="s">
        <v>208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8" t="s">
        <v>84</v>
      </c>
      <c r="BK196" s="144">
        <f>ROUND(I196*H196,2)</f>
        <v>0</v>
      </c>
      <c r="BL196" s="18" t="s">
        <v>331</v>
      </c>
      <c r="BM196" s="143" t="s">
        <v>643</v>
      </c>
    </row>
    <row r="197" spans="2:47" s="1" customFormat="1" ht="12">
      <c r="B197" s="33"/>
      <c r="D197" s="145" t="s">
        <v>218</v>
      </c>
      <c r="F197" s="146" t="s">
        <v>456</v>
      </c>
      <c r="I197" s="147"/>
      <c r="L197" s="33"/>
      <c r="M197" s="148"/>
      <c r="T197" s="52"/>
      <c r="AT197" s="18" t="s">
        <v>218</v>
      </c>
      <c r="AU197" s="18" t="s">
        <v>86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582</v>
      </c>
      <c r="H198" s="153">
        <v>44.28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3" customFormat="1" ht="12">
      <c r="B199" s="157"/>
      <c r="D199" s="150" t="s">
        <v>220</v>
      </c>
      <c r="E199" s="158" t="s">
        <v>19</v>
      </c>
      <c r="F199" s="159" t="s">
        <v>644</v>
      </c>
      <c r="H199" s="158" t="s">
        <v>19</v>
      </c>
      <c r="I199" s="160"/>
      <c r="L199" s="157"/>
      <c r="M199" s="161"/>
      <c r="T199" s="162"/>
      <c r="AT199" s="158" t="s">
        <v>220</v>
      </c>
      <c r="AU199" s="158" t="s">
        <v>86</v>
      </c>
      <c r="AV199" s="13" t="s">
        <v>84</v>
      </c>
      <c r="AW199" s="13" t="s">
        <v>37</v>
      </c>
      <c r="AX199" s="13" t="s">
        <v>77</v>
      </c>
      <c r="AY199" s="158" t="s">
        <v>208</v>
      </c>
    </row>
    <row r="200" spans="2:51" s="14" customFormat="1" ht="12">
      <c r="B200" s="163"/>
      <c r="D200" s="150" t="s">
        <v>220</v>
      </c>
      <c r="E200" s="164" t="s">
        <v>19</v>
      </c>
      <c r="F200" s="165" t="s">
        <v>223</v>
      </c>
      <c r="H200" s="166">
        <v>44.28</v>
      </c>
      <c r="I200" s="167"/>
      <c r="L200" s="163"/>
      <c r="M200" s="168"/>
      <c r="T200" s="169"/>
      <c r="AT200" s="164" t="s">
        <v>220</v>
      </c>
      <c r="AU200" s="164" t="s">
        <v>86</v>
      </c>
      <c r="AV200" s="14" t="s">
        <v>216</v>
      </c>
      <c r="AW200" s="14" t="s">
        <v>37</v>
      </c>
      <c r="AX200" s="14" t="s">
        <v>84</v>
      </c>
      <c r="AY200" s="164" t="s">
        <v>208</v>
      </c>
    </row>
    <row r="201" spans="2:65" s="1" customFormat="1" ht="33" customHeight="1">
      <c r="B201" s="33"/>
      <c r="C201" s="170" t="s">
        <v>389</v>
      </c>
      <c r="D201" s="170" t="s">
        <v>239</v>
      </c>
      <c r="E201" s="171" t="s">
        <v>460</v>
      </c>
      <c r="F201" s="172" t="s">
        <v>461</v>
      </c>
      <c r="G201" s="173" t="s">
        <v>226</v>
      </c>
      <c r="H201" s="174">
        <v>44.28</v>
      </c>
      <c r="I201" s="175"/>
      <c r="J201" s="176">
        <f>ROUND(I201*H201,2)</f>
        <v>0</v>
      </c>
      <c r="K201" s="172" t="s">
        <v>215</v>
      </c>
      <c r="L201" s="177"/>
      <c r="M201" s="178" t="s">
        <v>19</v>
      </c>
      <c r="N201" s="179" t="s">
        <v>48</v>
      </c>
      <c r="P201" s="141">
        <f>O201*H201</f>
        <v>0</v>
      </c>
      <c r="Q201" s="141">
        <v>0.03642</v>
      </c>
      <c r="R201" s="141">
        <f>Q201*H201</f>
        <v>1.6126776</v>
      </c>
      <c r="S201" s="141">
        <v>0</v>
      </c>
      <c r="T201" s="142">
        <f>S201*H201</f>
        <v>0</v>
      </c>
      <c r="AR201" s="143" t="s">
        <v>432</v>
      </c>
      <c r="AT201" s="143" t="s">
        <v>239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331</v>
      </c>
      <c r="BM201" s="143" t="s">
        <v>645</v>
      </c>
    </row>
    <row r="202" spans="2:51" s="12" customFormat="1" ht="12">
      <c r="B202" s="149"/>
      <c r="D202" s="150" t="s">
        <v>220</v>
      </c>
      <c r="E202" s="151" t="s">
        <v>19</v>
      </c>
      <c r="F202" s="152" t="s">
        <v>582</v>
      </c>
      <c r="H202" s="153">
        <v>44.28</v>
      </c>
      <c r="I202" s="154"/>
      <c r="L202" s="149"/>
      <c r="M202" s="155"/>
      <c r="T202" s="156"/>
      <c r="AT202" s="151" t="s">
        <v>220</v>
      </c>
      <c r="AU202" s="151" t="s">
        <v>86</v>
      </c>
      <c r="AV202" s="12" t="s">
        <v>86</v>
      </c>
      <c r="AW202" s="12" t="s">
        <v>37</v>
      </c>
      <c r="AX202" s="12" t="s">
        <v>77</v>
      </c>
      <c r="AY202" s="151" t="s">
        <v>208</v>
      </c>
    </row>
    <row r="203" spans="2:51" s="13" customFormat="1" ht="12">
      <c r="B203" s="157"/>
      <c r="D203" s="150" t="s">
        <v>220</v>
      </c>
      <c r="E203" s="158" t="s">
        <v>19</v>
      </c>
      <c r="F203" s="159" t="s">
        <v>644</v>
      </c>
      <c r="H203" s="158" t="s">
        <v>19</v>
      </c>
      <c r="I203" s="160"/>
      <c r="L203" s="157"/>
      <c r="M203" s="161"/>
      <c r="T203" s="162"/>
      <c r="AT203" s="158" t="s">
        <v>220</v>
      </c>
      <c r="AU203" s="158" t="s">
        <v>86</v>
      </c>
      <c r="AV203" s="13" t="s">
        <v>84</v>
      </c>
      <c r="AW203" s="13" t="s">
        <v>37</v>
      </c>
      <c r="AX203" s="13" t="s">
        <v>77</v>
      </c>
      <c r="AY203" s="158" t="s">
        <v>208</v>
      </c>
    </row>
    <row r="204" spans="2:51" s="14" customFormat="1" ht="12">
      <c r="B204" s="163"/>
      <c r="D204" s="150" t="s">
        <v>220</v>
      </c>
      <c r="E204" s="164" t="s">
        <v>19</v>
      </c>
      <c r="F204" s="165" t="s">
        <v>223</v>
      </c>
      <c r="H204" s="166">
        <v>44.28</v>
      </c>
      <c r="I204" s="167"/>
      <c r="L204" s="163"/>
      <c r="M204" s="168"/>
      <c r="T204" s="169"/>
      <c r="AT204" s="164" t="s">
        <v>220</v>
      </c>
      <c r="AU204" s="164" t="s">
        <v>86</v>
      </c>
      <c r="AV204" s="14" t="s">
        <v>216</v>
      </c>
      <c r="AW204" s="14" t="s">
        <v>37</v>
      </c>
      <c r="AX204" s="14" t="s">
        <v>84</v>
      </c>
      <c r="AY204" s="164" t="s">
        <v>208</v>
      </c>
    </row>
    <row r="205" spans="2:65" s="1" customFormat="1" ht="44.25" customHeight="1">
      <c r="B205" s="33"/>
      <c r="C205" s="132" t="s">
        <v>394</v>
      </c>
      <c r="D205" s="132" t="s">
        <v>211</v>
      </c>
      <c r="E205" s="133" t="s">
        <v>464</v>
      </c>
      <c r="F205" s="134" t="s">
        <v>465</v>
      </c>
      <c r="G205" s="135" t="s">
        <v>274</v>
      </c>
      <c r="H205" s="136">
        <v>76</v>
      </c>
      <c r="I205" s="137"/>
      <c r="J205" s="138">
        <f>ROUND(I205*H205,2)</f>
        <v>0</v>
      </c>
      <c r="K205" s="134" t="s">
        <v>215</v>
      </c>
      <c r="L205" s="33"/>
      <c r="M205" s="139" t="s">
        <v>19</v>
      </c>
      <c r="N205" s="140" t="s">
        <v>48</v>
      </c>
      <c r="P205" s="141">
        <f>O205*H205</f>
        <v>0</v>
      </c>
      <c r="Q205" s="141">
        <v>0.00029</v>
      </c>
      <c r="R205" s="141">
        <f>Q205*H205</f>
        <v>0.02204</v>
      </c>
      <c r="S205" s="141">
        <v>0</v>
      </c>
      <c r="T205" s="142">
        <f>S205*H205</f>
        <v>0</v>
      </c>
      <c r="AR205" s="143" t="s">
        <v>331</v>
      </c>
      <c r="AT205" s="143" t="s">
        <v>211</v>
      </c>
      <c r="AU205" s="143" t="s">
        <v>86</v>
      </c>
      <c r="AY205" s="18" t="s">
        <v>208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84</v>
      </c>
      <c r="BK205" s="144">
        <f>ROUND(I205*H205,2)</f>
        <v>0</v>
      </c>
      <c r="BL205" s="18" t="s">
        <v>331</v>
      </c>
      <c r="BM205" s="143" t="s">
        <v>646</v>
      </c>
    </row>
    <row r="206" spans="2:47" s="1" customFormat="1" ht="12">
      <c r="B206" s="33"/>
      <c r="D206" s="145" t="s">
        <v>218</v>
      </c>
      <c r="F206" s="146" t="s">
        <v>467</v>
      </c>
      <c r="I206" s="147"/>
      <c r="L206" s="33"/>
      <c r="M206" s="148"/>
      <c r="T206" s="52"/>
      <c r="AT206" s="18" t="s">
        <v>218</v>
      </c>
      <c r="AU206" s="18" t="s">
        <v>86</v>
      </c>
    </row>
    <row r="207" spans="2:51" s="12" customFormat="1" ht="12">
      <c r="B207" s="149"/>
      <c r="D207" s="150" t="s">
        <v>220</v>
      </c>
      <c r="E207" s="151" t="s">
        <v>19</v>
      </c>
      <c r="F207" s="152" t="s">
        <v>586</v>
      </c>
      <c r="H207" s="153">
        <v>76</v>
      </c>
      <c r="I207" s="154"/>
      <c r="L207" s="149"/>
      <c r="M207" s="155"/>
      <c r="T207" s="156"/>
      <c r="AT207" s="151" t="s">
        <v>220</v>
      </c>
      <c r="AU207" s="151" t="s">
        <v>86</v>
      </c>
      <c r="AV207" s="12" t="s">
        <v>86</v>
      </c>
      <c r="AW207" s="12" t="s">
        <v>37</v>
      </c>
      <c r="AX207" s="12" t="s">
        <v>77</v>
      </c>
      <c r="AY207" s="151" t="s">
        <v>208</v>
      </c>
    </row>
    <row r="208" spans="2:51" s="13" customFormat="1" ht="12">
      <c r="B208" s="157"/>
      <c r="D208" s="150" t="s">
        <v>220</v>
      </c>
      <c r="E208" s="158" t="s">
        <v>19</v>
      </c>
      <c r="F208" s="159" t="s">
        <v>644</v>
      </c>
      <c r="H208" s="158" t="s">
        <v>19</v>
      </c>
      <c r="I208" s="160"/>
      <c r="L208" s="157"/>
      <c r="M208" s="161"/>
      <c r="T208" s="162"/>
      <c r="AT208" s="158" t="s">
        <v>220</v>
      </c>
      <c r="AU208" s="158" t="s">
        <v>86</v>
      </c>
      <c r="AV208" s="13" t="s">
        <v>84</v>
      </c>
      <c r="AW208" s="13" t="s">
        <v>37</v>
      </c>
      <c r="AX208" s="13" t="s">
        <v>77</v>
      </c>
      <c r="AY208" s="158" t="s">
        <v>208</v>
      </c>
    </row>
    <row r="209" spans="2:51" s="14" customFormat="1" ht="12">
      <c r="B209" s="163"/>
      <c r="D209" s="150" t="s">
        <v>220</v>
      </c>
      <c r="E209" s="164" t="s">
        <v>19</v>
      </c>
      <c r="F209" s="165" t="s">
        <v>223</v>
      </c>
      <c r="H209" s="166">
        <v>76</v>
      </c>
      <c r="I209" s="167"/>
      <c r="L209" s="163"/>
      <c r="M209" s="168"/>
      <c r="T209" s="169"/>
      <c r="AT209" s="164" t="s">
        <v>220</v>
      </c>
      <c r="AU209" s="164" t="s">
        <v>86</v>
      </c>
      <c r="AV209" s="14" t="s">
        <v>216</v>
      </c>
      <c r="AW209" s="14" t="s">
        <v>37</v>
      </c>
      <c r="AX209" s="14" t="s">
        <v>84</v>
      </c>
      <c r="AY209" s="164" t="s">
        <v>208</v>
      </c>
    </row>
    <row r="210" spans="2:65" s="1" customFormat="1" ht="33" customHeight="1">
      <c r="B210" s="33"/>
      <c r="C210" s="132" t="s">
        <v>400</v>
      </c>
      <c r="D210" s="132" t="s">
        <v>211</v>
      </c>
      <c r="E210" s="133" t="s">
        <v>470</v>
      </c>
      <c r="F210" s="134" t="s">
        <v>471</v>
      </c>
      <c r="G210" s="135" t="s">
        <v>274</v>
      </c>
      <c r="H210" s="136">
        <v>16.4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331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331</v>
      </c>
      <c r="BM210" s="143" t="s">
        <v>647</v>
      </c>
    </row>
    <row r="211" spans="2:47" s="1" customFormat="1" ht="12">
      <c r="B211" s="33"/>
      <c r="D211" s="145" t="s">
        <v>218</v>
      </c>
      <c r="F211" s="146" t="s">
        <v>473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648</v>
      </c>
      <c r="H212" s="153">
        <v>16.4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4" customFormat="1" ht="12">
      <c r="B213" s="163"/>
      <c r="D213" s="150" t="s">
        <v>220</v>
      </c>
      <c r="E213" s="164" t="s">
        <v>19</v>
      </c>
      <c r="F213" s="165" t="s">
        <v>223</v>
      </c>
      <c r="H213" s="166">
        <v>16.4</v>
      </c>
      <c r="I213" s="167"/>
      <c r="L213" s="163"/>
      <c r="M213" s="168"/>
      <c r="T213" s="169"/>
      <c r="AT213" s="164" t="s">
        <v>220</v>
      </c>
      <c r="AU213" s="164" t="s">
        <v>86</v>
      </c>
      <c r="AV213" s="14" t="s">
        <v>216</v>
      </c>
      <c r="AW213" s="14" t="s">
        <v>37</v>
      </c>
      <c r="AX213" s="14" t="s">
        <v>84</v>
      </c>
      <c r="AY213" s="164" t="s">
        <v>208</v>
      </c>
    </row>
    <row r="214" spans="2:65" s="1" customFormat="1" ht="24.2" customHeight="1">
      <c r="B214" s="33"/>
      <c r="C214" s="170" t="s">
        <v>405</v>
      </c>
      <c r="D214" s="170" t="s">
        <v>239</v>
      </c>
      <c r="E214" s="171" t="s">
        <v>476</v>
      </c>
      <c r="F214" s="172" t="s">
        <v>477</v>
      </c>
      <c r="G214" s="173" t="s">
        <v>274</v>
      </c>
      <c r="H214" s="174">
        <v>17.22</v>
      </c>
      <c r="I214" s="175"/>
      <c r="J214" s="176">
        <f>ROUND(I214*H214,2)</f>
        <v>0</v>
      </c>
      <c r="K214" s="172" t="s">
        <v>215</v>
      </c>
      <c r="L214" s="177"/>
      <c r="M214" s="178" t="s">
        <v>19</v>
      </c>
      <c r="N214" s="179" t="s">
        <v>48</v>
      </c>
      <c r="P214" s="141">
        <f>O214*H214</f>
        <v>0</v>
      </c>
      <c r="Q214" s="141">
        <v>0.003</v>
      </c>
      <c r="R214" s="141">
        <f>Q214*H214</f>
        <v>0.05166</v>
      </c>
      <c r="S214" s="141">
        <v>0</v>
      </c>
      <c r="T214" s="142">
        <f>S214*H214</f>
        <v>0</v>
      </c>
      <c r="AR214" s="143" t="s">
        <v>432</v>
      </c>
      <c r="AT214" s="143" t="s">
        <v>239</v>
      </c>
      <c r="AU214" s="143" t="s">
        <v>86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84</v>
      </c>
      <c r="BK214" s="144">
        <f>ROUND(I214*H214,2)</f>
        <v>0</v>
      </c>
      <c r="BL214" s="18" t="s">
        <v>331</v>
      </c>
      <c r="BM214" s="143" t="s">
        <v>649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648</v>
      </c>
      <c r="H215" s="153">
        <v>16.4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4" customFormat="1" ht="12">
      <c r="B216" s="163"/>
      <c r="D216" s="150" t="s">
        <v>220</v>
      </c>
      <c r="E216" s="164" t="s">
        <v>19</v>
      </c>
      <c r="F216" s="165" t="s">
        <v>223</v>
      </c>
      <c r="H216" s="166">
        <v>16.4</v>
      </c>
      <c r="I216" s="167"/>
      <c r="L216" s="163"/>
      <c r="M216" s="168"/>
      <c r="T216" s="169"/>
      <c r="AT216" s="164" t="s">
        <v>220</v>
      </c>
      <c r="AU216" s="164" t="s">
        <v>86</v>
      </c>
      <c r="AV216" s="14" t="s">
        <v>216</v>
      </c>
      <c r="AW216" s="14" t="s">
        <v>37</v>
      </c>
      <c r="AX216" s="14" t="s">
        <v>84</v>
      </c>
      <c r="AY216" s="164" t="s">
        <v>208</v>
      </c>
    </row>
    <row r="217" spans="2:51" s="12" customFormat="1" ht="12">
      <c r="B217" s="149"/>
      <c r="D217" s="150" t="s">
        <v>220</v>
      </c>
      <c r="F217" s="152" t="s">
        <v>479</v>
      </c>
      <c r="H217" s="153">
        <v>17.22</v>
      </c>
      <c r="I217" s="154"/>
      <c r="L217" s="149"/>
      <c r="M217" s="155"/>
      <c r="T217" s="156"/>
      <c r="AT217" s="151" t="s">
        <v>220</v>
      </c>
      <c r="AU217" s="151" t="s">
        <v>86</v>
      </c>
      <c r="AV217" s="12" t="s">
        <v>86</v>
      </c>
      <c r="AW217" s="12" t="s">
        <v>4</v>
      </c>
      <c r="AX217" s="12" t="s">
        <v>84</v>
      </c>
      <c r="AY217" s="151" t="s">
        <v>208</v>
      </c>
    </row>
    <row r="218" spans="2:65" s="1" customFormat="1" ht="24.2" customHeight="1">
      <c r="B218" s="33"/>
      <c r="C218" s="170" t="s">
        <v>412</v>
      </c>
      <c r="D218" s="170" t="s">
        <v>239</v>
      </c>
      <c r="E218" s="171" t="s">
        <v>481</v>
      </c>
      <c r="F218" s="172" t="s">
        <v>482</v>
      </c>
      <c r="G218" s="173" t="s">
        <v>483</v>
      </c>
      <c r="H218" s="174">
        <v>8</v>
      </c>
      <c r="I218" s="175"/>
      <c r="J218" s="176">
        <f>ROUND(I218*H218,2)</f>
        <v>0</v>
      </c>
      <c r="K218" s="172" t="s">
        <v>215</v>
      </c>
      <c r="L218" s="177"/>
      <c r="M218" s="178" t="s">
        <v>19</v>
      </c>
      <c r="N218" s="179" t="s">
        <v>48</v>
      </c>
      <c r="P218" s="141">
        <f>O218*H218</f>
        <v>0</v>
      </c>
      <c r="Q218" s="141">
        <v>6E-05</v>
      </c>
      <c r="R218" s="141">
        <f>Q218*H218</f>
        <v>0.00048</v>
      </c>
      <c r="S218" s="141">
        <v>0</v>
      </c>
      <c r="T218" s="142">
        <f>S218*H218</f>
        <v>0</v>
      </c>
      <c r="AR218" s="143" t="s">
        <v>432</v>
      </c>
      <c r="AT218" s="143" t="s">
        <v>239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331</v>
      </c>
      <c r="BM218" s="143" t="s">
        <v>650</v>
      </c>
    </row>
    <row r="219" spans="2:65" s="1" customFormat="1" ht="44.25" customHeight="1">
      <c r="B219" s="33"/>
      <c r="C219" s="132" t="s">
        <v>421</v>
      </c>
      <c r="D219" s="132" t="s">
        <v>211</v>
      </c>
      <c r="E219" s="133" t="s">
        <v>651</v>
      </c>
      <c r="F219" s="134" t="s">
        <v>652</v>
      </c>
      <c r="G219" s="135" t="s">
        <v>447</v>
      </c>
      <c r="H219" s="187"/>
      <c r="I219" s="137"/>
      <c r="J219" s="138">
        <f>ROUND(I219*H219,2)</f>
        <v>0</v>
      </c>
      <c r="K219" s="134" t="s">
        <v>215</v>
      </c>
      <c r="L219" s="33"/>
      <c r="M219" s="139" t="s">
        <v>19</v>
      </c>
      <c r="N219" s="140" t="s">
        <v>48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331</v>
      </c>
      <c r="AT219" s="143" t="s">
        <v>211</v>
      </c>
      <c r="AU219" s="143" t="s">
        <v>86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84</v>
      </c>
      <c r="BK219" s="144">
        <f>ROUND(I219*H219,2)</f>
        <v>0</v>
      </c>
      <c r="BL219" s="18" t="s">
        <v>331</v>
      </c>
      <c r="BM219" s="143" t="s">
        <v>653</v>
      </c>
    </row>
    <row r="220" spans="2:47" s="1" customFormat="1" ht="12">
      <c r="B220" s="33"/>
      <c r="D220" s="145" t="s">
        <v>218</v>
      </c>
      <c r="F220" s="146" t="s">
        <v>654</v>
      </c>
      <c r="I220" s="147"/>
      <c r="L220" s="33"/>
      <c r="M220" s="148"/>
      <c r="T220" s="52"/>
      <c r="AT220" s="18" t="s">
        <v>218</v>
      </c>
      <c r="AU220" s="18" t="s">
        <v>86</v>
      </c>
    </row>
    <row r="221" spans="2:63" s="11" customFormat="1" ht="25.9" customHeight="1">
      <c r="B221" s="120"/>
      <c r="D221" s="121" t="s">
        <v>76</v>
      </c>
      <c r="E221" s="122" t="s">
        <v>508</v>
      </c>
      <c r="F221" s="122" t="s">
        <v>509</v>
      </c>
      <c r="I221" s="123"/>
      <c r="J221" s="124">
        <f>BK221</f>
        <v>0</v>
      </c>
      <c r="L221" s="120"/>
      <c r="M221" s="125"/>
      <c r="P221" s="126">
        <f>P222</f>
        <v>0</v>
      </c>
      <c r="R221" s="126">
        <f>R222</f>
        <v>0</v>
      </c>
      <c r="T221" s="127">
        <f>T222</f>
        <v>0</v>
      </c>
      <c r="AR221" s="121" t="s">
        <v>244</v>
      </c>
      <c r="AT221" s="128" t="s">
        <v>76</v>
      </c>
      <c r="AU221" s="128" t="s">
        <v>77</v>
      </c>
      <c r="AY221" s="121" t="s">
        <v>208</v>
      </c>
      <c r="BK221" s="129">
        <f>BK222</f>
        <v>0</v>
      </c>
    </row>
    <row r="222" spans="2:63" s="11" customFormat="1" ht="22.9" customHeight="1">
      <c r="B222" s="120"/>
      <c r="D222" s="121" t="s">
        <v>76</v>
      </c>
      <c r="E222" s="130" t="s">
        <v>510</v>
      </c>
      <c r="F222" s="130" t="s">
        <v>511</v>
      </c>
      <c r="I222" s="123"/>
      <c r="J222" s="131">
        <f>BK222</f>
        <v>0</v>
      </c>
      <c r="L222" s="120"/>
      <c r="M222" s="125"/>
      <c r="P222" s="126">
        <f>SUM(P223:P224)</f>
        <v>0</v>
      </c>
      <c r="R222" s="126">
        <f>SUM(R223:R224)</f>
        <v>0</v>
      </c>
      <c r="T222" s="127">
        <f>SUM(T223:T224)</f>
        <v>0</v>
      </c>
      <c r="AR222" s="121" t="s">
        <v>244</v>
      </c>
      <c r="AT222" s="128" t="s">
        <v>76</v>
      </c>
      <c r="AU222" s="128" t="s">
        <v>84</v>
      </c>
      <c r="AY222" s="121" t="s">
        <v>208</v>
      </c>
      <c r="BK222" s="129">
        <f>SUM(BK223:BK224)</f>
        <v>0</v>
      </c>
    </row>
    <row r="223" spans="2:65" s="1" customFormat="1" ht="16.5" customHeight="1">
      <c r="B223" s="33"/>
      <c r="C223" s="132" t="s">
        <v>426</v>
      </c>
      <c r="D223" s="132" t="s">
        <v>211</v>
      </c>
      <c r="E223" s="133" t="s">
        <v>513</v>
      </c>
      <c r="F223" s="134" t="s">
        <v>511</v>
      </c>
      <c r="G223" s="135" t="s">
        <v>447</v>
      </c>
      <c r="H223" s="187"/>
      <c r="I223" s="137"/>
      <c r="J223" s="138">
        <f>ROUND(I223*H223,2)</f>
        <v>0</v>
      </c>
      <c r="K223" s="134" t="s">
        <v>514</v>
      </c>
      <c r="L223" s="33"/>
      <c r="M223" s="139" t="s">
        <v>19</v>
      </c>
      <c r="N223" s="140" t="s">
        <v>48</v>
      </c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AR223" s="143" t="s">
        <v>515</v>
      </c>
      <c r="AT223" s="143" t="s">
        <v>211</v>
      </c>
      <c r="AU223" s="143" t="s">
        <v>86</v>
      </c>
      <c r="AY223" s="18" t="s">
        <v>208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8" t="s">
        <v>84</v>
      </c>
      <c r="BK223" s="144">
        <f>ROUND(I223*H223,2)</f>
        <v>0</v>
      </c>
      <c r="BL223" s="18" t="s">
        <v>515</v>
      </c>
      <c r="BM223" s="143" t="s">
        <v>655</v>
      </c>
    </row>
    <row r="224" spans="2:47" s="1" customFormat="1" ht="12">
      <c r="B224" s="33"/>
      <c r="D224" s="145" t="s">
        <v>218</v>
      </c>
      <c r="F224" s="146" t="s">
        <v>517</v>
      </c>
      <c r="I224" s="147"/>
      <c r="L224" s="33"/>
      <c r="M224" s="188"/>
      <c r="N224" s="189"/>
      <c r="O224" s="189"/>
      <c r="P224" s="189"/>
      <c r="Q224" s="189"/>
      <c r="R224" s="189"/>
      <c r="S224" s="189"/>
      <c r="T224" s="190"/>
      <c r="AT224" s="18" t="s">
        <v>218</v>
      </c>
      <c r="AU224" s="18" t="s">
        <v>86</v>
      </c>
    </row>
    <row r="225" spans="2:12" s="1" customFormat="1" ht="6.95" customHeight="1">
      <c r="B225" s="41"/>
      <c r="C225" s="42"/>
      <c r="D225" s="42"/>
      <c r="E225" s="42"/>
      <c r="F225" s="42"/>
      <c r="G225" s="42"/>
      <c r="H225" s="42"/>
      <c r="I225" s="42"/>
      <c r="J225" s="42"/>
      <c r="K225" s="42"/>
      <c r="L225" s="33"/>
    </row>
  </sheetData>
  <sheetProtection algorithmName="SHA-512" hashValue="LtktWBYJ82Atw6IGboxGPHLkKtVANfadteKs4aB/ifDfPqn7zRq1HKo26rsReUzKYyDiG2AfFz1+pzt4YkChug==" saltValue="J8cvAxP5sRdAEkv6eow0pEiFOAEmaG07excLaP5mny/+EKKoWnn9reGPYvo/g0F8XckGSLENkz9US12Nn52kYg==" spinCount="100000" sheet="1" objects="1" scenarios="1" formatColumns="0" formatRows="0" autoFilter="0"/>
  <autoFilter ref="C95:K22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3111"/>
    <hyperlink ref="F104" r:id="rId2" display="https://podminky.urs.cz/item/CS_URS_2023_01/319201321"/>
    <hyperlink ref="F109" r:id="rId3" display="https://podminky.urs.cz/item/CS_URS_2023_01/346272246"/>
    <hyperlink ref="F115" r:id="rId4" display="https://podminky.urs.cz/item/CS_URS_2023_01/612325302"/>
    <hyperlink ref="F126" r:id="rId5" display="https://podminky.urs.cz/item/CS_URS_2023_01/623324111"/>
    <hyperlink ref="F131" r:id="rId6" display="https://podminky.urs.cz/item/CS_URS_2023_01/629135101"/>
    <hyperlink ref="F135" r:id="rId7" display="https://podminky.urs.cz/item/CS_URS_2023_01/629135102"/>
    <hyperlink ref="F139" r:id="rId8" display="https://podminky.urs.cz/item/CS_URS_2023_01/629991011"/>
    <hyperlink ref="F144" r:id="rId9" display="https://podminky.urs.cz/item/CS_URS_2023_01/968062377"/>
    <hyperlink ref="F149" r:id="rId10" display="https://podminky.urs.cz/item/CS_URS_2023_01/973031826"/>
    <hyperlink ref="F153" r:id="rId11" display="https://podminky.urs.cz/item/CS_URS_2023_01/978013191"/>
    <hyperlink ref="F157" r:id="rId12" display="https://podminky.urs.cz/item/CS_URS_2023_01/978015391"/>
    <hyperlink ref="F162" r:id="rId13" display="https://podminky.urs.cz/item/CS_URS_2023_01/997013114"/>
    <hyperlink ref="F164" r:id="rId14" display="https://podminky.urs.cz/item/CS_URS_2023_01/997013501"/>
    <hyperlink ref="F166" r:id="rId15" display="https://podminky.urs.cz/item/CS_URS_2023_01/997013509"/>
    <hyperlink ref="F169" r:id="rId16" display="https://podminky.urs.cz/item/CS_URS_2023_01/997013863"/>
    <hyperlink ref="F171" r:id="rId17" display="https://podminky.urs.cz/item/CS_URS_2023_01/997013871"/>
    <hyperlink ref="F174" r:id="rId18" display="https://podminky.urs.cz/item/CS_URS_2023_01/998011003"/>
    <hyperlink ref="F178" r:id="rId19" display="https://podminky.urs.cz/item/CS_URS_2023_01/764002851"/>
    <hyperlink ref="F182" r:id="rId20" display="https://podminky.urs.cz/item/CS_URS_2023_01/764216643"/>
    <hyperlink ref="F186" r:id="rId21" display="https://podminky.urs.cz/item/CS_URS_2023_01/764216645"/>
    <hyperlink ref="F190" r:id="rId22" display="https://podminky.urs.cz/item/CS_URS_2023_01/764216665"/>
    <hyperlink ref="F194" r:id="rId23" display="https://podminky.urs.cz/item/CS_URS_2023_01/998764202"/>
    <hyperlink ref="F197" r:id="rId24" display="https://podminky.urs.cz/item/CS_URS_2023_01/766622133"/>
    <hyperlink ref="F206" r:id="rId25" display="https://podminky.urs.cz/item/CS_URS_2023_01/767627310"/>
    <hyperlink ref="F211" r:id="rId26" display="https://podminky.urs.cz/item/CS_URS_2023_01/766694116"/>
    <hyperlink ref="F220" r:id="rId27" display="https://podminky.urs.cz/item/CS_URS_2023_01/998766203"/>
    <hyperlink ref="F224" r:id="rId28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8"/>
  <sheetViews>
    <sheetView showGridLines="0" workbookViewId="0" topLeftCell="A17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100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656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ROUND((SUM(BE96:BE207)),2)</f>
        <v>0</v>
      </c>
      <c r="I35" s="94">
        <v>0.21</v>
      </c>
      <c r="J35" s="82">
        <f>ROUND(((SUM(BE96:BE207))*I35),2)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ROUND((SUM(BF96:BF207)),2)</f>
        <v>0</v>
      </c>
      <c r="I36" s="94">
        <v>0.15</v>
      </c>
      <c r="J36" s="82">
        <f>ROUND(((SUM(BF96:BF207))*I36),2)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ROUND((SUM(BG96:BG207)),2)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ROUND((SUM(BH96:BH207)),2)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ROUND((SUM(BI96:BI207)),2)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S4 - IV.NP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J108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J127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J145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J157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J160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J161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J178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J204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J205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174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S4 - IV.NP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P97+P160+P204</f>
        <v>0</v>
      </c>
      <c r="Q96" s="50"/>
      <c r="R96" s="117">
        <f>R97+R160+R204</f>
        <v>5.8840173362999995</v>
      </c>
      <c r="S96" s="50"/>
      <c r="T96" s="118">
        <f>T97+T160+T204</f>
        <v>3.893644</v>
      </c>
      <c r="AT96" s="18" t="s">
        <v>76</v>
      </c>
      <c r="AU96" s="18" t="s">
        <v>181</v>
      </c>
      <c r="BK96" s="119">
        <f>BK97+BK160+BK204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P98+P108+P127+P145+P157</f>
        <v>0</v>
      </c>
      <c r="R97" s="126">
        <f>R98+R108+R127+R145+R157</f>
        <v>4.3415285279999996</v>
      </c>
      <c r="T97" s="127">
        <f>T98+T108+T127+T145+T157</f>
        <v>3.85824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BK98+BK108+BK127+BK145+BK157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SUM(P99:P107)</f>
        <v>0</v>
      </c>
      <c r="R98" s="126">
        <f>SUM(R99:R107)</f>
        <v>2.800388528</v>
      </c>
      <c r="T98" s="127">
        <f>SUM(T99:T107)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SUM(BK99:BK107)</f>
        <v>0</v>
      </c>
    </row>
    <row r="99" spans="2:65" s="1" customFormat="1" ht="55.5" customHeight="1">
      <c r="B99" s="33"/>
      <c r="C99" s="132" t="s">
        <v>84</v>
      </c>
      <c r="D99" s="132" t="s">
        <v>211</v>
      </c>
      <c r="E99" s="133" t="s">
        <v>657</v>
      </c>
      <c r="F99" s="134" t="s">
        <v>658</v>
      </c>
      <c r="G99" s="135" t="s">
        <v>226</v>
      </c>
      <c r="H99" s="136">
        <v>11.28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0.2441076</v>
      </c>
      <c r="R99" s="141">
        <f>Q99*H99</f>
        <v>2.753533728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659</v>
      </c>
    </row>
    <row r="100" spans="2:47" s="1" customFormat="1" ht="12">
      <c r="B100" s="33"/>
      <c r="D100" s="145" t="s">
        <v>218</v>
      </c>
      <c r="F100" s="146" t="s">
        <v>660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661</v>
      </c>
      <c r="H101" s="153">
        <v>11.28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4" customFormat="1" ht="12">
      <c r="B102" s="163"/>
      <c r="D102" s="150" t="s">
        <v>220</v>
      </c>
      <c r="E102" s="164" t="s">
        <v>19</v>
      </c>
      <c r="F102" s="165" t="s">
        <v>223</v>
      </c>
      <c r="H102" s="166">
        <v>11.28</v>
      </c>
      <c r="I102" s="167"/>
      <c r="L102" s="163"/>
      <c r="M102" s="168"/>
      <c r="T102" s="169"/>
      <c r="AT102" s="164" t="s">
        <v>220</v>
      </c>
      <c r="AU102" s="164" t="s">
        <v>86</v>
      </c>
      <c r="AV102" s="14" t="s">
        <v>216</v>
      </c>
      <c r="AW102" s="14" t="s">
        <v>37</v>
      </c>
      <c r="AX102" s="14" t="s">
        <v>84</v>
      </c>
      <c r="AY102" s="164" t="s">
        <v>208</v>
      </c>
    </row>
    <row r="103" spans="2:65" s="1" customFormat="1" ht="37.9" customHeight="1">
      <c r="B103" s="33"/>
      <c r="C103" s="132" t="s">
        <v>86</v>
      </c>
      <c r="D103" s="132" t="s">
        <v>211</v>
      </c>
      <c r="E103" s="133" t="s">
        <v>256</v>
      </c>
      <c r="F103" s="134" t="s">
        <v>257</v>
      </c>
      <c r="G103" s="135" t="s">
        <v>226</v>
      </c>
      <c r="H103" s="136">
        <v>1.64</v>
      </c>
      <c r="I103" s="137"/>
      <c r="J103" s="138">
        <f>ROUND(I103*H103,2)</f>
        <v>0</v>
      </c>
      <c r="K103" s="134" t="s">
        <v>215</v>
      </c>
      <c r="L103" s="33"/>
      <c r="M103" s="139" t="s">
        <v>19</v>
      </c>
      <c r="N103" s="140" t="s">
        <v>48</v>
      </c>
      <c r="P103" s="141">
        <f>O103*H103</f>
        <v>0</v>
      </c>
      <c r="Q103" s="141">
        <v>0.02857</v>
      </c>
      <c r="R103" s="141">
        <f>Q103*H103</f>
        <v>0.0468548</v>
      </c>
      <c r="S103" s="141">
        <v>0</v>
      </c>
      <c r="T103" s="142">
        <f>S103*H103</f>
        <v>0</v>
      </c>
      <c r="AR103" s="143" t="s">
        <v>216</v>
      </c>
      <c r="AT103" s="143" t="s">
        <v>211</v>
      </c>
      <c r="AU103" s="143" t="s">
        <v>86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84</v>
      </c>
      <c r="BK103" s="144">
        <f>ROUND(I103*H103,2)</f>
        <v>0</v>
      </c>
      <c r="BL103" s="18" t="s">
        <v>216</v>
      </c>
      <c r="BM103" s="143" t="s">
        <v>662</v>
      </c>
    </row>
    <row r="104" spans="2:47" s="1" customFormat="1" ht="12">
      <c r="B104" s="33"/>
      <c r="D104" s="145" t="s">
        <v>218</v>
      </c>
      <c r="F104" s="146" t="s">
        <v>259</v>
      </c>
      <c r="I104" s="147"/>
      <c r="L104" s="33"/>
      <c r="M104" s="148"/>
      <c r="T104" s="52"/>
      <c r="AT104" s="18" t="s">
        <v>218</v>
      </c>
      <c r="AU104" s="18" t="s">
        <v>86</v>
      </c>
    </row>
    <row r="105" spans="2:51" s="12" customFormat="1" ht="12">
      <c r="B105" s="149"/>
      <c r="D105" s="150" t="s">
        <v>220</v>
      </c>
      <c r="E105" s="151" t="s">
        <v>19</v>
      </c>
      <c r="F105" s="152" t="s">
        <v>663</v>
      </c>
      <c r="H105" s="153">
        <v>1.64</v>
      </c>
      <c r="I105" s="154"/>
      <c r="L105" s="149"/>
      <c r="M105" s="155"/>
      <c r="T105" s="156"/>
      <c r="AT105" s="151" t="s">
        <v>220</v>
      </c>
      <c r="AU105" s="151" t="s">
        <v>86</v>
      </c>
      <c r="AV105" s="12" t="s">
        <v>86</v>
      </c>
      <c r="AW105" s="12" t="s">
        <v>37</v>
      </c>
      <c r="AX105" s="12" t="s">
        <v>77</v>
      </c>
      <c r="AY105" s="151" t="s">
        <v>208</v>
      </c>
    </row>
    <row r="106" spans="2:51" s="13" customFormat="1" ht="12">
      <c r="B106" s="157"/>
      <c r="D106" s="150" t="s">
        <v>220</v>
      </c>
      <c r="E106" s="158" t="s">
        <v>19</v>
      </c>
      <c r="F106" s="159" t="s">
        <v>264</v>
      </c>
      <c r="H106" s="158" t="s">
        <v>19</v>
      </c>
      <c r="I106" s="160"/>
      <c r="L106" s="157"/>
      <c r="M106" s="161"/>
      <c r="T106" s="162"/>
      <c r="AT106" s="158" t="s">
        <v>220</v>
      </c>
      <c r="AU106" s="158" t="s">
        <v>86</v>
      </c>
      <c r="AV106" s="13" t="s">
        <v>84</v>
      </c>
      <c r="AW106" s="13" t="s">
        <v>37</v>
      </c>
      <c r="AX106" s="13" t="s">
        <v>77</v>
      </c>
      <c r="AY106" s="158" t="s">
        <v>208</v>
      </c>
    </row>
    <row r="107" spans="2:51" s="14" customFormat="1" ht="12">
      <c r="B107" s="163"/>
      <c r="D107" s="150" t="s">
        <v>220</v>
      </c>
      <c r="E107" s="164" t="s">
        <v>19</v>
      </c>
      <c r="F107" s="165" t="s">
        <v>223</v>
      </c>
      <c r="H107" s="166">
        <v>1.64</v>
      </c>
      <c r="I107" s="167"/>
      <c r="L107" s="163"/>
      <c r="M107" s="168"/>
      <c r="T107" s="169"/>
      <c r="AT107" s="164" t="s">
        <v>220</v>
      </c>
      <c r="AU107" s="164" t="s">
        <v>86</v>
      </c>
      <c r="AV107" s="14" t="s">
        <v>216</v>
      </c>
      <c r="AW107" s="14" t="s">
        <v>37</v>
      </c>
      <c r="AX107" s="14" t="s">
        <v>84</v>
      </c>
      <c r="AY107" s="164" t="s">
        <v>208</v>
      </c>
    </row>
    <row r="108" spans="2:63" s="11" customFormat="1" ht="22.9" customHeight="1">
      <c r="B108" s="120"/>
      <c r="D108" s="121" t="s">
        <v>76</v>
      </c>
      <c r="E108" s="130" t="s">
        <v>250</v>
      </c>
      <c r="F108" s="130" t="s">
        <v>278</v>
      </c>
      <c r="I108" s="123"/>
      <c r="J108" s="131">
        <f>BK108</f>
        <v>0</v>
      </c>
      <c r="L108" s="120"/>
      <c r="M108" s="125"/>
      <c r="P108" s="126">
        <f>SUM(P109:P126)</f>
        <v>0</v>
      </c>
      <c r="R108" s="126">
        <f>SUM(R109:R126)</f>
        <v>1.54114</v>
      </c>
      <c r="T108" s="127">
        <f>SUM(T109:T126)</f>
        <v>0</v>
      </c>
      <c r="AR108" s="121" t="s">
        <v>84</v>
      </c>
      <c r="AT108" s="128" t="s">
        <v>76</v>
      </c>
      <c r="AU108" s="128" t="s">
        <v>84</v>
      </c>
      <c r="AY108" s="121" t="s">
        <v>208</v>
      </c>
      <c r="BK108" s="129">
        <f>SUM(BK109:BK126)</f>
        <v>0</v>
      </c>
    </row>
    <row r="109" spans="2:65" s="1" customFormat="1" ht="24.2" customHeight="1">
      <c r="B109" s="33"/>
      <c r="C109" s="132" t="s">
        <v>209</v>
      </c>
      <c r="D109" s="132" t="s">
        <v>211</v>
      </c>
      <c r="E109" s="133" t="s">
        <v>279</v>
      </c>
      <c r="F109" s="134" t="s">
        <v>280</v>
      </c>
      <c r="G109" s="135" t="s">
        <v>226</v>
      </c>
      <c r="H109" s="136">
        <v>33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0.03358</v>
      </c>
      <c r="R109" s="141">
        <f>Q109*H109</f>
        <v>1.10814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664</v>
      </c>
    </row>
    <row r="110" spans="2:47" s="1" customFormat="1" ht="12">
      <c r="B110" s="33"/>
      <c r="D110" s="145" t="s">
        <v>218</v>
      </c>
      <c r="F110" s="146" t="s">
        <v>282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665</v>
      </c>
      <c r="H111" s="153">
        <v>14.1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666</v>
      </c>
      <c r="H112" s="153">
        <v>5.4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3" customFormat="1" ht="12">
      <c r="B113" s="157"/>
      <c r="D113" s="150" t="s">
        <v>220</v>
      </c>
      <c r="E113" s="158" t="s">
        <v>19</v>
      </c>
      <c r="F113" s="159" t="s">
        <v>289</v>
      </c>
      <c r="H113" s="158" t="s">
        <v>19</v>
      </c>
      <c r="I113" s="160"/>
      <c r="L113" s="157"/>
      <c r="M113" s="161"/>
      <c r="T113" s="162"/>
      <c r="AT113" s="158" t="s">
        <v>220</v>
      </c>
      <c r="AU113" s="158" t="s">
        <v>86</v>
      </c>
      <c r="AV113" s="13" t="s">
        <v>84</v>
      </c>
      <c r="AW113" s="13" t="s">
        <v>37</v>
      </c>
      <c r="AX113" s="13" t="s">
        <v>77</v>
      </c>
      <c r="AY113" s="158" t="s">
        <v>208</v>
      </c>
    </row>
    <row r="114" spans="2:51" s="15" customFormat="1" ht="12">
      <c r="B114" s="180"/>
      <c r="D114" s="150" t="s">
        <v>220</v>
      </c>
      <c r="E114" s="181" t="s">
        <v>19</v>
      </c>
      <c r="F114" s="182" t="s">
        <v>290</v>
      </c>
      <c r="H114" s="183">
        <v>19.5</v>
      </c>
      <c r="I114" s="184"/>
      <c r="L114" s="180"/>
      <c r="M114" s="185"/>
      <c r="T114" s="186"/>
      <c r="AT114" s="181" t="s">
        <v>220</v>
      </c>
      <c r="AU114" s="181" t="s">
        <v>86</v>
      </c>
      <c r="AV114" s="15" t="s">
        <v>209</v>
      </c>
      <c r="AW114" s="15" t="s">
        <v>37</v>
      </c>
      <c r="AX114" s="15" t="s">
        <v>77</v>
      </c>
      <c r="AY114" s="181" t="s">
        <v>208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667</v>
      </c>
      <c r="H115" s="153">
        <v>13.5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5" customFormat="1" ht="12">
      <c r="B116" s="180"/>
      <c r="D116" s="150" t="s">
        <v>220</v>
      </c>
      <c r="E116" s="181" t="s">
        <v>19</v>
      </c>
      <c r="F116" s="182" t="s">
        <v>294</v>
      </c>
      <c r="H116" s="183">
        <v>13.5</v>
      </c>
      <c r="I116" s="184"/>
      <c r="L116" s="180"/>
      <c r="M116" s="185"/>
      <c r="T116" s="186"/>
      <c r="AT116" s="181" t="s">
        <v>220</v>
      </c>
      <c r="AU116" s="181" t="s">
        <v>86</v>
      </c>
      <c r="AV116" s="15" t="s">
        <v>209</v>
      </c>
      <c r="AW116" s="15" t="s">
        <v>37</v>
      </c>
      <c r="AX116" s="15" t="s">
        <v>77</v>
      </c>
      <c r="AY116" s="181" t="s">
        <v>208</v>
      </c>
    </row>
    <row r="117" spans="2:51" s="14" customFormat="1" ht="12">
      <c r="B117" s="163"/>
      <c r="D117" s="150" t="s">
        <v>220</v>
      </c>
      <c r="E117" s="164" t="s">
        <v>19</v>
      </c>
      <c r="F117" s="165" t="s">
        <v>223</v>
      </c>
      <c r="H117" s="166">
        <v>33</v>
      </c>
      <c r="I117" s="167"/>
      <c r="L117" s="163"/>
      <c r="M117" s="168"/>
      <c r="T117" s="169"/>
      <c r="AT117" s="164" t="s">
        <v>220</v>
      </c>
      <c r="AU117" s="164" t="s">
        <v>86</v>
      </c>
      <c r="AV117" s="14" t="s">
        <v>216</v>
      </c>
      <c r="AW117" s="14" t="s">
        <v>37</v>
      </c>
      <c r="AX117" s="14" t="s">
        <v>84</v>
      </c>
      <c r="AY117" s="164" t="s">
        <v>208</v>
      </c>
    </row>
    <row r="118" spans="2:65" s="1" customFormat="1" ht="37.9" customHeight="1">
      <c r="B118" s="33"/>
      <c r="C118" s="132" t="s">
        <v>216</v>
      </c>
      <c r="D118" s="132" t="s">
        <v>211</v>
      </c>
      <c r="E118" s="133" t="s">
        <v>296</v>
      </c>
      <c r="F118" s="134" t="s">
        <v>297</v>
      </c>
      <c r="G118" s="135" t="s">
        <v>226</v>
      </c>
      <c r="H118" s="136">
        <v>17.32</v>
      </c>
      <c r="I118" s="137"/>
      <c r="J118" s="138">
        <f>ROUND(I118*H118,2)</f>
        <v>0</v>
      </c>
      <c r="K118" s="134" t="s">
        <v>215</v>
      </c>
      <c r="L118" s="33"/>
      <c r="M118" s="139" t="s">
        <v>19</v>
      </c>
      <c r="N118" s="140" t="s">
        <v>48</v>
      </c>
      <c r="P118" s="141">
        <f>O118*H118</f>
        <v>0</v>
      </c>
      <c r="Q118" s="141">
        <v>0.025</v>
      </c>
      <c r="R118" s="141">
        <f>Q118*H118</f>
        <v>0.43300000000000005</v>
      </c>
      <c r="S118" s="141">
        <v>0</v>
      </c>
      <c r="T118" s="142">
        <f>S118*H118</f>
        <v>0</v>
      </c>
      <c r="AR118" s="143" t="s">
        <v>216</v>
      </c>
      <c r="AT118" s="143" t="s">
        <v>211</v>
      </c>
      <c r="AU118" s="143" t="s">
        <v>86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84</v>
      </c>
      <c r="BK118" s="144">
        <f>ROUND(I118*H118,2)</f>
        <v>0</v>
      </c>
      <c r="BL118" s="18" t="s">
        <v>216</v>
      </c>
      <c r="BM118" s="143" t="s">
        <v>668</v>
      </c>
    </row>
    <row r="119" spans="2:47" s="1" customFormat="1" ht="12">
      <c r="B119" s="33"/>
      <c r="D119" s="145" t="s">
        <v>218</v>
      </c>
      <c r="F119" s="146" t="s">
        <v>299</v>
      </c>
      <c r="I119" s="147"/>
      <c r="L119" s="33"/>
      <c r="M119" s="148"/>
      <c r="T119" s="52"/>
      <c r="AT119" s="18" t="s">
        <v>218</v>
      </c>
      <c r="AU119" s="18" t="s">
        <v>86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669</v>
      </c>
      <c r="H120" s="153">
        <v>17.32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3" customFormat="1" ht="12">
      <c r="B121" s="157"/>
      <c r="D121" s="150" t="s">
        <v>220</v>
      </c>
      <c r="E121" s="158" t="s">
        <v>19</v>
      </c>
      <c r="F121" s="159" t="s">
        <v>612</v>
      </c>
      <c r="H121" s="158" t="s">
        <v>19</v>
      </c>
      <c r="I121" s="160"/>
      <c r="L121" s="157"/>
      <c r="M121" s="161"/>
      <c r="T121" s="162"/>
      <c r="AT121" s="158" t="s">
        <v>220</v>
      </c>
      <c r="AU121" s="158" t="s">
        <v>86</v>
      </c>
      <c r="AV121" s="13" t="s">
        <v>84</v>
      </c>
      <c r="AW121" s="13" t="s">
        <v>37</v>
      </c>
      <c r="AX121" s="13" t="s">
        <v>77</v>
      </c>
      <c r="AY121" s="158" t="s">
        <v>208</v>
      </c>
    </row>
    <row r="122" spans="2:51" s="14" customFormat="1" ht="12">
      <c r="B122" s="163"/>
      <c r="D122" s="150" t="s">
        <v>220</v>
      </c>
      <c r="E122" s="164" t="s">
        <v>19</v>
      </c>
      <c r="F122" s="165" t="s">
        <v>223</v>
      </c>
      <c r="H122" s="166">
        <v>17.32</v>
      </c>
      <c r="I122" s="167"/>
      <c r="L122" s="163"/>
      <c r="M122" s="168"/>
      <c r="T122" s="169"/>
      <c r="AT122" s="164" t="s">
        <v>220</v>
      </c>
      <c r="AU122" s="164" t="s">
        <v>86</v>
      </c>
      <c r="AV122" s="14" t="s">
        <v>216</v>
      </c>
      <c r="AW122" s="14" t="s">
        <v>37</v>
      </c>
      <c r="AX122" s="14" t="s">
        <v>84</v>
      </c>
      <c r="AY122" s="164" t="s">
        <v>208</v>
      </c>
    </row>
    <row r="123" spans="2:65" s="1" customFormat="1" ht="37.9" customHeight="1">
      <c r="B123" s="33"/>
      <c r="C123" s="132" t="s">
        <v>244</v>
      </c>
      <c r="D123" s="132" t="s">
        <v>211</v>
      </c>
      <c r="E123" s="133" t="s">
        <v>319</v>
      </c>
      <c r="F123" s="134" t="s">
        <v>320</v>
      </c>
      <c r="G123" s="135" t="s">
        <v>226</v>
      </c>
      <c r="H123" s="136">
        <v>77.08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670</v>
      </c>
    </row>
    <row r="124" spans="2:47" s="1" customFormat="1" ht="12">
      <c r="B124" s="33"/>
      <c r="D124" s="145" t="s">
        <v>218</v>
      </c>
      <c r="F124" s="146" t="s">
        <v>322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671</v>
      </c>
      <c r="H125" s="153">
        <v>77.08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4" customFormat="1" ht="12">
      <c r="B126" s="163"/>
      <c r="D126" s="150" t="s">
        <v>220</v>
      </c>
      <c r="E126" s="164" t="s">
        <v>19</v>
      </c>
      <c r="F126" s="165" t="s">
        <v>223</v>
      </c>
      <c r="H126" s="166">
        <v>77.08</v>
      </c>
      <c r="I126" s="167"/>
      <c r="L126" s="163"/>
      <c r="M126" s="168"/>
      <c r="T126" s="169"/>
      <c r="AT126" s="164" t="s">
        <v>220</v>
      </c>
      <c r="AU126" s="164" t="s">
        <v>86</v>
      </c>
      <c r="AV126" s="14" t="s">
        <v>216</v>
      </c>
      <c r="AW126" s="14" t="s">
        <v>37</v>
      </c>
      <c r="AX126" s="14" t="s">
        <v>84</v>
      </c>
      <c r="AY126" s="164" t="s">
        <v>208</v>
      </c>
    </row>
    <row r="127" spans="2:63" s="11" customFormat="1" ht="22.9" customHeight="1">
      <c r="B127" s="120"/>
      <c r="D127" s="121" t="s">
        <v>76</v>
      </c>
      <c r="E127" s="130" t="s">
        <v>271</v>
      </c>
      <c r="F127" s="130" t="s">
        <v>324</v>
      </c>
      <c r="I127" s="123"/>
      <c r="J127" s="131">
        <f>BK127</f>
        <v>0</v>
      </c>
      <c r="L127" s="120"/>
      <c r="M127" s="125"/>
      <c r="P127" s="126">
        <f>SUM(P128:P144)</f>
        <v>0</v>
      </c>
      <c r="R127" s="126">
        <f>SUM(R128:R144)</f>
        <v>0</v>
      </c>
      <c r="T127" s="127">
        <f>SUM(T128:T144)</f>
        <v>3.85824</v>
      </c>
      <c r="AR127" s="121" t="s">
        <v>84</v>
      </c>
      <c r="AT127" s="128" t="s">
        <v>76</v>
      </c>
      <c r="AU127" s="128" t="s">
        <v>84</v>
      </c>
      <c r="AY127" s="121" t="s">
        <v>208</v>
      </c>
      <c r="BK127" s="129">
        <f>SUM(BK128:BK144)</f>
        <v>0</v>
      </c>
    </row>
    <row r="128" spans="2:65" s="1" customFormat="1" ht="44.25" customHeight="1">
      <c r="B128" s="33"/>
      <c r="C128" s="132" t="s">
        <v>250</v>
      </c>
      <c r="D128" s="132" t="s">
        <v>211</v>
      </c>
      <c r="E128" s="133" t="s">
        <v>338</v>
      </c>
      <c r="F128" s="134" t="s">
        <v>339</v>
      </c>
      <c r="G128" s="135" t="s">
        <v>226</v>
      </c>
      <c r="H128" s="136">
        <v>49.82</v>
      </c>
      <c r="I128" s="137"/>
      <c r="J128" s="138">
        <f>ROUND(I128*H128,2)</f>
        <v>0</v>
      </c>
      <c r="K128" s="134" t="s">
        <v>215</v>
      </c>
      <c r="L128" s="33"/>
      <c r="M128" s="139" t="s">
        <v>19</v>
      </c>
      <c r="N128" s="140" t="s">
        <v>48</v>
      </c>
      <c r="P128" s="141">
        <f>O128*H128</f>
        <v>0</v>
      </c>
      <c r="Q128" s="141">
        <v>0</v>
      </c>
      <c r="R128" s="141">
        <f>Q128*H128</f>
        <v>0</v>
      </c>
      <c r="S128" s="141">
        <v>0.032</v>
      </c>
      <c r="T128" s="142">
        <f>S128*H128</f>
        <v>1.59424</v>
      </c>
      <c r="AR128" s="143" t="s">
        <v>216</v>
      </c>
      <c r="AT128" s="143" t="s">
        <v>211</v>
      </c>
      <c r="AU128" s="143" t="s">
        <v>86</v>
      </c>
      <c r="AY128" s="18" t="s">
        <v>208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84</v>
      </c>
      <c r="BK128" s="144">
        <f>ROUND(I128*H128,2)</f>
        <v>0</v>
      </c>
      <c r="BL128" s="18" t="s">
        <v>216</v>
      </c>
      <c r="BM128" s="143" t="s">
        <v>672</v>
      </c>
    </row>
    <row r="129" spans="2:47" s="1" customFormat="1" ht="12">
      <c r="B129" s="33"/>
      <c r="D129" s="145" t="s">
        <v>218</v>
      </c>
      <c r="F129" s="146" t="s">
        <v>341</v>
      </c>
      <c r="I129" s="147"/>
      <c r="L129" s="33"/>
      <c r="M129" s="148"/>
      <c r="T129" s="52"/>
      <c r="AT129" s="18" t="s">
        <v>218</v>
      </c>
      <c r="AU129" s="18" t="s">
        <v>86</v>
      </c>
    </row>
    <row r="130" spans="2:51" s="12" customFormat="1" ht="12">
      <c r="B130" s="149"/>
      <c r="D130" s="150" t="s">
        <v>220</v>
      </c>
      <c r="E130" s="151" t="s">
        <v>19</v>
      </c>
      <c r="F130" s="152" t="s">
        <v>673</v>
      </c>
      <c r="H130" s="153">
        <v>49.82</v>
      </c>
      <c r="I130" s="154"/>
      <c r="L130" s="149"/>
      <c r="M130" s="155"/>
      <c r="T130" s="156"/>
      <c r="AT130" s="151" t="s">
        <v>220</v>
      </c>
      <c r="AU130" s="151" t="s">
        <v>86</v>
      </c>
      <c r="AV130" s="12" t="s">
        <v>86</v>
      </c>
      <c r="AW130" s="12" t="s">
        <v>37</v>
      </c>
      <c r="AX130" s="12" t="s">
        <v>77</v>
      </c>
      <c r="AY130" s="151" t="s">
        <v>208</v>
      </c>
    </row>
    <row r="131" spans="2:51" s="13" customFormat="1" ht="12">
      <c r="B131" s="157"/>
      <c r="D131" s="150" t="s">
        <v>220</v>
      </c>
      <c r="E131" s="158" t="s">
        <v>19</v>
      </c>
      <c r="F131" s="159" t="s">
        <v>99</v>
      </c>
      <c r="H131" s="158" t="s">
        <v>19</v>
      </c>
      <c r="I131" s="160"/>
      <c r="L131" s="157"/>
      <c r="M131" s="161"/>
      <c r="T131" s="162"/>
      <c r="AT131" s="158" t="s">
        <v>220</v>
      </c>
      <c r="AU131" s="158" t="s">
        <v>86</v>
      </c>
      <c r="AV131" s="13" t="s">
        <v>84</v>
      </c>
      <c r="AW131" s="13" t="s">
        <v>37</v>
      </c>
      <c r="AX131" s="13" t="s">
        <v>77</v>
      </c>
      <c r="AY131" s="158" t="s">
        <v>208</v>
      </c>
    </row>
    <row r="132" spans="2:51" s="14" customFormat="1" ht="12">
      <c r="B132" s="163"/>
      <c r="D132" s="150" t="s">
        <v>220</v>
      </c>
      <c r="E132" s="164" t="s">
        <v>19</v>
      </c>
      <c r="F132" s="165" t="s">
        <v>223</v>
      </c>
      <c r="H132" s="166">
        <v>49.82</v>
      </c>
      <c r="I132" s="167"/>
      <c r="L132" s="163"/>
      <c r="M132" s="168"/>
      <c r="T132" s="169"/>
      <c r="AT132" s="164" t="s">
        <v>220</v>
      </c>
      <c r="AU132" s="164" t="s">
        <v>86</v>
      </c>
      <c r="AV132" s="14" t="s">
        <v>216</v>
      </c>
      <c r="AW132" s="14" t="s">
        <v>37</v>
      </c>
      <c r="AX132" s="14" t="s">
        <v>84</v>
      </c>
      <c r="AY132" s="164" t="s">
        <v>208</v>
      </c>
    </row>
    <row r="133" spans="2:65" s="1" customFormat="1" ht="37.9" customHeight="1">
      <c r="B133" s="33"/>
      <c r="C133" s="132" t="s">
        <v>255</v>
      </c>
      <c r="D133" s="132" t="s">
        <v>211</v>
      </c>
      <c r="E133" s="133" t="s">
        <v>344</v>
      </c>
      <c r="F133" s="134" t="s">
        <v>345</v>
      </c>
      <c r="G133" s="135" t="s">
        <v>274</v>
      </c>
      <c r="H133" s="136">
        <v>37.6</v>
      </c>
      <c r="I133" s="137"/>
      <c r="J133" s="138">
        <f>ROUND(I133*H133,2)</f>
        <v>0</v>
      </c>
      <c r="K133" s="134" t="s">
        <v>215</v>
      </c>
      <c r="L133" s="33"/>
      <c r="M133" s="139" t="s">
        <v>19</v>
      </c>
      <c r="N133" s="140" t="s">
        <v>48</v>
      </c>
      <c r="P133" s="141">
        <f>O133*H133</f>
        <v>0</v>
      </c>
      <c r="Q133" s="141">
        <v>0</v>
      </c>
      <c r="R133" s="141">
        <f>Q133*H133</f>
        <v>0</v>
      </c>
      <c r="S133" s="141">
        <v>0.019</v>
      </c>
      <c r="T133" s="142">
        <f>S133*H133</f>
        <v>0.7144</v>
      </c>
      <c r="AR133" s="143" t="s">
        <v>216</v>
      </c>
      <c r="AT133" s="143" t="s">
        <v>211</v>
      </c>
      <c r="AU133" s="143" t="s">
        <v>86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84</v>
      </c>
      <c r="BK133" s="144">
        <f>ROUND(I133*H133,2)</f>
        <v>0</v>
      </c>
      <c r="BL133" s="18" t="s">
        <v>216</v>
      </c>
      <c r="BM133" s="143" t="s">
        <v>674</v>
      </c>
    </row>
    <row r="134" spans="2:47" s="1" customFormat="1" ht="12">
      <c r="B134" s="33"/>
      <c r="D134" s="145" t="s">
        <v>218</v>
      </c>
      <c r="F134" s="146" t="s">
        <v>347</v>
      </c>
      <c r="I134" s="147"/>
      <c r="L134" s="33"/>
      <c r="M134" s="148"/>
      <c r="T134" s="52"/>
      <c r="AT134" s="18" t="s">
        <v>218</v>
      </c>
      <c r="AU134" s="18" t="s">
        <v>86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675</v>
      </c>
      <c r="H135" s="153">
        <v>37.6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4" customFormat="1" ht="12">
      <c r="B136" s="163"/>
      <c r="D136" s="150" t="s">
        <v>220</v>
      </c>
      <c r="E136" s="164" t="s">
        <v>19</v>
      </c>
      <c r="F136" s="165" t="s">
        <v>223</v>
      </c>
      <c r="H136" s="166">
        <v>37.6</v>
      </c>
      <c r="I136" s="167"/>
      <c r="L136" s="163"/>
      <c r="M136" s="168"/>
      <c r="T136" s="169"/>
      <c r="AT136" s="164" t="s">
        <v>220</v>
      </c>
      <c r="AU136" s="164" t="s">
        <v>86</v>
      </c>
      <c r="AV136" s="14" t="s">
        <v>216</v>
      </c>
      <c r="AW136" s="14" t="s">
        <v>37</v>
      </c>
      <c r="AX136" s="14" t="s">
        <v>84</v>
      </c>
      <c r="AY136" s="164" t="s">
        <v>208</v>
      </c>
    </row>
    <row r="137" spans="2:65" s="1" customFormat="1" ht="37.9" customHeight="1">
      <c r="B137" s="33"/>
      <c r="C137" s="132" t="s">
        <v>242</v>
      </c>
      <c r="D137" s="132" t="s">
        <v>211</v>
      </c>
      <c r="E137" s="133" t="s">
        <v>369</v>
      </c>
      <c r="F137" s="134" t="s">
        <v>370</v>
      </c>
      <c r="G137" s="135" t="s">
        <v>226</v>
      </c>
      <c r="H137" s="136">
        <v>16.5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48</v>
      </c>
      <c r="P137" s="141">
        <f>O137*H137</f>
        <v>0</v>
      </c>
      <c r="Q137" s="141">
        <v>0</v>
      </c>
      <c r="R137" s="141">
        <f>Q137*H137</f>
        <v>0</v>
      </c>
      <c r="S137" s="141">
        <v>0.046</v>
      </c>
      <c r="T137" s="142">
        <f>S137*H137</f>
        <v>0.759</v>
      </c>
      <c r="AR137" s="143" t="s">
        <v>216</v>
      </c>
      <c r="AT137" s="143" t="s">
        <v>211</v>
      </c>
      <c r="AU137" s="143" t="s">
        <v>86</v>
      </c>
      <c r="AY137" s="18" t="s">
        <v>208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84</v>
      </c>
      <c r="BK137" s="144">
        <f>ROUND(I137*H137,2)</f>
        <v>0</v>
      </c>
      <c r="BL137" s="18" t="s">
        <v>216</v>
      </c>
      <c r="BM137" s="143" t="s">
        <v>676</v>
      </c>
    </row>
    <row r="138" spans="2:47" s="1" customFormat="1" ht="12">
      <c r="B138" s="33"/>
      <c r="D138" s="145" t="s">
        <v>218</v>
      </c>
      <c r="F138" s="146" t="s">
        <v>372</v>
      </c>
      <c r="I138" s="147"/>
      <c r="L138" s="33"/>
      <c r="M138" s="148"/>
      <c r="T138" s="52"/>
      <c r="AT138" s="18" t="s">
        <v>218</v>
      </c>
      <c r="AU138" s="18" t="s">
        <v>86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677</v>
      </c>
      <c r="H139" s="153">
        <v>16.5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4" customFormat="1" ht="12">
      <c r="B140" s="163"/>
      <c r="D140" s="150" t="s">
        <v>220</v>
      </c>
      <c r="E140" s="164" t="s">
        <v>19</v>
      </c>
      <c r="F140" s="165" t="s">
        <v>223</v>
      </c>
      <c r="H140" s="166">
        <v>16.5</v>
      </c>
      <c r="I140" s="167"/>
      <c r="L140" s="163"/>
      <c r="M140" s="168"/>
      <c r="T140" s="169"/>
      <c r="AT140" s="164" t="s">
        <v>220</v>
      </c>
      <c r="AU140" s="164" t="s">
        <v>86</v>
      </c>
      <c r="AV140" s="14" t="s">
        <v>216</v>
      </c>
      <c r="AW140" s="14" t="s">
        <v>37</v>
      </c>
      <c r="AX140" s="14" t="s">
        <v>84</v>
      </c>
      <c r="AY140" s="164" t="s">
        <v>208</v>
      </c>
    </row>
    <row r="141" spans="2:65" s="1" customFormat="1" ht="44.25" customHeight="1">
      <c r="B141" s="33"/>
      <c r="C141" s="132" t="s">
        <v>271</v>
      </c>
      <c r="D141" s="132" t="s">
        <v>211</v>
      </c>
      <c r="E141" s="133" t="s">
        <v>375</v>
      </c>
      <c r="F141" s="134" t="s">
        <v>376</v>
      </c>
      <c r="G141" s="135" t="s">
        <v>226</v>
      </c>
      <c r="H141" s="136">
        <v>13.4</v>
      </c>
      <c r="I141" s="137"/>
      <c r="J141" s="138">
        <f>ROUND(I141*H141,2)</f>
        <v>0</v>
      </c>
      <c r="K141" s="134" t="s">
        <v>215</v>
      </c>
      <c r="L141" s="33"/>
      <c r="M141" s="139" t="s">
        <v>19</v>
      </c>
      <c r="N141" s="140" t="s">
        <v>48</v>
      </c>
      <c r="P141" s="141">
        <f>O141*H141</f>
        <v>0</v>
      </c>
      <c r="Q141" s="141">
        <v>0</v>
      </c>
      <c r="R141" s="141">
        <f>Q141*H141</f>
        <v>0</v>
      </c>
      <c r="S141" s="141">
        <v>0.059</v>
      </c>
      <c r="T141" s="142">
        <f>S141*H141</f>
        <v>0.7906</v>
      </c>
      <c r="AR141" s="143" t="s">
        <v>216</v>
      </c>
      <c r="AT141" s="143" t="s">
        <v>211</v>
      </c>
      <c r="AU141" s="143" t="s">
        <v>86</v>
      </c>
      <c r="AY141" s="18" t="s">
        <v>208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8" t="s">
        <v>84</v>
      </c>
      <c r="BK141" s="144">
        <f>ROUND(I141*H141,2)</f>
        <v>0</v>
      </c>
      <c r="BL141" s="18" t="s">
        <v>216</v>
      </c>
      <c r="BM141" s="143" t="s">
        <v>678</v>
      </c>
    </row>
    <row r="142" spans="2:47" s="1" customFormat="1" ht="12">
      <c r="B142" s="33"/>
      <c r="D142" s="145" t="s">
        <v>218</v>
      </c>
      <c r="F142" s="146" t="s">
        <v>378</v>
      </c>
      <c r="I142" s="147"/>
      <c r="L142" s="33"/>
      <c r="M142" s="148"/>
      <c r="T142" s="52"/>
      <c r="AT142" s="18" t="s">
        <v>218</v>
      </c>
      <c r="AU142" s="18" t="s">
        <v>86</v>
      </c>
    </row>
    <row r="143" spans="2:51" s="12" customFormat="1" ht="12">
      <c r="B143" s="149"/>
      <c r="D143" s="150" t="s">
        <v>220</v>
      </c>
      <c r="E143" s="151" t="s">
        <v>19</v>
      </c>
      <c r="F143" s="152" t="s">
        <v>679</v>
      </c>
      <c r="H143" s="153">
        <v>13.4</v>
      </c>
      <c r="I143" s="154"/>
      <c r="L143" s="149"/>
      <c r="M143" s="155"/>
      <c r="T143" s="156"/>
      <c r="AT143" s="151" t="s">
        <v>220</v>
      </c>
      <c r="AU143" s="151" t="s">
        <v>86</v>
      </c>
      <c r="AV143" s="12" t="s">
        <v>86</v>
      </c>
      <c r="AW143" s="12" t="s">
        <v>37</v>
      </c>
      <c r="AX143" s="12" t="s">
        <v>77</v>
      </c>
      <c r="AY143" s="151" t="s">
        <v>208</v>
      </c>
    </row>
    <row r="144" spans="2:51" s="14" customFormat="1" ht="12">
      <c r="B144" s="163"/>
      <c r="D144" s="150" t="s">
        <v>220</v>
      </c>
      <c r="E144" s="164" t="s">
        <v>19</v>
      </c>
      <c r="F144" s="165" t="s">
        <v>223</v>
      </c>
      <c r="H144" s="166">
        <v>13.4</v>
      </c>
      <c r="I144" s="167"/>
      <c r="L144" s="163"/>
      <c r="M144" s="168"/>
      <c r="T144" s="169"/>
      <c r="AT144" s="164" t="s">
        <v>220</v>
      </c>
      <c r="AU144" s="164" t="s">
        <v>86</v>
      </c>
      <c r="AV144" s="14" t="s">
        <v>216</v>
      </c>
      <c r="AW144" s="14" t="s">
        <v>37</v>
      </c>
      <c r="AX144" s="14" t="s">
        <v>84</v>
      </c>
      <c r="AY144" s="164" t="s">
        <v>208</v>
      </c>
    </row>
    <row r="145" spans="2:63" s="11" customFormat="1" ht="22.9" customHeight="1">
      <c r="B145" s="120"/>
      <c r="D145" s="121" t="s">
        <v>76</v>
      </c>
      <c r="E145" s="130" t="s">
        <v>381</v>
      </c>
      <c r="F145" s="130" t="s">
        <v>382</v>
      </c>
      <c r="I145" s="123"/>
      <c r="J145" s="131">
        <f>BK145</f>
        <v>0</v>
      </c>
      <c r="L145" s="120"/>
      <c r="M145" s="125"/>
      <c r="P145" s="126">
        <f>SUM(P146:P156)</f>
        <v>0</v>
      </c>
      <c r="R145" s="126">
        <f>SUM(R146:R156)</f>
        <v>0</v>
      </c>
      <c r="T145" s="127">
        <f>SUM(T146:T156)</f>
        <v>0</v>
      </c>
      <c r="AR145" s="121" t="s">
        <v>84</v>
      </c>
      <c r="AT145" s="128" t="s">
        <v>76</v>
      </c>
      <c r="AU145" s="128" t="s">
        <v>84</v>
      </c>
      <c r="AY145" s="121" t="s">
        <v>208</v>
      </c>
      <c r="BK145" s="129">
        <f>SUM(BK146:BK156)</f>
        <v>0</v>
      </c>
    </row>
    <row r="146" spans="2:65" s="1" customFormat="1" ht="44.25" customHeight="1">
      <c r="B146" s="33"/>
      <c r="C146" s="132" t="s">
        <v>169</v>
      </c>
      <c r="D146" s="132" t="s">
        <v>211</v>
      </c>
      <c r="E146" s="133" t="s">
        <v>680</v>
      </c>
      <c r="F146" s="134" t="s">
        <v>681</v>
      </c>
      <c r="G146" s="135" t="s">
        <v>386</v>
      </c>
      <c r="H146" s="136">
        <v>3.894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682</v>
      </c>
    </row>
    <row r="147" spans="2:47" s="1" customFormat="1" ht="12">
      <c r="B147" s="33"/>
      <c r="D147" s="145" t="s">
        <v>218</v>
      </c>
      <c r="F147" s="146" t="s">
        <v>683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65" s="1" customFormat="1" ht="33" customHeight="1">
      <c r="B148" s="33"/>
      <c r="C148" s="132" t="s">
        <v>295</v>
      </c>
      <c r="D148" s="132" t="s">
        <v>211</v>
      </c>
      <c r="E148" s="133" t="s">
        <v>390</v>
      </c>
      <c r="F148" s="134" t="s">
        <v>391</v>
      </c>
      <c r="G148" s="135" t="s">
        <v>386</v>
      </c>
      <c r="H148" s="136">
        <v>3.894</v>
      </c>
      <c r="I148" s="137"/>
      <c r="J148" s="138">
        <f>ROUND(I148*H148,2)</f>
        <v>0</v>
      </c>
      <c r="K148" s="134" t="s">
        <v>215</v>
      </c>
      <c r="L148" s="33"/>
      <c r="M148" s="139" t="s">
        <v>19</v>
      </c>
      <c r="N148" s="140" t="s">
        <v>48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216</v>
      </c>
      <c r="AT148" s="143" t="s">
        <v>211</v>
      </c>
      <c r="AU148" s="143" t="s">
        <v>86</v>
      </c>
      <c r="AY148" s="18" t="s">
        <v>208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84</v>
      </c>
      <c r="BK148" s="144">
        <f>ROUND(I148*H148,2)</f>
        <v>0</v>
      </c>
      <c r="BL148" s="18" t="s">
        <v>216</v>
      </c>
      <c r="BM148" s="143" t="s">
        <v>684</v>
      </c>
    </row>
    <row r="149" spans="2:47" s="1" customFormat="1" ht="12">
      <c r="B149" s="33"/>
      <c r="D149" s="145" t="s">
        <v>218</v>
      </c>
      <c r="F149" s="146" t="s">
        <v>393</v>
      </c>
      <c r="I149" s="147"/>
      <c r="L149" s="33"/>
      <c r="M149" s="148"/>
      <c r="T149" s="52"/>
      <c r="AT149" s="18" t="s">
        <v>218</v>
      </c>
      <c r="AU149" s="18" t="s">
        <v>86</v>
      </c>
    </row>
    <row r="150" spans="2:65" s="1" customFormat="1" ht="44.25" customHeight="1">
      <c r="B150" s="33"/>
      <c r="C150" s="132" t="s">
        <v>306</v>
      </c>
      <c r="D150" s="132" t="s">
        <v>211</v>
      </c>
      <c r="E150" s="133" t="s">
        <v>395</v>
      </c>
      <c r="F150" s="134" t="s">
        <v>396</v>
      </c>
      <c r="G150" s="135" t="s">
        <v>386</v>
      </c>
      <c r="H150" s="136">
        <v>97.35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48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216</v>
      </c>
      <c r="AT150" s="143" t="s">
        <v>211</v>
      </c>
      <c r="AU150" s="143" t="s">
        <v>86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84</v>
      </c>
      <c r="BK150" s="144">
        <f>ROUND(I150*H150,2)</f>
        <v>0</v>
      </c>
      <c r="BL150" s="18" t="s">
        <v>216</v>
      </c>
      <c r="BM150" s="143" t="s">
        <v>685</v>
      </c>
    </row>
    <row r="151" spans="2:47" s="1" customFormat="1" ht="12">
      <c r="B151" s="33"/>
      <c r="D151" s="145" t="s">
        <v>218</v>
      </c>
      <c r="F151" s="146" t="s">
        <v>398</v>
      </c>
      <c r="I151" s="147"/>
      <c r="L151" s="33"/>
      <c r="M151" s="148"/>
      <c r="T151" s="52"/>
      <c r="AT151" s="18" t="s">
        <v>218</v>
      </c>
      <c r="AU151" s="18" t="s">
        <v>86</v>
      </c>
    </row>
    <row r="152" spans="2:51" s="12" customFormat="1" ht="12">
      <c r="B152" s="149"/>
      <c r="D152" s="150" t="s">
        <v>220</v>
      </c>
      <c r="F152" s="152" t="s">
        <v>686</v>
      </c>
      <c r="H152" s="153">
        <v>97.35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4</v>
      </c>
      <c r="AX152" s="12" t="s">
        <v>84</v>
      </c>
      <c r="AY152" s="151" t="s">
        <v>208</v>
      </c>
    </row>
    <row r="153" spans="2:65" s="1" customFormat="1" ht="44.25" customHeight="1">
      <c r="B153" s="33"/>
      <c r="C153" s="132" t="s">
        <v>312</v>
      </c>
      <c r="D153" s="132" t="s">
        <v>211</v>
      </c>
      <c r="E153" s="133" t="s">
        <v>401</v>
      </c>
      <c r="F153" s="134" t="s">
        <v>402</v>
      </c>
      <c r="G153" s="135" t="s">
        <v>386</v>
      </c>
      <c r="H153" s="136">
        <v>2.299</v>
      </c>
      <c r="I153" s="137"/>
      <c r="J153" s="138">
        <f>ROUND(I153*H153,2)</f>
        <v>0</v>
      </c>
      <c r="K153" s="134" t="s">
        <v>215</v>
      </c>
      <c r="L153" s="33"/>
      <c r="M153" s="139" t="s">
        <v>19</v>
      </c>
      <c r="N153" s="140" t="s">
        <v>48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216</v>
      </c>
      <c r="AT153" s="143" t="s">
        <v>211</v>
      </c>
      <c r="AU153" s="143" t="s">
        <v>86</v>
      </c>
      <c r="AY153" s="18" t="s">
        <v>208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8" t="s">
        <v>84</v>
      </c>
      <c r="BK153" s="144">
        <f>ROUND(I153*H153,2)</f>
        <v>0</v>
      </c>
      <c r="BL153" s="18" t="s">
        <v>216</v>
      </c>
      <c r="BM153" s="143" t="s">
        <v>687</v>
      </c>
    </row>
    <row r="154" spans="2:47" s="1" customFormat="1" ht="12">
      <c r="B154" s="33"/>
      <c r="D154" s="145" t="s">
        <v>218</v>
      </c>
      <c r="F154" s="146" t="s">
        <v>404</v>
      </c>
      <c r="I154" s="147"/>
      <c r="L154" s="33"/>
      <c r="M154" s="148"/>
      <c r="T154" s="52"/>
      <c r="AT154" s="18" t="s">
        <v>218</v>
      </c>
      <c r="AU154" s="18" t="s">
        <v>86</v>
      </c>
    </row>
    <row r="155" spans="2:65" s="1" customFormat="1" ht="49.15" customHeight="1">
      <c r="B155" s="33"/>
      <c r="C155" s="132" t="s">
        <v>318</v>
      </c>
      <c r="D155" s="132" t="s">
        <v>211</v>
      </c>
      <c r="E155" s="133" t="s">
        <v>406</v>
      </c>
      <c r="F155" s="134" t="s">
        <v>407</v>
      </c>
      <c r="G155" s="135" t="s">
        <v>386</v>
      </c>
      <c r="H155" s="136">
        <v>1.594</v>
      </c>
      <c r="I155" s="137"/>
      <c r="J155" s="138">
        <f>ROUND(I155*H155,2)</f>
        <v>0</v>
      </c>
      <c r="K155" s="134" t="s">
        <v>215</v>
      </c>
      <c r="L155" s="33"/>
      <c r="M155" s="139" t="s">
        <v>19</v>
      </c>
      <c r="N155" s="140" t="s">
        <v>48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216</v>
      </c>
      <c r="AT155" s="143" t="s">
        <v>211</v>
      </c>
      <c r="AU155" s="143" t="s">
        <v>86</v>
      </c>
      <c r="AY155" s="18" t="s">
        <v>208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84</v>
      </c>
      <c r="BK155" s="144">
        <f>ROUND(I155*H155,2)</f>
        <v>0</v>
      </c>
      <c r="BL155" s="18" t="s">
        <v>216</v>
      </c>
      <c r="BM155" s="143" t="s">
        <v>688</v>
      </c>
    </row>
    <row r="156" spans="2:47" s="1" customFormat="1" ht="12">
      <c r="B156" s="33"/>
      <c r="D156" s="145" t="s">
        <v>218</v>
      </c>
      <c r="F156" s="146" t="s">
        <v>409</v>
      </c>
      <c r="I156" s="147"/>
      <c r="L156" s="33"/>
      <c r="M156" s="148"/>
      <c r="T156" s="52"/>
      <c r="AT156" s="18" t="s">
        <v>218</v>
      </c>
      <c r="AU156" s="18" t="s">
        <v>86</v>
      </c>
    </row>
    <row r="157" spans="2:63" s="11" customFormat="1" ht="22.9" customHeight="1">
      <c r="B157" s="120"/>
      <c r="D157" s="121" t="s">
        <v>76</v>
      </c>
      <c r="E157" s="130" t="s">
        <v>410</v>
      </c>
      <c r="F157" s="130" t="s">
        <v>411</v>
      </c>
      <c r="I157" s="123"/>
      <c r="J157" s="131">
        <f>BK157</f>
        <v>0</v>
      </c>
      <c r="L157" s="120"/>
      <c r="M157" s="125"/>
      <c r="P157" s="126">
        <f>SUM(P158:P159)</f>
        <v>0</v>
      </c>
      <c r="R157" s="126">
        <f>SUM(R158:R159)</f>
        <v>0</v>
      </c>
      <c r="T157" s="127">
        <f>SUM(T158:T159)</f>
        <v>0</v>
      </c>
      <c r="AR157" s="121" t="s">
        <v>84</v>
      </c>
      <c r="AT157" s="128" t="s">
        <v>76</v>
      </c>
      <c r="AU157" s="128" t="s">
        <v>84</v>
      </c>
      <c r="AY157" s="121" t="s">
        <v>208</v>
      </c>
      <c r="BK157" s="129">
        <f>SUM(BK158:BK159)</f>
        <v>0</v>
      </c>
    </row>
    <row r="158" spans="2:65" s="1" customFormat="1" ht="55.5" customHeight="1">
      <c r="B158" s="33"/>
      <c r="C158" s="132" t="s">
        <v>8</v>
      </c>
      <c r="D158" s="132" t="s">
        <v>211</v>
      </c>
      <c r="E158" s="133" t="s">
        <v>634</v>
      </c>
      <c r="F158" s="134" t="s">
        <v>635</v>
      </c>
      <c r="G158" s="135" t="s">
        <v>386</v>
      </c>
      <c r="H158" s="136">
        <v>4.342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216</v>
      </c>
      <c r="AT158" s="143" t="s">
        <v>211</v>
      </c>
      <c r="AU158" s="143" t="s">
        <v>86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84</v>
      </c>
      <c r="BK158" s="144">
        <f>ROUND(I158*H158,2)</f>
        <v>0</v>
      </c>
      <c r="BL158" s="18" t="s">
        <v>216</v>
      </c>
      <c r="BM158" s="143" t="s">
        <v>689</v>
      </c>
    </row>
    <row r="159" spans="2:47" s="1" customFormat="1" ht="12">
      <c r="B159" s="33"/>
      <c r="D159" s="145" t="s">
        <v>218</v>
      </c>
      <c r="F159" s="146" t="s">
        <v>637</v>
      </c>
      <c r="I159" s="147"/>
      <c r="L159" s="33"/>
      <c r="M159" s="148"/>
      <c r="T159" s="52"/>
      <c r="AT159" s="18" t="s">
        <v>218</v>
      </c>
      <c r="AU159" s="18" t="s">
        <v>86</v>
      </c>
    </row>
    <row r="160" spans="2:63" s="11" customFormat="1" ht="25.9" customHeight="1">
      <c r="B160" s="120"/>
      <c r="D160" s="121" t="s">
        <v>76</v>
      </c>
      <c r="E160" s="122" t="s">
        <v>417</v>
      </c>
      <c r="F160" s="122" t="s">
        <v>418</v>
      </c>
      <c r="I160" s="123"/>
      <c r="J160" s="124">
        <f>BK160</f>
        <v>0</v>
      </c>
      <c r="L160" s="120"/>
      <c r="M160" s="125"/>
      <c r="P160" s="126">
        <f>P161+P178</f>
        <v>0</v>
      </c>
      <c r="R160" s="126">
        <f>R161+R178</f>
        <v>1.5424888083000001</v>
      </c>
      <c r="T160" s="127">
        <f>T161+T178</f>
        <v>0.035404</v>
      </c>
      <c r="AR160" s="121" t="s">
        <v>86</v>
      </c>
      <c r="AT160" s="128" t="s">
        <v>76</v>
      </c>
      <c r="AU160" s="128" t="s">
        <v>77</v>
      </c>
      <c r="AY160" s="121" t="s">
        <v>208</v>
      </c>
      <c r="BK160" s="129">
        <f>BK161+BK178</f>
        <v>0</v>
      </c>
    </row>
    <row r="161" spans="2:63" s="11" customFormat="1" ht="22.9" customHeight="1">
      <c r="B161" s="120"/>
      <c r="D161" s="121" t="s">
        <v>76</v>
      </c>
      <c r="E161" s="130" t="s">
        <v>419</v>
      </c>
      <c r="F161" s="130" t="s">
        <v>420</v>
      </c>
      <c r="I161" s="123"/>
      <c r="J161" s="131">
        <f>BK161</f>
        <v>0</v>
      </c>
      <c r="L161" s="120"/>
      <c r="M161" s="125"/>
      <c r="P161" s="126">
        <f>SUM(P162:P177)</f>
        <v>0</v>
      </c>
      <c r="R161" s="126">
        <f>SUM(R162:R177)</f>
        <v>0.0682166288</v>
      </c>
      <c r="T161" s="127">
        <f>SUM(T162:T177)</f>
        <v>0.035404</v>
      </c>
      <c r="AR161" s="121" t="s">
        <v>86</v>
      </c>
      <c r="AT161" s="128" t="s">
        <v>76</v>
      </c>
      <c r="AU161" s="128" t="s">
        <v>84</v>
      </c>
      <c r="AY161" s="121" t="s">
        <v>208</v>
      </c>
      <c r="BK161" s="129">
        <f>SUM(BK162:BK177)</f>
        <v>0</v>
      </c>
    </row>
    <row r="162" spans="2:65" s="1" customFormat="1" ht="24.2" customHeight="1">
      <c r="B162" s="33"/>
      <c r="C162" s="132" t="s">
        <v>331</v>
      </c>
      <c r="D162" s="132" t="s">
        <v>211</v>
      </c>
      <c r="E162" s="133" t="s">
        <v>564</v>
      </c>
      <c r="F162" s="134" t="s">
        <v>565</v>
      </c>
      <c r="G162" s="135" t="s">
        <v>274</v>
      </c>
      <c r="H162" s="136">
        <v>21.2</v>
      </c>
      <c r="I162" s="137"/>
      <c r="J162" s="138">
        <f>ROUND(I162*H162,2)</f>
        <v>0</v>
      </c>
      <c r="K162" s="134" t="s">
        <v>215</v>
      </c>
      <c r="L162" s="33"/>
      <c r="M162" s="139" t="s">
        <v>19</v>
      </c>
      <c r="N162" s="140" t="s">
        <v>48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331</v>
      </c>
      <c r="AT162" s="143" t="s">
        <v>211</v>
      </c>
      <c r="AU162" s="143" t="s">
        <v>86</v>
      </c>
      <c r="AY162" s="18" t="s">
        <v>208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8" t="s">
        <v>84</v>
      </c>
      <c r="BK162" s="144">
        <f>ROUND(I162*H162,2)</f>
        <v>0</v>
      </c>
      <c r="BL162" s="18" t="s">
        <v>331</v>
      </c>
      <c r="BM162" s="143" t="s">
        <v>690</v>
      </c>
    </row>
    <row r="163" spans="2:47" s="1" customFormat="1" ht="12">
      <c r="B163" s="33"/>
      <c r="D163" s="145" t="s">
        <v>218</v>
      </c>
      <c r="F163" s="146" t="s">
        <v>567</v>
      </c>
      <c r="I163" s="147"/>
      <c r="L163" s="33"/>
      <c r="M163" s="148"/>
      <c r="T163" s="52"/>
      <c r="AT163" s="18" t="s">
        <v>218</v>
      </c>
      <c r="AU163" s="18" t="s">
        <v>86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568</v>
      </c>
      <c r="H164" s="153">
        <v>21.2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3" customFormat="1" ht="12">
      <c r="B165" s="157"/>
      <c r="D165" s="150" t="s">
        <v>220</v>
      </c>
      <c r="E165" s="158" t="s">
        <v>19</v>
      </c>
      <c r="F165" s="159" t="s">
        <v>569</v>
      </c>
      <c r="H165" s="158" t="s">
        <v>19</v>
      </c>
      <c r="I165" s="160"/>
      <c r="L165" s="157"/>
      <c r="M165" s="161"/>
      <c r="T165" s="162"/>
      <c r="AT165" s="158" t="s">
        <v>220</v>
      </c>
      <c r="AU165" s="158" t="s">
        <v>86</v>
      </c>
      <c r="AV165" s="13" t="s">
        <v>84</v>
      </c>
      <c r="AW165" s="13" t="s">
        <v>37</v>
      </c>
      <c r="AX165" s="13" t="s">
        <v>77</v>
      </c>
      <c r="AY165" s="158" t="s">
        <v>208</v>
      </c>
    </row>
    <row r="166" spans="2:51" s="14" customFormat="1" ht="12">
      <c r="B166" s="163"/>
      <c r="D166" s="150" t="s">
        <v>220</v>
      </c>
      <c r="E166" s="164" t="s">
        <v>19</v>
      </c>
      <c r="F166" s="165" t="s">
        <v>223</v>
      </c>
      <c r="H166" s="166">
        <v>21.2</v>
      </c>
      <c r="I166" s="167"/>
      <c r="L166" s="163"/>
      <c r="M166" s="168"/>
      <c r="T166" s="169"/>
      <c r="AT166" s="164" t="s">
        <v>220</v>
      </c>
      <c r="AU166" s="164" t="s">
        <v>86</v>
      </c>
      <c r="AV166" s="14" t="s">
        <v>216</v>
      </c>
      <c r="AW166" s="14" t="s">
        <v>37</v>
      </c>
      <c r="AX166" s="14" t="s">
        <v>84</v>
      </c>
      <c r="AY166" s="164" t="s">
        <v>208</v>
      </c>
    </row>
    <row r="167" spans="2:65" s="1" customFormat="1" ht="21.75" customHeight="1">
      <c r="B167" s="33"/>
      <c r="C167" s="170" t="s">
        <v>337</v>
      </c>
      <c r="D167" s="170" t="s">
        <v>239</v>
      </c>
      <c r="E167" s="171" t="s">
        <v>570</v>
      </c>
      <c r="F167" s="172" t="s">
        <v>571</v>
      </c>
      <c r="G167" s="173" t="s">
        <v>386</v>
      </c>
      <c r="H167" s="174">
        <v>0.023</v>
      </c>
      <c r="I167" s="175"/>
      <c r="J167" s="176">
        <f>ROUND(I167*H167,2)</f>
        <v>0</v>
      </c>
      <c r="K167" s="172" t="s">
        <v>215</v>
      </c>
      <c r="L167" s="177"/>
      <c r="M167" s="178" t="s">
        <v>19</v>
      </c>
      <c r="N167" s="179" t="s">
        <v>48</v>
      </c>
      <c r="P167" s="141">
        <f>O167*H167</f>
        <v>0</v>
      </c>
      <c r="Q167" s="141">
        <v>1</v>
      </c>
      <c r="R167" s="141">
        <f>Q167*H167</f>
        <v>0.023</v>
      </c>
      <c r="S167" s="141">
        <v>0</v>
      </c>
      <c r="T167" s="142">
        <f>S167*H167</f>
        <v>0</v>
      </c>
      <c r="AR167" s="143" t="s">
        <v>432</v>
      </c>
      <c r="AT167" s="143" t="s">
        <v>239</v>
      </c>
      <c r="AU167" s="143" t="s">
        <v>86</v>
      </c>
      <c r="AY167" s="18" t="s">
        <v>208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84</v>
      </c>
      <c r="BK167" s="144">
        <f>ROUND(I167*H167,2)</f>
        <v>0</v>
      </c>
      <c r="BL167" s="18" t="s">
        <v>331</v>
      </c>
      <c r="BM167" s="143" t="s">
        <v>691</v>
      </c>
    </row>
    <row r="168" spans="2:65" s="1" customFormat="1" ht="24.2" customHeight="1">
      <c r="B168" s="33"/>
      <c r="C168" s="132" t="s">
        <v>343</v>
      </c>
      <c r="D168" s="132" t="s">
        <v>211</v>
      </c>
      <c r="E168" s="133" t="s">
        <v>422</v>
      </c>
      <c r="F168" s="134" t="s">
        <v>423</v>
      </c>
      <c r="G168" s="135" t="s">
        <v>274</v>
      </c>
      <c r="H168" s="136">
        <v>21.2</v>
      </c>
      <c r="I168" s="137"/>
      <c r="J168" s="138">
        <f>ROUND(I168*H168,2)</f>
        <v>0</v>
      </c>
      <c r="K168" s="134" t="s">
        <v>215</v>
      </c>
      <c r="L168" s="33"/>
      <c r="M168" s="139" t="s">
        <v>19</v>
      </c>
      <c r="N168" s="140" t="s">
        <v>48</v>
      </c>
      <c r="P168" s="141">
        <f>O168*H168</f>
        <v>0</v>
      </c>
      <c r="Q168" s="141">
        <v>0</v>
      </c>
      <c r="R168" s="141">
        <f>Q168*H168</f>
        <v>0</v>
      </c>
      <c r="S168" s="141">
        <v>0.00167</v>
      </c>
      <c r="T168" s="142">
        <f>S168*H168</f>
        <v>0.035404</v>
      </c>
      <c r="AR168" s="143" t="s">
        <v>331</v>
      </c>
      <c r="AT168" s="143" t="s">
        <v>211</v>
      </c>
      <c r="AU168" s="143" t="s">
        <v>86</v>
      </c>
      <c r="AY168" s="18" t="s">
        <v>208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8" t="s">
        <v>84</v>
      </c>
      <c r="BK168" s="144">
        <f>ROUND(I168*H168,2)</f>
        <v>0</v>
      </c>
      <c r="BL168" s="18" t="s">
        <v>331</v>
      </c>
      <c r="BM168" s="143" t="s">
        <v>692</v>
      </c>
    </row>
    <row r="169" spans="2:47" s="1" customFormat="1" ht="12">
      <c r="B169" s="33"/>
      <c r="D169" s="145" t="s">
        <v>218</v>
      </c>
      <c r="F169" s="146" t="s">
        <v>425</v>
      </c>
      <c r="I169" s="147"/>
      <c r="L169" s="33"/>
      <c r="M169" s="148"/>
      <c r="T169" s="52"/>
      <c r="AT169" s="18" t="s">
        <v>218</v>
      </c>
      <c r="AU169" s="18" t="s">
        <v>86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615</v>
      </c>
      <c r="H170" s="153">
        <v>21.2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4" customFormat="1" ht="12">
      <c r="B171" s="163"/>
      <c r="D171" s="150" t="s">
        <v>220</v>
      </c>
      <c r="E171" s="164" t="s">
        <v>19</v>
      </c>
      <c r="F171" s="165" t="s">
        <v>575</v>
      </c>
      <c r="H171" s="166">
        <v>21.2</v>
      </c>
      <c r="I171" s="167"/>
      <c r="L171" s="163"/>
      <c r="M171" s="168"/>
      <c r="T171" s="169"/>
      <c r="AT171" s="164" t="s">
        <v>220</v>
      </c>
      <c r="AU171" s="164" t="s">
        <v>86</v>
      </c>
      <c r="AV171" s="14" t="s">
        <v>216</v>
      </c>
      <c r="AW171" s="14" t="s">
        <v>37</v>
      </c>
      <c r="AX171" s="14" t="s">
        <v>84</v>
      </c>
      <c r="AY171" s="164" t="s">
        <v>208</v>
      </c>
    </row>
    <row r="172" spans="2:65" s="1" customFormat="1" ht="37.9" customHeight="1">
      <c r="B172" s="33"/>
      <c r="C172" s="132" t="s">
        <v>349</v>
      </c>
      <c r="D172" s="132" t="s">
        <v>211</v>
      </c>
      <c r="E172" s="133" t="s">
        <v>427</v>
      </c>
      <c r="F172" s="134" t="s">
        <v>428</v>
      </c>
      <c r="G172" s="135" t="s">
        <v>274</v>
      </c>
      <c r="H172" s="136">
        <v>16.8</v>
      </c>
      <c r="I172" s="137"/>
      <c r="J172" s="138">
        <f>ROUND(I172*H172,2)</f>
        <v>0</v>
      </c>
      <c r="K172" s="134" t="s">
        <v>215</v>
      </c>
      <c r="L172" s="33"/>
      <c r="M172" s="139" t="s">
        <v>19</v>
      </c>
      <c r="N172" s="140" t="s">
        <v>48</v>
      </c>
      <c r="P172" s="141">
        <f>O172*H172</f>
        <v>0</v>
      </c>
      <c r="Q172" s="141">
        <v>0.002691466</v>
      </c>
      <c r="R172" s="141">
        <f>Q172*H172</f>
        <v>0.0452166288</v>
      </c>
      <c r="S172" s="141">
        <v>0</v>
      </c>
      <c r="T172" s="142">
        <f>S172*H172</f>
        <v>0</v>
      </c>
      <c r="AR172" s="143" t="s">
        <v>331</v>
      </c>
      <c r="AT172" s="143" t="s">
        <v>211</v>
      </c>
      <c r="AU172" s="143" t="s">
        <v>86</v>
      </c>
      <c r="AY172" s="18" t="s">
        <v>208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8" t="s">
        <v>84</v>
      </c>
      <c r="BK172" s="144">
        <f>ROUND(I172*H172,2)</f>
        <v>0</v>
      </c>
      <c r="BL172" s="18" t="s">
        <v>331</v>
      </c>
      <c r="BM172" s="143" t="s">
        <v>693</v>
      </c>
    </row>
    <row r="173" spans="2:47" s="1" customFormat="1" ht="12">
      <c r="B173" s="33"/>
      <c r="D173" s="145" t="s">
        <v>218</v>
      </c>
      <c r="F173" s="146" t="s">
        <v>430</v>
      </c>
      <c r="I173" s="147"/>
      <c r="L173" s="33"/>
      <c r="M173" s="148"/>
      <c r="T173" s="52"/>
      <c r="AT173" s="18" t="s">
        <v>218</v>
      </c>
      <c r="AU173" s="18" t="s">
        <v>86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431</v>
      </c>
      <c r="H174" s="153">
        <v>16.8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4" customFormat="1" ht="12">
      <c r="B175" s="163"/>
      <c r="D175" s="150" t="s">
        <v>220</v>
      </c>
      <c r="E175" s="164" t="s">
        <v>19</v>
      </c>
      <c r="F175" s="165" t="s">
        <v>223</v>
      </c>
      <c r="H175" s="166">
        <v>16.8</v>
      </c>
      <c r="I175" s="167"/>
      <c r="L175" s="163"/>
      <c r="M175" s="168"/>
      <c r="T175" s="169"/>
      <c r="AT175" s="164" t="s">
        <v>220</v>
      </c>
      <c r="AU175" s="164" t="s">
        <v>86</v>
      </c>
      <c r="AV175" s="14" t="s">
        <v>216</v>
      </c>
      <c r="AW175" s="14" t="s">
        <v>37</v>
      </c>
      <c r="AX175" s="14" t="s">
        <v>84</v>
      </c>
      <c r="AY175" s="164" t="s">
        <v>208</v>
      </c>
    </row>
    <row r="176" spans="2:65" s="1" customFormat="1" ht="44.25" customHeight="1">
      <c r="B176" s="33"/>
      <c r="C176" s="132" t="s">
        <v>355</v>
      </c>
      <c r="D176" s="132" t="s">
        <v>211</v>
      </c>
      <c r="E176" s="133" t="s">
        <v>577</v>
      </c>
      <c r="F176" s="134" t="s">
        <v>578</v>
      </c>
      <c r="G176" s="135" t="s">
        <v>447</v>
      </c>
      <c r="H176" s="187"/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48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331</v>
      </c>
      <c r="AT176" s="143" t="s">
        <v>211</v>
      </c>
      <c r="AU176" s="143" t="s">
        <v>86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84</v>
      </c>
      <c r="BK176" s="144">
        <f>ROUND(I176*H176,2)</f>
        <v>0</v>
      </c>
      <c r="BL176" s="18" t="s">
        <v>331</v>
      </c>
      <c r="BM176" s="143" t="s">
        <v>694</v>
      </c>
    </row>
    <row r="177" spans="2:47" s="1" customFormat="1" ht="12">
      <c r="B177" s="33"/>
      <c r="D177" s="145" t="s">
        <v>218</v>
      </c>
      <c r="F177" s="146" t="s">
        <v>580</v>
      </c>
      <c r="I177" s="147"/>
      <c r="L177" s="33"/>
      <c r="M177" s="148"/>
      <c r="T177" s="52"/>
      <c r="AT177" s="18" t="s">
        <v>218</v>
      </c>
      <c r="AU177" s="18" t="s">
        <v>86</v>
      </c>
    </row>
    <row r="178" spans="2:63" s="11" customFormat="1" ht="22.9" customHeight="1">
      <c r="B178" s="120"/>
      <c r="D178" s="121" t="s">
        <v>76</v>
      </c>
      <c r="E178" s="130" t="s">
        <v>450</v>
      </c>
      <c r="F178" s="130" t="s">
        <v>451</v>
      </c>
      <c r="I178" s="123"/>
      <c r="J178" s="131">
        <f>BK178</f>
        <v>0</v>
      </c>
      <c r="L178" s="120"/>
      <c r="M178" s="125"/>
      <c r="P178" s="126">
        <f>SUM(P179:P203)</f>
        <v>0</v>
      </c>
      <c r="R178" s="126">
        <f>SUM(R179:R203)</f>
        <v>1.4742721795000002</v>
      </c>
      <c r="T178" s="127">
        <f>SUM(T179:T203)</f>
        <v>0</v>
      </c>
      <c r="AR178" s="121" t="s">
        <v>86</v>
      </c>
      <c r="AT178" s="128" t="s">
        <v>76</v>
      </c>
      <c r="AU178" s="128" t="s">
        <v>84</v>
      </c>
      <c r="AY178" s="121" t="s">
        <v>208</v>
      </c>
      <c r="BK178" s="129">
        <f>SUM(BK179:BK203)</f>
        <v>0</v>
      </c>
    </row>
    <row r="179" spans="2:65" s="1" customFormat="1" ht="33" customHeight="1">
      <c r="B179" s="33"/>
      <c r="C179" s="132" t="s">
        <v>7</v>
      </c>
      <c r="D179" s="132" t="s">
        <v>211</v>
      </c>
      <c r="E179" s="133" t="s">
        <v>695</v>
      </c>
      <c r="F179" s="134" t="s">
        <v>696</v>
      </c>
      <c r="G179" s="135" t="s">
        <v>226</v>
      </c>
      <c r="H179" s="136">
        <v>38.54</v>
      </c>
      <c r="I179" s="137"/>
      <c r="J179" s="138">
        <f>ROUND(I179*H179,2)</f>
        <v>0</v>
      </c>
      <c r="K179" s="134" t="s">
        <v>215</v>
      </c>
      <c r="L179" s="33"/>
      <c r="M179" s="139" t="s">
        <v>19</v>
      </c>
      <c r="N179" s="140" t="s">
        <v>48</v>
      </c>
      <c r="P179" s="141">
        <f>O179*H179</f>
        <v>0</v>
      </c>
      <c r="Q179" s="141">
        <v>0.000260425</v>
      </c>
      <c r="R179" s="141">
        <f>Q179*H179</f>
        <v>0.0100367795</v>
      </c>
      <c r="S179" s="141">
        <v>0</v>
      </c>
      <c r="T179" s="142">
        <f>S179*H179</f>
        <v>0</v>
      </c>
      <c r="AR179" s="143" t="s">
        <v>331</v>
      </c>
      <c r="AT179" s="143" t="s">
        <v>211</v>
      </c>
      <c r="AU179" s="143" t="s">
        <v>86</v>
      </c>
      <c r="AY179" s="18" t="s">
        <v>208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84</v>
      </c>
      <c r="BK179" s="144">
        <f>ROUND(I179*H179,2)</f>
        <v>0</v>
      </c>
      <c r="BL179" s="18" t="s">
        <v>331</v>
      </c>
      <c r="BM179" s="143" t="s">
        <v>697</v>
      </c>
    </row>
    <row r="180" spans="2:47" s="1" customFormat="1" ht="12">
      <c r="B180" s="33"/>
      <c r="D180" s="145" t="s">
        <v>218</v>
      </c>
      <c r="F180" s="146" t="s">
        <v>698</v>
      </c>
      <c r="I180" s="147"/>
      <c r="L180" s="33"/>
      <c r="M180" s="148"/>
      <c r="T180" s="52"/>
      <c r="AT180" s="18" t="s">
        <v>218</v>
      </c>
      <c r="AU180" s="18" t="s">
        <v>86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699</v>
      </c>
      <c r="H181" s="153">
        <v>38.54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3" customFormat="1" ht="12">
      <c r="B182" s="157"/>
      <c r="D182" s="150" t="s">
        <v>220</v>
      </c>
      <c r="E182" s="158" t="s">
        <v>19</v>
      </c>
      <c r="F182" s="159" t="s">
        <v>700</v>
      </c>
      <c r="H182" s="158" t="s">
        <v>19</v>
      </c>
      <c r="I182" s="160"/>
      <c r="L182" s="157"/>
      <c r="M182" s="161"/>
      <c r="T182" s="162"/>
      <c r="AT182" s="158" t="s">
        <v>220</v>
      </c>
      <c r="AU182" s="158" t="s">
        <v>86</v>
      </c>
      <c r="AV182" s="13" t="s">
        <v>84</v>
      </c>
      <c r="AW182" s="13" t="s">
        <v>37</v>
      </c>
      <c r="AX182" s="13" t="s">
        <v>77</v>
      </c>
      <c r="AY182" s="158" t="s">
        <v>208</v>
      </c>
    </row>
    <row r="183" spans="2:51" s="14" customFormat="1" ht="12">
      <c r="B183" s="163"/>
      <c r="D183" s="150" t="s">
        <v>220</v>
      </c>
      <c r="E183" s="164" t="s">
        <v>19</v>
      </c>
      <c r="F183" s="165" t="s">
        <v>223</v>
      </c>
      <c r="H183" s="166">
        <v>38.54</v>
      </c>
      <c r="I183" s="167"/>
      <c r="L183" s="163"/>
      <c r="M183" s="168"/>
      <c r="T183" s="169"/>
      <c r="AT183" s="164" t="s">
        <v>220</v>
      </c>
      <c r="AU183" s="164" t="s">
        <v>86</v>
      </c>
      <c r="AV183" s="14" t="s">
        <v>216</v>
      </c>
      <c r="AW183" s="14" t="s">
        <v>37</v>
      </c>
      <c r="AX183" s="14" t="s">
        <v>84</v>
      </c>
      <c r="AY183" s="164" t="s">
        <v>208</v>
      </c>
    </row>
    <row r="184" spans="2:65" s="1" customFormat="1" ht="33" customHeight="1">
      <c r="B184" s="33"/>
      <c r="C184" s="170" t="s">
        <v>368</v>
      </c>
      <c r="D184" s="170" t="s">
        <v>239</v>
      </c>
      <c r="E184" s="171" t="s">
        <v>701</v>
      </c>
      <c r="F184" s="172" t="s">
        <v>702</v>
      </c>
      <c r="G184" s="173" t="s">
        <v>226</v>
      </c>
      <c r="H184" s="174">
        <v>38.54</v>
      </c>
      <c r="I184" s="175"/>
      <c r="J184" s="176">
        <f>ROUND(I184*H184,2)</f>
        <v>0</v>
      </c>
      <c r="K184" s="172" t="s">
        <v>215</v>
      </c>
      <c r="L184" s="177"/>
      <c r="M184" s="178" t="s">
        <v>19</v>
      </c>
      <c r="N184" s="179" t="s">
        <v>48</v>
      </c>
      <c r="P184" s="141">
        <f>O184*H184</f>
        <v>0</v>
      </c>
      <c r="Q184" s="141">
        <v>0.03611</v>
      </c>
      <c r="R184" s="141">
        <f>Q184*H184</f>
        <v>1.3916794000000001</v>
      </c>
      <c r="S184" s="141">
        <v>0</v>
      </c>
      <c r="T184" s="142">
        <f>S184*H184</f>
        <v>0</v>
      </c>
      <c r="AR184" s="143" t="s">
        <v>432</v>
      </c>
      <c r="AT184" s="143" t="s">
        <v>239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331</v>
      </c>
      <c r="BM184" s="143" t="s">
        <v>703</v>
      </c>
    </row>
    <row r="185" spans="2:51" s="12" customFormat="1" ht="12">
      <c r="B185" s="149"/>
      <c r="D185" s="150" t="s">
        <v>220</v>
      </c>
      <c r="E185" s="151" t="s">
        <v>19</v>
      </c>
      <c r="F185" s="152" t="s">
        <v>699</v>
      </c>
      <c r="H185" s="153">
        <v>38.54</v>
      </c>
      <c r="I185" s="154"/>
      <c r="L185" s="149"/>
      <c r="M185" s="155"/>
      <c r="T185" s="156"/>
      <c r="AT185" s="151" t="s">
        <v>220</v>
      </c>
      <c r="AU185" s="151" t="s">
        <v>86</v>
      </c>
      <c r="AV185" s="12" t="s">
        <v>86</v>
      </c>
      <c r="AW185" s="12" t="s">
        <v>37</v>
      </c>
      <c r="AX185" s="12" t="s">
        <v>77</v>
      </c>
      <c r="AY185" s="151" t="s">
        <v>208</v>
      </c>
    </row>
    <row r="186" spans="2:51" s="13" customFormat="1" ht="12">
      <c r="B186" s="157"/>
      <c r="D186" s="150" t="s">
        <v>220</v>
      </c>
      <c r="E186" s="158" t="s">
        <v>19</v>
      </c>
      <c r="F186" s="159" t="s">
        <v>700</v>
      </c>
      <c r="H186" s="158" t="s">
        <v>19</v>
      </c>
      <c r="I186" s="160"/>
      <c r="L186" s="157"/>
      <c r="M186" s="161"/>
      <c r="T186" s="162"/>
      <c r="AT186" s="158" t="s">
        <v>220</v>
      </c>
      <c r="AU186" s="158" t="s">
        <v>86</v>
      </c>
      <c r="AV186" s="13" t="s">
        <v>84</v>
      </c>
      <c r="AW186" s="13" t="s">
        <v>37</v>
      </c>
      <c r="AX186" s="13" t="s">
        <v>77</v>
      </c>
      <c r="AY186" s="158" t="s">
        <v>208</v>
      </c>
    </row>
    <row r="187" spans="2:51" s="14" customFormat="1" ht="12">
      <c r="B187" s="163"/>
      <c r="D187" s="150" t="s">
        <v>220</v>
      </c>
      <c r="E187" s="164" t="s">
        <v>19</v>
      </c>
      <c r="F187" s="165" t="s">
        <v>223</v>
      </c>
      <c r="H187" s="166">
        <v>38.54</v>
      </c>
      <c r="I187" s="167"/>
      <c r="L187" s="163"/>
      <c r="M187" s="168"/>
      <c r="T187" s="169"/>
      <c r="AT187" s="164" t="s">
        <v>220</v>
      </c>
      <c r="AU187" s="164" t="s">
        <v>86</v>
      </c>
      <c r="AV187" s="14" t="s">
        <v>216</v>
      </c>
      <c r="AW187" s="14" t="s">
        <v>37</v>
      </c>
      <c r="AX187" s="14" t="s">
        <v>84</v>
      </c>
      <c r="AY187" s="164" t="s">
        <v>208</v>
      </c>
    </row>
    <row r="188" spans="2:65" s="1" customFormat="1" ht="44.25" customHeight="1">
      <c r="B188" s="33"/>
      <c r="C188" s="132" t="s">
        <v>374</v>
      </c>
      <c r="D188" s="132" t="s">
        <v>211</v>
      </c>
      <c r="E188" s="133" t="s">
        <v>464</v>
      </c>
      <c r="F188" s="134" t="s">
        <v>465</v>
      </c>
      <c r="G188" s="135" t="s">
        <v>274</v>
      </c>
      <c r="H188" s="136">
        <v>70.4</v>
      </c>
      <c r="I188" s="137"/>
      <c r="J188" s="138">
        <f>ROUND(I188*H188,2)</f>
        <v>0</v>
      </c>
      <c r="K188" s="134" t="s">
        <v>215</v>
      </c>
      <c r="L188" s="33"/>
      <c r="M188" s="139" t="s">
        <v>19</v>
      </c>
      <c r="N188" s="140" t="s">
        <v>48</v>
      </c>
      <c r="P188" s="141">
        <f>O188*H188</f>
        <v>0</v>
      </c>
      <c r="Q188" s="141">
        <v>0.00029</v>
      </c>
      <c r="R188" s="141">
        <f>Q188*H188</f>
        <v>0.020416</v>
      </c>
      <c r="S188" s="141">
        <v>0</v>
      </c>
      <c r="T188" s="142">
        <f>S188*H188</f>
        <v>0</v>
      </c>
      <c r="AR188" s="143" t="s">
        <v>331</v>
      </c>
      <c r="AT188" s="143" t="s">
        <v>211</v>
      </c>
      <c r="AU188" s="143" t="s">
        <v>86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84</v>
      </c>
      <c r="BK188" s="144">
        <f>ROUND(I188*H188,2)</f>
        <v>0</v>
      </c>
      <c r="BL188" s="18" t="s">
        <v>331</v>
      </c>
      <c r="BM188" s="143" t="s">
        <v>704</v>
      </c>
    </row>
    <row r="189" spans="2:47" s="1" customFormat="1" ht="12">
      <c r="B189" s="33"/>
      <c r="D189" s="145" t="s">
        <v>218</v>
      </c>
      <c r="F189" s="146" t="s">
        <v>467</v>
      </c>
      <c r="I189" s="147"/>
      <c r="L189" s="33"/>
      <c r="M189" s="148"/>
      <c r="T189" s="52"/>
      <c r="AT189" s="18" t="s">
        <v>218</v>
      </c>
      <c r="AU189" s="18" t="s">
        <v>86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705</v>
      </c>
      <c r="H190" s="153">
        <v>70.4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3" customFormat="1" ht="12">
      <c r="B191" s="157"/>
      <c r="D191" s="150" t="s">
        <v>220</v>
      </c>
      <c r="E191" s="158" t="s">
        <v>19</v>
      </c>
      <c r="F191" s="159" t="s">
        <v>700</v>
      </c>
      <c r="H191" s="158" t="s">
        <v>19</v>
      </c>
      <c r="I191" s="160"/>
      <c r="L191" s="157"/>
      <c r="M191" s="161"/>
      <c r="T191" s="162"/>
      <c r="AT191" s="158" t="s">
        <v>220</v>
      </c>
      <c r="AU191" s="158" t="s">
        <v>86</v>
      </c>
      <c r="AV191" s="13" t="s">
        <v>84</v>
      </c>
      <c r="AW191" s="13" t="s">
        <v>37</v>
      </c>
      <c r="AX191" s="13" t="s">
        <v>77</v>
      </c>
      <c r="AY191" s="158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70.4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5" s="1" customFormat="1" ht="33" customHeight="1">
      <c r="B193" s="33"/>
      <c r="C193" s="132" t="s">
        <v>383</v>
      </c>
      <c r="D193" s="132" t="s">
        <v>211</v>
      </c>
      <c r="E193" s="133" t="s">
        <v>470</v>
      </c>
      <c r="F193" s="134" t="s">
        <v>471</v>
      </c>
      <c r="G193" s="135" t="s">
        <v>274</v>
      </c>
      <c r="H193" s="136">
        <v>16.4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331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331</v>
      </c>
      <c r="BM193" s="143" t="s">
        <v>706</v>
      </c>
    </row>
    <row r="194" spans="2:47" s="1" customFormat="1" ht="12">
      <c r="B194" s="33"/>
      <c r="D194" s="145" t="s">
        <v>218</v>
      </c>
      <c r="F194" s="146" t="s">
        <v>473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51" s="12" customFormat="1" ht="12">
      <c r="B195" s="149"/>
      <c r="D195" s="150" t="s">
        <v>220</v>
      </c>
      <c r="E195" s="151" t="s">
        <v>19</v>
      </c>
      <c r="F195" s="152" t="s">
        <v>648</v>
      </c>
      <c r="H195" s="153">
        <v>16.4</v>
      </c>
      <c r="I195" s="154"/>
      <c r="L195" s="149"/>
      <c r="M195" s="155"/>
      <c r="T195" s="156"/>
      <c r="AT195" s="151" t="s">
        <v>220</v>
      </c>
      <c r="AU195" s="151" t="s">
        <v>86</v>
      </c>
      <c r="AV195" s="12" t="s">
        <v>86</v>
      </c>
      <c r="AW195" s="12" t="s">
        <v>37</v>
      </c>
      <c r="AX195" s="12" t="s">
        <v>77</v>
      </c>
      <c r="AY195" s="151" t="s">
        <v>208</v>
      </c>
    </row>
    <row r="196" spans="2:51" s="14" customFormat="1" ht="12">
      <c r="B196" s="163"/>
      <c r="D196" s="150" t="s">
        <v>220</v>
      </c>
      <c r="E196" s="164" t="s">
        <v>19</v>
      </c>
      <c r="F196" s="165" t="s">
        <v>223</v>
      </c>
      <c r="H196" s="166">
        <v>16.4</v>
      </c>
      <c r="I196" s="167"/>
      <c r="L196" s="163"/>
      <c r="M196" s="168"/>
      <c r="T196" s="169"/>
      <c r="AT196" s="164" t="s">
        <v>220</v>
      </c>
      <c r="AU196" s="164" t="s">
        <v>86</v>
      </c>
      <c r="AV196" s="14" t="s">
        <v>216</v>
      </c>
      <c r="AW196" s="14" t="s">
        <v>37</v>
      </c>
      <c r="AX196" s="14" t="s">
        <v>84</v>
      </c>
      <c r="AY196" s="164" t="s">
        <v>208</v>
      </c>
    </row>
    <row r="197" spans="2:65" s="1" customFormat="1" ht="24.2" customHeight="1">
      <c r="B197" s="33"/>
      <c r="C197" s="170" t="s">
        <v>389</v>
      </c>
      <c r="D197" s="170" t="s">
        <v>239</v>
      </c>
      <c r="E197" s="171" t="s">
        <v>707</v>
      </c>
      <c r="F197" s="172" t="s">
        <v>708</v>
      </c>
      <c r="G197" s="173" t="s">
        <v>274</v>
      </c>
      <c r="H197" s="174">
        <v>17.22</v>
      </c>
      <c r="I197" s="175"/>
      <c r="J197" s="176">
        <f>ROUND(I197*H197,2)</f>
        <v>0</v>
      </c>
      <c r="K197" s="172" t="s">
        <v>215</v>
      </c>
      <c r="L197" s="177"/>
      <c r="M197" s="178" t="s">
        <v>19</v>
      </c>
      <c r="N197" s="179" t="s">
        <v>48</v>
      </c>
      <c r="P197" s="141">
        <f>O197*H197</f>
        <v>0</v>
      </c>
      <c r="Q197" s="141">
        <v>0.003</v>
      </c>
      <c r="R197" s="141">
        <f>Q197*H197</f>
        <v>0.05166</v>
      </c>
      <c r="S197" s="141">
        <v>0</v>
      </c>
      <c r="T197" s="142">
        <f>S197*H197</f>
        <v>0</v>
      </c>
      <c r="AR197" s="143" t="s">
        <v>432</v>
      </c>
      <c r="AT197" s="143" t="s">
        <v>239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331</v>
      </c>
      <c r="BM197" s="143" t="s">
        <v>709</v>
      </c>
    </row>
    <row r="198" spans="2:51" s="12" customFormat="1" ht="12">
      <c r="B198" s="149"/>
      <c r="D198" s="150" t="s">
        <v>220</v>
      </c>
      <c r="E198" s="151" t="s">
        <v>19</v>
      </c>
      <c r="F198" s="152" t="s">
        <v>648</v>
      </c>
      <c r="H198" s="153">
        <v>16.4</v>
      </c>
      <c r="I198" s="154"/>
      <c r="L198" s="149"/>
      <c r="M198" s="155"/>
      <c r="T198" s="156"/>
      <c r="AT198" s="151" t="s">
        <v>220</v>
      </c>
      <c r="AU198" s="151" t="s">
        <v>86</v>
      </c>
      <c r="AV198" s="12" t="s">
        <v>86</v>
      </c>
      <c r="AW198" s="12" t="s">
        <v>37</v>
      </c>
      <c r="AX198" s="12" t="s">
        <v>77</v>
      </c>
      <c r="AY198" s="151" t="s">
        <v>208</v>
      </c>
    </row>
    <row r="199" spans="2:51" s="14" customFormat="1" ht="12">
      <c r="B199" s="163"/>
      <c r="D199" s="150" t="s">
        <v>220</v>
      </c>
      <c r="E199" s="164" t="s">
        <v>19</v>
      </c>
      <c r="F199" s="165" t="s">
        <v>223</v>
      </c>
      <c r="H199" s="166">
        <v>16.4</v>
      </c>
      <c r="I199" s="167"/>
      <c r="L199" s="163"/>
      <c r="M199" s="168"/>
      <c r="T199" s="169"/>
      <c r="AT199" s="164" t="s">
        <v>220</v>
      </c>
      <c r="AU199" s="164" t="s">
        <v>86</v>
      </c>
      <c r="AV199" s="14" t="s">
        <v>216</v>
      </c>
      <c r="AW199" s="14" t="s">
        <v>37</v>
      </c>
      <c r="AX199" s="14" t="s">
        <v>84</v>
      </c>
      <c r="AY199" s="164" t="s">
        <v>208</v>
      </c>
    </row>
    <row r="200" spans="2:51" s="12" customFormat="1" ht="12">
      <c r="B200" s="149"/>
      <c r="D200" s="150" t="s">
        <v>220</v>
      </c>
      <c r="F200" s="152" t="s">
        <v>479</v>
      </c>
      <c r="H200" s="153">
        <v>17.22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4</v>
      </c>
      <c r="AX200" s="12" t="s">
        <v>84</v>
      </c>
      <c r="AY200" s="151" t="s">
        <v>208</v>
      </c>
    </row>
    <row r="201" spans="2:65" s="1" customFormat="1" ht="24.2" customHeight="1">
      <c r="B201" s="33"/>
      <c r="C201" s="170" t="s">
        <v>394</v>
      </c>
      <c r="D201" s="170" t="s">
        <v>239</v>
      </c>
      <c r="E201" s="171" t="s">
        <v>481</v>
      </c>
      <c r="F201" s="172" t="s">
        <v>482</v>
      </c>
      <c r="G201" s="173" t="s">
        <v>483</v>
      </c>
      <c r="H201" s="174">
        <v>8</v>
      </c>
      <c r="I201" s="175"/>
      <c r="J201" s="176">
        <f>ROUND(I201*H201,2)</f>
        <v>0</v>
      </c>
      <c r="K201" s="172" t="s">
        <v>215</v>
      </c>
      <c r="L201" s="177"/>
      <c r="M201" s="178" t="s">
        <v>19</v>
      </c>
      <c r="N201" s="179" t="s">
        <v>48</v>
      </c>
      <c r="P201" s="141">
        <f>O201*H201</f>
        <v>0</v>
      </c>
      <c r="Q201" s="141">
        <v>6E-05</v>
      </c>
      <c r="R201" s="141">
        <f>Q201*H201</f>
        <v>0.00048</v>
      </c>
      <c r="S201" s="141">
        <v>0</v>
      </c>
      <c r="T201" s="142">
        <f>S201*H201</f>
        <v>0</v>
      </c>
      <c r="AR201" s="143" t="s">
        <v>432</v>
      </c>
      <c r="AT201" s="143" t="s">
        <v>239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331</v>
      </c>
      <c r="BM201" s="143" t="s">
        <v>710</v>
      </c>
    </row>
    <row r="202" spans="2:65" s="1" customFormat="1" ht="44.25" customHeight="1">
      <c r="B202" s="33"/>
      <c r="C202" s="132" t="s">
        <v>400</v>
      </c>
      <c r="D202" s="132" t="s">
        <v>211</v>
      </c>
      <c r="E202" s="133" t="s">
        <v>651</v>
      </c>
      <c r="F202" s="134" t="s">
        <v>652</v>
      </c>
      <c r="G202" s="135" t="s">
        <v>447</v>
      </c>
      <c r="H202" s="187"/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331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331</v>
      </c>
      <c r="BM202" s="143" t="s">
        <v>711</v>
      </c>
    </row>
    <row r="203" spans="2:47" s="1" customFormat="1" ht="12">
      <c r="B203" s="33"/>
      <c r="D203" s="145" t="s">
        <v>218</v>
      </c>
      <c r="F203" s="146" t="s">
        <v>654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63" s="11" customFormat="1" ht="25.9" customHeight="1">
      <c r="B204" s="120"/>
      <c r="D204" s="121" t="s">
        <v>76</v>
      </c>
      <c r="E204" s="122" t="s">
        <v>508</v>
      </c>
      <c r="F204" s="122" t="s">
        <v>509</v>
      </c>
      <c r="I204" s="123"/>
      <c r="J204" s="124">
        <f>BK204</f>
        <v>0</v>
      </c>
      <c r="L204" s="120"/>
      <c r="M204" s="125"/>
      <c r="P204" s="126">
        <f>P205</f>
        <v>0</v>
      </c>
      <c r="R204" s="126">
        <f>R205</f>
        <v>0</v>
      </c>
      <c r="T204" s="127">
        <f>T205</f>
        <v>0</v>
      </c>
      <c r="AR204" s="121" t="s">
        <v>244</v>
      </c>
      <c r="AT204" s="128" t="s">
        <v>76</v>
      </c>
      <c r="AU204" s="128" t="s">
        <v>77</v>
      </c>
      <c r="AY204" s="121" t="s">
        <v>208</v>
      </c>
      <c r="BK204" s="129">
        <f>BK205</f>
        <v>0</v>
      </c>
    </row>
    <row r="205" spans="2:63" s="11" customFormat="1" ht="22.9" customHeight="1">
      <c r="B205" s="120"/>
      <c r="D205" s="121" t="s">
        <v>76</v>
      </c>
      <c r="E205" s="130" t="s">
        <v>510</v>
      </c>
      <c r="F205" s="130" t="s">
        <v>511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</v>
      </c>
      <c r="T205" s="127">
        <f>SUM(T206:T207)</f>
        <v>0</v>
      </c>
      <c r="AR205" s="121" t="s">
        <v>244</v>
      </c>
      <c r="AT205" s="128" t="s">
        <v>76</v>
      </c>
      <c r="AU205" s="128" t="s">
        <v>84</v>
      </c>
      <c r="AY205" s="121" t="s">
        <v>208</v>
      </c>
      <c r="BK205" s="129">
        <f>SUM(BK206:BK207)</f>
        <v>0</v>
      </c>
    </row>
    <row r="206" spans="2:65" s="1" customFormat="1" ht="16.5" customHeight="1">
      <c r="B206" s="33"/>
      <c r="C206" s="132" t="s">
        <v>405</v>
      </c>
      <c r="D206" s="132" t="s">
        <v>211</v>
      </c>
      <c r="E206" s="133" t="s">
        <v>513</v>
      </c>
      <c r="F206" s="134" t="s">
        <v>511</v>
      </c>
      <c r="G206" s="135" t="s">
        <v>447</v>
      </c>
      <c r="H206" s="187"/>
      <c r="I206" s="137"/>
      <c r="J206" s="138">
        <f>ROUND(I206*H206,2)</f>
        <v>0</v>
      </c>
      <c r="K206" s="134" t="s">
        <v>514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515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515</v>
      </c>
      <c r="BM206" s="143" t="s">
        <v>712</v>
      </c>
    </row>
    <row r="207" spans="2:47" s="1" customFormat="1" ht="12">
      <c r="B207" s="33"/>
      <c r="D207" s="145" t="s">
        <v>218</v>
      </c>
      <c r="F207" s="146" t="s">
        <v>517</v>
      </c>
      <c r="I207" s="147"/>
      <c r="L207" s="33"/>
      <c r="M207" s="188"/>
      <c r="N207" s="189"/>
      <c r="O207" s="189"/>
      <c r="P207" s="189"/>
      <c r="Q207" s="189"/>
      <c r="R207" s="189"/>
      <c r="S207" s="189"/>
      <c r="T207" s="190"/>
      <c r="AT207" s="18" t="s">
        <v>218</v>
      </c>
      <c r="AU207" s="18" t="s">
        <v>86</v>
      </c>
    </row>
    <row r="208" spans="2:12" s="1" customFormat="1" ht="6.95" customHeight="1"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33"/>
    </row>
  </sheetData>
  <sheetProtection algorithmName="SHA-512" hashValue="irmfAO+ewak2ZmQ/do5wjkGBAZBhEkfre66EoVN3U3RvPyxyuKAfkj2ImfStUEqfUz7XsQ9oKvfi9x2y/Xenow==" saltValue="cJVMSqfKuMXgPhL3fgdvFtZ1x4yRGOblO59C1lE2Fs7zp27ovv8YWzyj8ONa95z+fW6lny3lxtqeB51jD2F19A==" spinCount="100000" sheet="1" objects="1" scenarios="1" formatColumns="0" formatRows="0" autoFilter="0"/>
  <autoFilter ref="C95:K20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3121"/>
    <hyperlink ref="F104" r:id="rId2" display="https://podminky.urs.cz/item/CS_URS_2023_01/319201321"/>
    <hyperlink ref="F110" r:id="rId3" display="https://podminky.urs.cz/item/CS_URS_2023_01/612325302"/>
    <hyperlink ref="F119" r:id="rId4" display="https://podminky.urs.cz/item/CS_URS_2023_01/623324111"/>
    <hyperlink ref="F124" r:id="rId5" display="https://podminky.urs.cz/item/CS_URS_2023_01/629991011"/>
    <hyperlink ref="F129" r:id="rId6" display="https://podminky.urs.cz/item/CS_URS_2023_01/968062377"/>
    <hyperlink ref="F134" r:id="rId7" display="https://podminky.urs.cz/item/CS_URS_2023_01/973031826"/>
    <hyperlink ref="F138" r:id="rId8" display="https://podminky.urs.cz/item/CS_URS_2023_01/978013191"/>
    <hyperlink ref="F142" r:id="rId9" display="https://podminky.urs.cz/item/CS_URS_2023_01/978015391"/>
    <hyperlink ref="F147" r:id="rId10" display="https://podminky.urs.cz/item/CS_URS_2023_01/997013115"/>
    <hyperlink ref="F149" r:id="rId11" display="https://podminky.urs.cz/item/CS_URS_2023_01/997013501"/>
    <hyperlink ref="F151" r:id="rId12" display="https://podminky.urs.cz/item/CS_URS_2023_01/997013509"/>
    <hyperlink ref="F154" r:id="rId13" display="https://podminky.urs.cz/item/CS_URS_2023_01/997013863"/>
    <hyperlink ref="F156" r:id="rId14" display="https://podminky.urs.cz/item/CS_URS_2023_01/997013871"/>
    <hyperlink ref="F159" r:id="rId15" display="https://podminky.urs.cz/item/CS_URS_2023_01/998011003"/>
    <hyperlink ref="F163" r:id="rId16" display="https://podminky.urs.cz/item/CS_URS_2023_01/764001911"/>
    <hyperlink ref="F169" r:id="rId17" display="https://podminky.urs.cz/item/CS_URS_2023_01/764002851"/>
    <hyperlink ref="F173" r:id="rId18" display="https://podminky.urs.cz/item/CS_URS_2023_01/764216643"/>
    <hyperlink ref="F177" r:id="rId19" display="https://podminky.urs.cz/item/CS_URS_2023_01/998764202"/>
    <hyperlink ref="F180" r:id="rId20" display="https://podminky.urs.cz/item/CS_URS_2023_01/766622132"/>
    <hyperlink ref="F189" r:id="rId21" display="https://podminky.urs.cz/item/CS_URS_2023_01/767627310"/>
    <hyperlink ref="F194" r:id="rId22" display="https://podminky.urs.cz/item/CS_URS_2023_01/766694116"/>
    <hyperlink ref="F203" r:id="rId23" display="https://podminky.urs.cz/item/CS_URS_2023_01/998766203"/>
    <hyperlink ref="F207" r:id="rId2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05"/>
  <sheetViews>
    <sheetView showGridLines="0" workbookViewId="0" topLeftCell="A8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103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174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713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ROUND(J89,2)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ROUND((SUM(BE89:BE104)),2)</f>
        <v>0</v>
      </c>
      <c r="I35" s="94">
        <v>0.21</v>
      </c>
      <c r="J35" s="82">
        <f>ROUND(((SUM(BE89:BE104))*I35),2)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ROUND((SUM(BF89:BF104)),2)</f>
        <v>0</v>
      </c>
      <c r="I36" s="94">
        <v>0.15</v>
      </c>
      <c r="J36" s="82">
        <f>ROUND(((SUM(BF89:BF104))*I36),2)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ROUND((SUM(BG89:BG104)),2)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ROUND((SUM(BH89:BH104)),2)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ROUND((SUM(BI89:BI104)),2)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174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S5 - Lešení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J89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191</v>
      </c>
      <c r="E66" s="106"/>
      <c r="F66" s="106"/>
      <c r="G66" s="106"/>
      <c r="H66" s="106"/>
      <c r="I66" s="106"/>
      <c r="J66" s="107">
        <f>J101</f>
        <v>0</v>
      </c>
      <c r="L66" s="104"/>
    </row>
    <row r="67" spans="2:12" s="9" customFormat="1" ht="19.9" customHeight="1">
      <c r="B67" s="108"/>
      <c r="D67" s="109" t="s">
        <v>192</v>
      </c>
      <c r="E67" s="110"/>
      <c r="F67" s="110"/>
      <c r="G67" s="110"/>
      <c r="H67" s="110"/>
      <c r="I67" s="110"/>
      <c r="J67" s="111">
        <f>J102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3"/>
    </row>
    <row r="74" spans="2:12" s="1" customFormat="1" ht="24.95" customHeight="1">
      <c r="B74" s="33"/>
      <c r="C74" s="22" t="s">
        <v>193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2" t="str">
        <f>E7</f>
        <v>Revitalizace přádelny, Broumov</v>
      </c>
      <c r="F77" s="313"/>
      <c r="G77" s="313"/>
      <c r="H77" s="313"/>
      <c r="L77" s="33"/>
    </row>
    <row r="78" spans="2:12" ht="12" customHeight="1">
      <c r="B78" s="21"/>
      <c r="C78" s="28" t="s">
        <v>173</v>
      </c>
      <c r="L78" s="21"/>
    </row>
    <row r="79" spans="2:12" s="1" customFormat="1" ht="16.5" customHeight="1">
      <c r="B79" s="33"/>
      <c r="E79" s="312" t="s">
        <v>174</v>
      </c>
      <c r="F79" s="311"/>
      <c r="G79" s="311"/>
      <c r="H79" s="311"/>
      <c r="L79" s="33"/>
    </row>
    <row r="80" spans="2:12" s="1" customFormat="1" ht="12" customHeight="1">
      <c r="B80" s="33"/>
      <c r="C80" s="28" t="s">
        <v>175</v>
      </c>
      <c r="L80" s="33"/>
    </row>
    <row r="81" spans="2:12" s="1" customFormat="1" ht="16.5" customHeight="1">
      <c r="B81" s="33"/>
      <c r="E81" s="294" t="str">
        <f>E11</f>
        <v>S5 - Lešení</v>
      </c>
      <c r="F81" s="311"/>
      <c r="G81" s="311"/>
      <c r="H81" s="311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st.p.č. 115/3, čp. 158, k.ú. Velká Ves u Broumova</v>
      </c>
      <c r="I83" s="28" t="s">
        <v>23</v>
      </c>
      <c r="J83" s="49" t="str">
        <f>IF(J14="","",J14)</f>
        <v>10. 3. 2023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Z-Trade</v>
      </c>
      <c r="I85" s="28" t="s">
        <v>33</v>
      </c>
      <c r="J85" s="31" t="str">
        <f>E23</f>
        <v>JOSTA s.r.o.</v>
      </c>
      <c r="L85" s="33"/>
    </row>
    <row r="86" spans="2:12" s="1" customFormat="1" ht="15.2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>Tomáš Valenta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194</v>
      </c>
      <c r="D88" s="114" t="s">
        <v>62</v>
      </c>
      <c r="E88" s="114" t="s">
        <v>58</v>
      </c>
      <c r="F88" s="114" t="s">
        <v>59</v>
      </c>
      <c r="G88" s="114" t="s">
        <v>195</v>
      </c>
      <c r="H88" s="114" t="s">
        <v>196</v>
      </c>
      <c r="I88" s="114" t="s">
        <v>197</v>
      </c>
      <c r="J88" s="114" t="s">
        <v>180</v>
      </c>
      <c r="K88" s="115" t="s">
        <v>198</v>
      </c>
      <c r="L88" s="112"/>
      <c r="M88" s="55" t="s">
        <v>19</v>
      </c>
      <c r="N88" s="56" t="s">
        <v>47</v>
      </c>
      <c r="O88" s="56" t="s">
        <v>199</v>
      </c>
      <c r="P88" s="56" t="s">
        <v>200</v>
      </c>
      <c r="Q88" s="56" t="s">
        <v>201</v>
      </c>
      <c r="R88" s="56" t="s">
        <v>202</v>
      </c>
      <c r="S88" s="56" t="s">
        <v>203</v>
      </c>
      <c r="T88" s="57" t="s">
        <v>204</v>
      </c>
    </row>
    <row r="89" spans="2:63" s="1" customFormat="1" ht="22.9" customHeight="1">
      <c r="B89" s="33"/>
      <c r="C89" s="60" t="s">
        <v>205</v>
      </c>
      <c r="J89" s="116">
        <f>BK89</f>
        <v>0</v>
      </c>
      <c r="L89" s="33"/>
      <c r="M89" s="58"/>
      <c r="N89" s="50"/>
      <c r="O89" s="50"/>
      <c r="P89" s="117">
        <f>P90+P101</f>
        <v>0</v>
      </c>
      <c r="Q89" s="50"/>
      <c r="R89" s="117">
        <f>R90+R101</f>
        <v>0</v>
      </c>
      <c r="S89" s="50"/>
      <c r="T89" s="118">
        <f>T90+T101</f>
        <v>0</v>
      </c>
      <c r="AT89" s="18" t="s">
        <v>76</v>
      </c>
      <c r="AU89" s="18" t="s">
        <v>181</v>
      </c>
      <c r="BK89" s="119">
        <f>BK90+BK101</f>
        <v>0</v>
      </c>
    </row>
    <row r="90" spans="2:63" s="11" customFormat="1" ht="25.9" customHeight="1">
      <c r="B90" s="120"/>
      <c r="D90" s="121" t="s">
        <v>76</v>
      </c>
      <c r="E90" s="122" t="s">
        <v>206</v>
      </c>
      <c r="F90" s="122" t="s">
        <v>207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0</v>
      </c>
      <c r="T90" s="127">
        <f>T91</f>
        <v>0</v>
      </c>
      <c r="AR90" s="121" t="s">
        <v>84</v>
      </c>
      <c r="AT90" s="128" t="s">
        <v>76</v>
      </c>
      <c r="AU90" s="128" t="s">
        <v>77</v>
      </c>
      <c r="AY90" s="121" t="s">
        <v>208</v>
      </c>
      <c r="BK90" s="129">
        <f>BK91</f>
        <v>0</v>
      </c>
    </row>
    <row r="91" spans="2:63" s="11" customFormat="1" ht="22.9" customHeight="1">
      <c r="B91" s="120"/>
      <c r="D91" s="121" t="s">
        <v>76</v>
      </c>
      <c r="E91" s="130" t="s">
        <v>271</v>
      </c>
      <c r="F91" s="130" t="s">
        <v>324</v>
      </c>
      <c r="I91" s="123"/>
      <c r="J91" s="131">
        <f>BK91</f>
        <v>0</v>
      </c>
      <c r="L91" s="120"/>
      <c r="M91" s="125"/>
      <c r="P91" s="126">
        <f>SUM(P92:P100)</f>
        <v>0</v>
      </c>
      <c r="R91" s="126">
        <f>SUM(R92:R100)</f>
        <v>0</v>
      </c>
      <c r="T91" s="127">
        <f>SUM(T92:T100)</f>
        <v>0</v>
      </c>
      <c r="AR91" s="121" t="s">
        <v>84</v>
      </c>
      <c r="AT91" s="128" t="s">
        <v>76</v>
      </c>
      <c r="AU91" s="128" t="s">
        <v>84</v>
      </c>
      <c r="AY91" s="121" t="s">
        <v>208</v>
      </c>
      <c r="BK91" s="129">
        <f>SUM(BK92:BK100)</f>
        <v>0</v>
      </c>
    </row>
    <row r="92" spans="2:65" s="1" customFormat="1" ht="44.25" customHeight="1">
      <c r="B92" s="33"/>
      <c r="C92" s="132" t="s">
        <v>84</v>
      </c>
      <c r="D92" s="132" t="s">
        <v>211</v>
      </c>
      <c r="E92" s="133" t="s">
        <v>714</v>
      </c>
      <c r="F92" s="134" t="s">
        <v>715</v>
      </c>
      <c r="G92" s="135" t="s">
        <v>226</v>
      </c>
      <c r="H92" s="136">
        <v>627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48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216</v>
      </c>
      <c r="AT92" s="143" t="s">
        <v>211</v>
      </c>
      <c r="AU92" s="143" t="s">
        <v>86</v>
      </c>
      <c r="AY92" s="18" t="s">
        <v>208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84</v>
      </c>
      <c r="BK92" s="144">
        <f>ROUND(I92*H92,2)</f>
        <v>0</v>
      </c>
      <c r="BL92" s="18" t="s">
        <v>216</v>
      </c>
      <c r="BM92" s="143" t="s">
        <v>716</v>
      </c>
    </row>
    <row r="93" spans="2:47" s="1" customFormat="1" ht="12">
      <c r="B93" s="33"/>
      <c r="D93" s="145" t="s">
        <v>218</v>
      </c>
      <c r="F93" s="146" t="s">
        <v>717</v>
      </c>
      <c r="I93" s="147"/>
      <c r="L93" s="33"/>
      <c r="M93" s="148"/>
      <c r="T93" s="52"/>
      <c r="AT93" s="18" t="s">
        <v>218</v>
      </c>
      <c r="AU93" s="18" t="s">
        <v>86</v>
      </c>
    </row>
    <row r="94" spans="2:51" s="12" customFormat="1" ht="12">
      <c r="B94" s="149"/>
      <c r="D94" s="150" t="s">
        <v>220</v>
      </c>
      <c r="E94" s="151" t="s">
        <v>19</v>
      </c>
      <c r="F94" s="152" t="s">
        <v>718</v>
      </c>
      <c r="H94" s="153">
        <v>627</v>
      </c>
      <c r="I94" s="154"/>
      <c r="L94" s="149"/>
      <c r="M94" s="155"/>
      <c r="T94" s="156"/>
      <c r="AT94" s="151" t="s">
        <v>220</v>
      </c>
      <c r="AU94" s="151" t="s">
        <v>86</v>
      </c>
      <c r="AV94" s="12" t="s">
        <v>86</v>
      </c>
      <c r="AW94" s="12" t="s">
        <v>37</v>
      </c>
      <c r="AX94" s="12" t="s">
        <v>77</v>
      </c>
      <c r="AY94" s="151" t="s">
        <v>208</v>
      </c>
    </row>
    <row r="95" spans="2:51" s="14" customFormat="1" ht="12">
      <c r="B95" s="163"/>
      <c r="D95" s="150" t="s">
        <v>220</v>
      </c>
      <c r="E95" s="164" t="s">
        <v>19</v>
      </c>
      <c r="F95" s="165" t="s">
        <v>223</v>
      </c>
      <c r="H95" s="166">
        <v>627</v>
      </c>
      <c r="I95" s="167"/>
      <c r="L95" s="163"/>
      <c r="M95" s="168"/>
      <c r="T95" s="169"/>
      <c r="AT95" s="164" t="s">
        <v>220</v>
      </c>
      <c r="AU95" s="164" t="s">
        <v>86</v>
      </c>
      <c r="AV95" s="14" t="s">
        <v>216</v>
      </c>
      <c r="AW95" s="14" t="s">
        <v>37</v>
      </c>
      <c r="AX95" s="14" t="s">
        <v>84</v>
      </c>
      <c r="AY95" s="164" t="s">
        <v>208</v>
      </c>
    </row>
    <row r="96" spans="2:65" s="1" customFormat="1" ht="55.5" customHeight="1">
      <c r="B96" s="33"/>
      <c r="C96" s="132" t="s">
        <v>86</v>
      </c>
      <c r="D96" s="132" t="s">
        <v>211</v>
      </c>
      <c r="E96" s="133" t="s">
        <v>719</v>
      </c>
      <c r="F96" s="134" t="s">
        <v>720</v>
      </c>
      <c r="G96" s="135" t="s">
        <v>226</v>
      </c>
      <c r="H96" s="136">
        <v>19437</v>
      </c>
      <c r="I96" s="137"/>
      <c r="J96" s="138">
        <f>ROUND(I96*H96,2)</f>
        <v>0</v>
      </c>
      <c r="K96" s="134" t="s">
        <v>215</v>
      </c>
      <c r="L96" s="33"/>
      <c r="M96" s="139" t="s">
        <v>19</v>
      </c>
      <c r="N96" s="140" t="s">
        <v>48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216</v>
      </c>
      <c r="AT96" s="143" t="s">
        <v>211</v>
      </c>
      <c r="AU96" s="143" t="s">
        <v>86</v>
      </c>
      <c r="AY96" s="18" t="s">
        <v>208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84</v>
      </c>
      <c r="BK96" s="144">
        <f>ROUND(I96*H96,2)</f>
        <v>0</v>
      </c>
      <c r="BL96" s="18" t="s">
        <v>216</v>
      </c>
      <c r="BM96" s="143" t="s">
        <v>721</v>
      </c>
    </row>
    <row r="97" spans="2:47" s="1" customFormat="1" ht="12">
      <c r="B97" s="33"/>
      <c r="D97" s="145" t="s">
        <v>218</v>
      </c>
      <c r="F97" s="146" t="s">
        <v>722</v>
      </c>
      <c r="I97" s="147"/>
      <c r="L97" s="33"/>
      <c r="M97" s="148"/>
      <c r="T97" s="52"/>
      <c r="AT97" s="18" t="s">
        <v>218</v>
      </c>
      <c r="AU97" s="18" t="s">
        <v>86</v>
      </c>
    </row>
    <row r="98" spans="2:51" s="12" customFormat="1" ht="12">
      <c r="B98" s="149"/>
      <c r="D98" s="150" t="s">
        <v>220</v>
      </c>
      <c r="F98" s="152" t="s">
        <v>723</v>
      </c>
      <c r="H98" s="153">
        <v>19437</v>
      </c>
      <c r="I98" s="154"/>
      <c r="L98" s="149"/>
      <c r="M98" s="155"/>
      <c r="T98" s="156"/>
      <c r="AT98" s="151" t="s">
        <v>220</v>
      </c>
      <c r="AU98" s="151" t="s">
        <v>86</v>
      </c>
      <c r="AV98" s="12" t="s">
        <v>86</v>
      </c>
      <c r="AW98" s="12" t="s">
        <v>4</v>
      </c>
      <c r="AX98" s="12" t="s">
        <v>84</v>
      </c>
      <c r="AY98" s="151" t="s">
        <v>208</v>
      </c>
    </row>
    <row r="99" spans="2:65" s="1" customFormat="1" ht="44.25" customHeight="1">
      <c r="B99" s="33"/>
      <c r="C99" s="132" t="s">
        <v>209</v>
      </c>
      <c r="D99" s="132" t="s">
        <v>211</v>
      </c>
      <c r="E99" s="133" t="s">
        <v>724</v>
      </c>
      <c r="F99" s="134" t="s">
        <v>725</v>
      </c>
      <c r="G99" s="135" t="s">
        <v>226</v>
      </c>
      <c r="H99" s="136">
        <v>627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726</v>
      </c>
    </row>
    <row r="100" spans="2:47" s="1" customFormat="1" ht="12">
      <c r="B100" s="33"/>
      <c r="D100" s="145" t="s">
        <v>218</v>
      </c>
      <c r="F100" s="146" t="s">
        <v>727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63" s="11" customFormat="1" ht="25.9" customHeight="1">
      <c r="B101" s="120"/>
      <c r="D101" s="121" t="s">
        <v>76</v>
      </c>
      <c r="E101" s="122" t="s">
        <v>508</v>
      </c>
      <c r="F101" s="122" t="s">
        <v>509</v>
      </c>
      <c r="I101" s="123"/>
      <c r="J101" s="124">
        <f>BK101</f>
        <v>0</v>
      </c>
      <c r="L101" s="120"/>
      <c r="M101" s="125"/>
      <c r="P101" s="126">
        <f>P102</f>
        <v>0</v>
      </c>
      <c r="R101" s="126">
        <f>R102</f>
        <v>0</v>
      </c>
      <c r="T101" s="127">
        <f>T102</f>
        <v>0</v>
      </c>
      <c r="AR101" s="121" t="s">
        <v>244</v>
      </c>
      <c r="AT101" s="128" t="s">
        <v>76</v>
      </c>
      <c r="AU101" s="128" t="s">
        <v>77</v>
      </c>
      <c r="AY101" s="121" t="s">
        <v>208</v>
      </c>
      <c r="BK101" s="129">
        <f>BK102</f>
        <v>0</v>
      </c>
    </row>
    <row r="102" spans="2:63" s="11" customFormat="1" ht="22.9" customHeight="1">
      <c r="B102" s="120"/>
      <c r="D102" s="121" t="s">
        <v>76</v>
      </c>
      <c r="E102" s="130" t="s">
        <v>510</v>
      </c>
      <c r="F102" s="130" t="s">
        <v>511</v>
      </c>
      <c r="I102" s="123"/>
      <c r="J102" s="131">
        <f>BK102</f>
        <v>0</v>
      </c>
      <c r="L102" s="120"/>
      <c r="M102" s="125"/>
      <c r="P102" s="126">
        <f>SUM(P103:P104)</f>
        <v>0</v>
      </c>
      <c r="R102" s="126">
        <f>SUM(R103:R104)</f>
        <v>0</v>
      </c>
      <c r="T102" s="127">
        <f>SUM(T103:T104)</f>
        <v>0</v>
      </c>
      <c r="AR102" s="121" t="s">
        <v>244</v>
      </c>
      <c r="AT102" s="128" t="s">
        <v>76</v>
      </c>
      <c r="AU102" s="128" t="s">
        <v>84</v>
      </c>
      <c r="AY102" s="121" t="s">
        <v>208</v>
      </c>
      <c r="BK102" s="129">
        <f>SUM(BK103:BK104)</f>
        <v>0</v>
      </c>
    </row>
    <row r="103" spans="2:65" s="1" customFormat="1" ht="16.5" customHeight="1">
      <c r="B103" s="33"/>
      <c r="C103" s="132" t="s">
        <v>216</v>
      </c>
      <c r="D103" s="132" t="s">
        <v>211</v>
      </c>
      <c r="E103" s="133" t="s">
        <v>513</v>
      </c>
      <c r="F103" s="134" t="s">
        <v>511</v>
      </c>
      <c r="G103" s="135" t="s">
        <v>447</v>
      </c>
      <c r="H103" s="187"/>
      <c r="I103" s="137"/>
      <c r="J103" s="138">
        <f>ROUND(I103*H103,2)</f>
        <v>0</v>
      </c>
      <c r="K103" s="134" t="s">
        <v>514</v>
      </c>
      <c r="L103" s="33"/>
      <c r="M103" s="139" t="s">
        <v>19</v>
      </c>
      <c r="N103" s="140" t="s">
        <v>48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515</v>
      </c>
      <c r="AT103" s="143" t="s">
        <v>211</v>
      </c>
      <c r="AU103" s="143" t="s">
        <v>86</v>
      </c>
      <c r="AY103" s="18" t="s">
        <v>208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8" t="s">
        <v>84</v>
      </c>
      <c r="BK103" s="144">
        <f>ROUND(I103*H103,2)</f>
        <v>0</v>
      </c>
      <c r="BL103" s="18" t="s">
        <v>515</v>
      </c>
      <c r="BM103" s="143" t="s">
        <v>728</v>
      </c>
    </row>
    <row r="104" spans="2:47" s="1" customFormat="1" ht="12">
      <c r="B104" s="33"/>
      <c r="D104" s="145" t="s">
        <v>218</v>
      </c>
      <c r="F104" s="146" t="s">
        <v>517</v>
      </c>
      <c r="I104" s="147"/>
      <c r="L104" s="33"/>
      <c r="M104" s="188"/>
      <c r="N104" s="189"/>
      <c r="O104" s="189"/>
      <c r="P104" s="189"/>
      <c r="Q104" s="189"/>
      <c r="R104" s="189"/>
      <c r="S104" s="189"/>
      <c r="T104" s="190"/>
      <c r="AT104" s="18" t="s">
        <v>218</v>
      </c>
      <c r="AU104" s="18" t="s">
        <v>86</v>
      </c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3"/>
    </row>
  </sheetData>
  <sheetProtection algorithmName="SHA-512" hashValue="k5EKSy0tij9m3UeiO1mrlWqNeCmnp//gNd9dY545c0EYpUwGEEUVScCqhryGICQmiyUWsX4M9USxwbLGNi8bqA==" saltValue="fsuZzSxnPf9eWta4cy5T+Lw8aWtvhyvpuASRlXeaOCxyKRQcTfweQ0jCV7IOX+WuBEm/Mufn5AOq6b3adgylkw==" spinCount="100000" sheet="1" objects="1" scenarios="1" formatColumns="0" formatRows="0" autoFilter="0"/>
  <autoFilter ref="C88:K10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1/941211112"/>
    <hyperlink ref="F97" r:id="rId2" display="https://podminky.urs.cz/item/CS_URS_2023_01/941211211"/>
    <hyperlink ref="F100" r:id="rId3" display="https://podminky.urs.cz/item/CS_URS_2023_01/941211812"/>
    <hyperlink ref="F104" r:id="rId4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59"/>
  <sheetViews>
    <sheetView showGridLines="0" workbookViewId="0" topLeftCell="A18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108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729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730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ROUND((SUM(BE96:BE258)),2)</f>
        <v>0</v>
      </c>
      <c r="I35" s="94">
        <v>0.21</v>
      </c>
      <c r="J35" s="82">
        <f>ROUND(((SUM(BE96:BE258))*I35),2)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ROUND((SUM(BF96:BF258)),2)</f>
        <v>0</v>
      </c>
      <c r="I36" s="94">
        <v>0.15</v>
      </c>
      <c r="J36" s="82">
        <f>ROUND(((SUM(BF96:BF258))*I36),2)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ROUND((SUM(BG96:BG258)),2)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ROUND((SUM(BH96:BH258)),2)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ROUND((SUM(BI96:BI258)),2)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729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J1 - 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J120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J170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J185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J197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J200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J201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J220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J255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J256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729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J1 - 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P97+P200+P255</f>
        <v>0</v>
      </c>
      <c r="Q96" s="50"/>
      <c r="R96" s="117">
        <f>R97+R200+R255</f>
        <v>15.1936622494125</v>
      </c>
      <c r="S96" s="50"/>
      <c r="T96" s="118">
        <f>T97+T200+T255</f>
        <v>2.9536184999999997</v>
      </c>
      <c r="AT96" s="18" t="s">
        <v>76</v>
      </c>
      <c r="AU96" s="18" t="s">
        <v>181</v>
      </c>
      <c r="BK96" s="119">
        <f>BK97+BK200+BK255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P98+P120+P170+P185+P197</f>
        <v>0</v>
      </c>
      <c r="R97" s="126">
        <f>R98+R120+R170+R185+R197</f>
        <v>14.0047459015</v>
      </c>
      <c r="T97" s="127">
        <f>T98+T120+T170+T185+T197</f>
        <v>2.92264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BK98+BK120+BK170+BK185+BK197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SUM(P99:P119)</f>
        <v>0</v>
      </c>
      <c r="R98" s="126">
        <f>SUM(R99:R119)</f>
        <v>9.7113935715</v>
      </c>
      <c r="T98" s="127">
        <f>SUM(T99:T119)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SUM(BK99:BK119)</f>
        <v>0</v>
      </c>
    </row>
    <row r="99" spans="2:65" s="1" customFormat="1" ht="44.25" customHeight="1">
      <c r="B99" s="33"/>
      <c r="C99" s="132" t="s">
        <v>84</v>
      </c>
      <c r="D99" s="132" t="s">
        <v>211</v>
      </c>
      <c r="E99" s="133" t="s">
        <v>731</v>
      </c>
      <c r="F99" s="134" t="s">
        <v>732</v>
      </c>
      <c r="G99" s="135" t="s">
        <v>226</v>
      </c>
      <c r="H99" s="136">
        <v>15.375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0.1762009</v>
      </c>
      <c r="R99" s="141">
        <f>Q99*H99</f>
        <v>2.7090888375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733</v>
      </c>
    </row>
    <row r="100" spans="2:47" s="1" customFormat="1" ht="12">
      <c r="B100" s="33"/>
      <c r="D100" s="145" t="s">
        <v>218</v>
      </c>
      <c r="F100" s="146" t="s">
        <v>734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735</v>
      </c>
      <c r="H101" s="153">
        <v>12.3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736</v>
      </c>
      <c r="H102" s="153">
        <v>3.075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15.375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55.5" customHeight="1">
      <c r="B104" s="33"/>
      <c r="C104" s="132" t="s">
        <v>86</v>
      </c>
      <c r="D104" s="132" t="s">
        <v>211</v>
      </c>
      <c r="E104" s="133" t="s">
        <v>657</v>
      </c>
      <c r="F104" s="134" t="s">
        <v>658</v>
      </c>
      <c r="G104" s="135" t="s">
        <v>226</v>
      </c>
      <c r="H104" s="136">
        <v>23.59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0.2441076</v>
      </c>
      <c r="R104" s="141">
        <f>Q104*H104</f>
        <v>5.758498284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737</v>
      </c>
    </row>
    <row r="105" spans="2:47" s="1" customFormat="1" ht="12">
      <c r="B105" s="33"/>
      <c r="D105" s="145" t="s">
        <v>218</v>
      </c>
      <c r="F105" s="146" t="s">
        <v>660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738</v>
      </c>
      <c r="H106" s="153">
        <v>66.64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739</v>
      </c>
      <c r="H107" s="153">
        <v>-43.05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223</v>
      </c>
      <c r="H108" s="166">
        <v>23.590000000000003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37.9" customHeight="1">
      <c r="B109" s="33"/>
      <c r="C109" s="132" t="s">
        <v>209</v>
      </c>
      <c r="D109" s="132" t="s">
        <v>211</v>
      </c>
      <c r="E109" s="133" t="s">
        <v>256</v>
      </c>
      <c r="F109" s="134" t="s">
        <v>257</v>
      </c>
      <c r="G109" s="135" t="s">
        <v>226</v>
      </c>
      <c r="H109" s="136">
        <v>1.845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0.02857</v>
      </c>
      <c r="R109" s="141">
        <f>Q109*H109</f>
        <v>0.052711650000000006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740</v>
      </c>
    </row>
    <row r="110" spans="2:47" s="1" customFormat="1" ht="12">
      <c r="B110" s="33"/>
      <c r="D110" s="145" t="s">
        <v>218</v>
      </c>
      <c r="F110" s="146" t="s">
        <v>259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741</v>
      </c>
      <c r="H111" s="153">
        <v>1.64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742</v>
      </c>
      <c r="H112" s="153">
        <v>0.205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3" customFormat="1" ht="12">
      <c r="B113" s="157"/>
      <c r="D113" s="150" t="s">
        <v>220</v>
      </c>
      <c r="E113" s="158" t="s">
        <v>19</v>
      </c>
      <c r="F113" s="159" t="s">
        <v>264</v>
      </c>
      <c r="H113" s="158" t="s">
        <v>19</v>
      </c>
      <c r="I113" s="160"/>
      <c r="L113" s="157"/>
      <c r="M113" s="161"/>
      <c r="T113" s="162"/>
      <c r="AT113" s="158" t="s">
        <v>220</v>
      </c>
      <c r="AU113" s="158" t="s">
        <v>86</v>
      </c>
      <c r="AV113" s="13" t="s">
        <v>84</v>
      </c>
      <c r="AW113" s="13" t="s">
        <v>37</v>
      </c>
      <c r="AX113" s="13" t="s">
        <v>77</v>
      </c>
      <c r="AY113" s="158" t="s">
        <v>208</v>
      </c>
    </row>
    <row r="114" spans="2:51" s="14" customFormat="1" ht="12">
      <c r="B114" s="163"/>
      <c r="D114" s="150" t="s">
        <v>220</v>
      </c>
      <c r="E114" s="164" t="s">
        <v>19</v>
      </c>
      <c r="F114" s="165" t="s">
        <v>223</v>
      </c>
      <c r="H114" s="166">
        <v>1.845</v>
      </c>
      <c r="I114" s="167"/>
      <c r="L114" s="163"/>
      <c r="M114" s="168"/>
      <c r="T114" s="169"/>
      <c r="AT114" s="164" t="s">
        <v>220</v>
      </c>
      <c r="AU114" s="164" t="s">
        <v>86</v>
      </c>
      <c r="AV114" s="14" t="s">
        <v>216</v>
      </c>
      <c r="AW114" s="14" t="s">
        <v>37</v>
      </c>
      <c r="AX114" s="14" t="s">
        <v>84</v>
      </c>
      <c r="AY114" s="164" t="s">
        <v>208</v>
      </c>
    </row>
    <row r="115" spans="2:65" s="1" customFormat="1" ht="37.9" customHeight="1">
      <c r="B115" s="33"/>
      <c r="C115" s="132" t="s">
        <v>216</v>
      </c>
      <c r="D115" s="132" t="s">
        <v>211</v>
      </c>
      <c r="E115" s="133" t="s">
        <v>743</v>
      </c>
      <c r="F115" s="134" t="s">
        <v>744</v>
      </c>
      <c r="G115" s="135" t="s">
        <v>226</v>
      </c>
      <c r="H115" s="136">
        <v>14.28</v>
      </c>
      <c r="I115" s="137"/>
      <c r="J115" s="138">
        <f>ROUND(I115*H115,2)</f>
        <v>0</v>
      </c>
      <c r="K115" s="134" t="s">
        <v>215</v>
      </c>
      <c r="L115" s="33"/>
      <c r="M115" s="139" t="s">
        <v>19</v>
      </c>
      <c r="N115" s="140" t="s">
        <v>48</v>
      </c>
      <c r="P115" s="141">
        <f>O115*H115</f>
        <v>0</v>
      </c>
      <c r="Q115" s="141">
        <v>0.08341</v>
      </c>
      <c r="R115" s="141">
        <f>Q115*H115</f>
        <v>1.1910948</v>
      </c>
      <c r="S115" s="141">
        <v>0</v>
      </c>
      <c r="T115" s="142">
        <f>S115*H115</f>
        <v>0</v>
      </c>
      <c r="AR115" s="143" t="s">
        <v>216</v>
      </c>
      <c r="AT115" s="143" t="s">
        <v>211</v>
      </c>
      <c r="AU115" s="143" t="s">
        <v>86</v>
      </c>
      <c r="AY115" s="18" t="s">
        <v>208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8" t="s">
        <v>84</v>
      </c>
      <c r="BK115" s="144">
        <f>ROUND(I115*H115,2)</f>
        <v>0</v>
      </c>
      <c r="BL115" s="18" t="s">
        <v>216</v>
      </c>
      <c r="BM115" s="143" t="s">
        <v>745</v>
      </c>
    </row>
    <row r="116" spans="2:47" s="1" customFormat="1" ht="12">
      <c r="B116" s="33"/>
      <c r="D116" s="145" t="s">
        <v>218</v>
      </c>
      <c r="F116" s="146" t="s">
        <v>746</v>
      </c>
      <c r="I116" s="147"/>
      <c r="L116" s="33"/>
      <c r="M116" s="148"/>
      <c r="T116" s="52"/>
      <c r="AT116" s="18" t="s">
        <v>218</v>
      </c>
      <c r="AU116" s="18" t="s">
        <v>86</v>
      </c>
    </row>
    <row r="117" spans="2:51" s="12" customFormat="1" ht="12">
      <c r="B117" s="149"/>
      <c r="D117" s="150" t="s">
        <v>220</v>
      </c>
      <c r="E117" s="151" t="s">
        <v>19</v>
      </c>
      <c r="F117" s="152" t="s">
        <v>747</v>
      </c>
      <c r="H117" s="153">
        <v>14.28</v>
      </c>
      <c r="I117" s="154"/>
      <c r="L117" s="149"/>
      <c r="M117" s="155"/>
      <c r="T117" s="156"/>
      <c r="AT117" s="151" t="s">
        <v>220</v>
      </c>
      <c r="AU117" s="151" t="s">
        <v>86</v>
      </c>
      <c r="AV117" s="12" t="s">
        <v>86</v>
      </c>
      <c r="AW117" s="12" t="s">
        <v>37</v>
      </c>
      <c r="AX117" s="12" t="s">
        <v>77</v>
      </c>
      <c r="AY117" s="151" t="s">
        <v>208</v>
      </c>
    </row>
    <row r="118" spans="2:51" s="13" customFormat="1" ht="12">
      <c r="B118" s="157"/>
      <c r="D118" s="150" t="s">
        <v>220</v>
      </c>
      <c r="E118" s="158" t="s">
        <v>19</v>
      </c>
      <c r="F118" s="159" t="s">
        <v>748</v>
      </c>
      <c r="H118" s="158" t="s">
        <v>19</v>
      </c>
      <c r="I118" s="160"/>
      <c r="L118" s="157"/>
      <c r="M118" s="161"/>
      <c r="T118" s="162"/>
      <c r="AT118" s="158" t="s">
        <v>220</v>
      </c>
      <c r="AU118" s="158" t="s">
        <v>86</v>
      </c>
      <c r="AV118" s="13" t="s">
        <v>84</v>
      </c>
      <c r="AW118" s="13" t="s">
        <v>37</v>
      </c>
      <c r="AX118" s="13" t="s">
        <v>77</v>
      </c>
      <c r="AY118" s="158" t="s">
        <v>208</v>
      </c>
    </row>
    <row r="119" spans="2:51" s="14" customFormat="1" ht="12">
      <c r="B119" s="163"/>
      <c r="D119" s="150" t="s">
        <v>220</v>
      </c>
      <c r="E119" s="164" t="s">
        <v>19</v>
      </c>
      <c r="F119" s="165" t="s">
        <v>223</v>
      </c>
      <c r="H119" s="166">
        <v>14.28</v>
      </c>
      <c r="I119" s="167"/>
      <c r="L119" s="163"/>
      <c r="M119" s="168"/>
      <c r="T119" s="169"/>
      <c r="AT119" s="164" t="s">
        <v>220</v>
      </c>
      <c r="AU119" s="164" t="s">
        <v>86</v>
      </c>
      <c r="AV119" s="14" t="s">
        <v>216</v>
      </c>
      <c r="AW119" s="14" t="s">
        <v>37</v>
      </c>
      <c r="AX119" s="14" t="s">
        <v>84</v>
      </c>
      <c r="AY119" s="164" t="s">
        <v>208</v>
      </c>
    </row>
    <row r="120" spans="2:63" s="11" customFormat="1" ht="22.9" customHeight="1">
      <c r="B120" s="120"/>
      <c r="D120" s="121" t="s">
        <v>76</v>
      </c>
      <c r="E120" s="130" t="s">
        <v>250</v>
      </c>
      <c r="F120" s="130" t="s">
        <v>278</v>
      </c>
      <c r="I120" s="123"/>
      <c r="J120" s="131">
        <f>BK120</f>
        <v>0</v>
      </c>
      <c r="L120" s="120"/>
      <c r="M120" s="125"/>
      <c r="P120" s="126">
        <f>SUM(P121:P169)</f>
        <v>0</v>
      </c>
      <c r="R120" s="126">
        <f>SUM(R121:R169)</f>
        <v>4.28831233</v>
      </c>
      <c r="T120" s="127">
        <f>SUM(T121:T169)</f>
        <v>0</v>
      </c>
      <c r="AR120" s="121" t="s">
        <v>84</v>
      </c>
      <c r="AT120" s="128" t="s">
        <v>76</v>
      </c>
      <c r="AU120" s="128" t="s">
        <v>84</v>
      </c>
      <c r="AY120" s="121" t="s">
        <v>208</v>
      </c>
      <c r="BK120" s="129">
        <f>SUM(BK121:BK169)</f>
        <v>0</v>
      </c>
    </row>
    <row r="121" spans="2:65" s="1" customFormat="1" ht="44.25" customHeight="1">
      <c r="B121" s="33"/>
      <c r="C121" s="132" t="s">
        <v>244</v>
      </c>
      <c r="D121" s="132" t="s">
        <v>211</v>
      </c>
      <c r="E121" s="133" t="s">
        <v>749</v>
      </c>
      <c r="F121" s="134" t="s">
        <v>750</v>
      </c>
      <c r="G121" s="135" t="s">
        <v>226</v>
      </c>
      <c r="H121" s="136">
        <v>25.2</v>
      </c>
      <c r="I121" s="137"/>
      <c r="J121" s="138">
        <f>ROUND(I121*H121,2)</f>
        <v>0</v>
      </c>
      <c r="K121" s="134" t="s">
        <v>215</v>
      </c>
      <c r="L121" s="33"/>
      <c r="M121" s="139" t="s">
        <v>19</v>
      </c>
      <c r="N121" s="140" t="s">
        <v>48</v>
      </c>
      <c r="P121" s="141">
        <f>O121*H121</f>
        <v>0</v>
      </c>
      <c r="Q121" s="141">
        <v>0.01838</v>
      </c>
      <c r="R121" s="141">
        <f>Q121*H121</f>
        <v>0.463176</v>
      </c>
      <c r="S121" s="141">
        <v>0</v>
      </c>
      <c r="T121" s="142">
        <f>S121*H121</f>
        <v>0</v>
      </c>
      <c r="AR121" s="143" t="s">
        <v>216</v>
      </c>
      <c r="AT121" s="143" t="s">
        <v>211</v>
      </c>
      <c r="AU121" s="143" t="s">
        <v>86</v>
      </c>
      <c r="AY121" s="18" t="s">
        <v>208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84</v>
      </c>
      <c r="BK121" s="144">
        <f>ROUND(I121*H121,2)</f>
        <v>0</v>
      </c>
      <c r="BL121" s="18" t="s">
        <v>216</v>
      </c>
      <c r="BM121" s="143" t="s">
        <v>751</v>
      </c>
    </row>
    <row r="122" spans="2:47" s="1" customFormat="1" ht="12">
      <c r="B122" s="33"/>
      <c r="D122" s="145" t="s">
        <v>218</v>
      </c>
      <c r="F122" s="146" t="s">
        <v>752</v>
      </c>
      <c r="I122" s="147"/>
      <c r="L122" s="33"/>
      <c r="M122" s="148"/>
      <c r="T122" s="52"/>
      <c r="AT122" s="18" t="s">
        <v>218</v>
      </c>
      <c r="AU122" s="18" t="s">
        <v>86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753</v>
      </c>
      <c r="H123" s="153">
        <v>20.16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2" customFormat="1" ht="12">
      <c r="B124" s="149"/>
      <c r="D124" s="150" t="s">
        <v>220</v>
      </c>
      <c r="E124" s="151" t="s">
        <v>19</v>
      </c>
      <c r="F124" s="152" t="s">
        <v>754</v>
      </c>
      <c r="H124" s="153">
        <v>5.04</v>
      </c>
      <c r="I124" s="154"/>
      <c r="L124" s="149"/>
      <c r="M124" s="155"/>
      <c r="T124" s="156"/>
      <c r="AT124" s="151" t="s">
        <v>220</v>
      </c>
      <c r="AU124" s="151" t="s">
        <v>86</v>
      </c>
      <c r="AV124" s="12" t="s">
        <v>86</v>
      </c>
      <c r="AW124" s="12" t="s">
        <v>37</v>
      </c>
      <c r="AX124" s="12" t="s">
        <v>77</v>
      </c>
      <c r="AY124" s="151" t="s">
        <v>208</v>
      </c>
    </row>
    <row r="125" spans="2:51" s="13" customFormat="1" ht="12">
      <c r="B125" s="157"/>
      <c r="D125" s="150" t="s">
        <v>220</v>
      </c>
      <c r="E125" s="158" t="s">
        <v>19</v>
      </c>
      <c r="F125" s="159" t="s">
        <v>755</v>
      </c>
      <c r="H125" s="158" t="s">
        <v>19</v>
      </c>
      <c r="I125" s="160"/>
      <c r="L125" s="157"/>
      <c r="M125" s="161"/>
      <c r="T125" s="162"/>
      <c r="AT125" s="158" t="s">
        <v>220</v>
      </c>
      <c r="AU125" s="158" t="s">
        <v>86</v>
      </c>
      <c r="AV125" s="13" t="s">
        <v>84</v>
      </c>
      <c r="AW125" s="13" t="s">
        <v>37</v>
      </c>
      <c r="AX125" s="13" t="s">
        <v>77</v>
      </c>
      <c r="AY125" s="158" t="s">
        <v>208</v>
      </c>
    </row>
    <row r="126" spans="2:51" s="14" customFormat="1" ht="12">
      <c r="B126" s="163"/>
      <c r="D126" s="150" t="s">
        <v>220</v>
      </c>
      <c r="E126" s="164" t="s">
        <v>19</v>
      </c>
      <c r="F126" s="165" t="s">
        <v>223</v>
      </c>
      <c r="H126" s="166">
        <v>25.2</v>
      </c>
      <c r="I126" s="167"/>
      <c r="L126" s="163"/>
      <c r="M126" s="168"/>
      <c r="T126" s="169"/>
      <c r="AT126" s="164" t="s">
        <v>220</v>
      </c>
      <c r="AU126" s="164" t="s">
        <v>86</v>
      </c>
      <c r="AV126" s="14" t="s">
        <v>216</v>
      </c>
      <c r="AW126" s="14" t="s">
        <v>37</v>
      </c>
      <c r="AX126" s="14" t="s">
        <v>84</v>
      </c>
      <c r="AY126" s="164" t="s">
        <v>208</v>
      </c>
    </row>
    <row r="127" spans="2:65" s="1" customFormat="1" ht="44.25" customHeight="1">
      <c r="B127" s="33"/>
      <c r="C127" s="132" t="s">
        <v>250</v>
      </c>
      <c r="D127" s="132" t="s">
        <v>211</v>
      </c>
      <c r="E127" s="133" t="s">
        <v>756</v>
      </c>
      <c r="F127" s="134" t="s">
        <v>757</v>
      </c>
      <c r="G127" s="135" t="s">
        <v>226</v>
      </c>
      <c r="H127" s="136">
        <v>50.4</v>
      </c>
      <c r="I127" s="137"/>
      <c r="J127" s="138">
        <f>ROUND(I127*H127,2)</f>
        <v>0</v>
      </c>
      <c r="K127" s="134" t="s">
        <v>215</v>
      </c>
      <c r="L127" s="33"/>
      <c r="M127" s="139" t="s">
        <v>19</v>
      </c>
      <c r="N127" s="140" t="s">
        <v>48</v>
      </c>
      <c r="P127" s="141">
        <f>O127*H127</f>
        <v>0</v>
      </c>
      <c r="Q127" s="141">
        <v>0.0079</v>
      </c>
      <c r="R127" s="141">
        <f>Q127*H127</f>
        <v>0.39816</v>
      </c>
      <c r="S127" s="141">
        <v>0</v>
      </c>
      <c r="T127" s="142">
        <f>S127*H127</f>
        <v>0</v>
      </c>
      <c r="AR127" s="143" t="s">
        <v>216</v>
      </c>
      <c r="AT127" s="143" t="s">
        <v>211</v>
      </c>
      <c r="AU127" s="143" t="s">
        <v>86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84</v>
      </c>
      <c r="BK127" s="144">
        <f>ROUND(I127*H127,2)</f>
        <v>0</v>
      </c>
      <c r="BL127" s="18" t="s">
        <v>216</v>
      </c>
      <c r="BM127" s="143" t="s">
        <v>758</v>
      </c>
    </row>
    <row r="128" spans="2:47" s="1" customFormat="1" ht="12">
      <c r="B128" s="33"/>
      <c r="D128" s="145" t="s">
        <v>218</v>
      </c>
      <c r="F128" s="146" t="s">
        <v>759</v>
      </c>
      <c r="I128" s="147"/>
      <c r="L128" s="33"/>
      <c r="M128" s="148"/>
      <c r="T128" s="52"/>
      <c r="AT128" s="18" t="s">
        <v>218</v>
      </c>
      <c r="AU128" s="18" t="s">
        <v>86</v>
      </c>
    </row>
    <row r="129" spans="2:51" s="12" customFormat="1" ht="12">
      <c r="B129" s="149"/>
      <c r="D129" s="150" t="s">
        <v>220</v>
      </c>
      <c r="F129" s="152" t="s">
        <v>760</v>
      </c>
      <c r="H129" s="153">
        <v>50.4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4</v>
      </c>
      <c r="AX129" s="12" t="s">
        <v>84</v>
      </c>
      <c r="AY129" s="151" t="s">
        <v>208</v>
      </c>
    </row>
    <row r="130" spans="2:65" s="1" customFormat="1" ht="24.2" customHeight="1">
      <c r="B130" s="33"/>
      <c r="C130" s="132" t="s">
        <v>255</v>
      </c>
      <c r="D130" s="132" t="s">
        <v>211</v>
      </c>
      <c r="E130" s="133" t="s">
        <v>279</v>
      </c>
      <c r="F130" s="134" t="s">
        <v>280</v>
      </c>
      <c r="G130" s="135" t="s">
        <v>226</v>
      </c>
      <c r="H130" s="136">
        <v>43.276</v>
      </c>
      <c r="I130" s="137"/>
      <c r="J130" s="138">
        <f>ROUND(I130*H130,2)</f>
        <v>0</v>
      </c>
      <c r="K130" s="134" t="s">
        <v>215</v>
      </c>
      <c r="L130" s="33"/>
      <c r="M130" s="139" t="s">
        <v>19</v>
      </c>
      <c r="N130" s="140" t="s">
        <v>48</v>
      </c>
      <c r="P130" s="141">
        <f>O130*H130</f>
        <v>0</v>
      </c>
      <c r="Q130" s="141">
        <v>0.03358</v>
      </c>
      <c r="R130" s="141">
        <f>Q130*H130</f>
        <v>1.45320808</v>
      </c>
      <c r="S130" s="141">
        <v>0</v>
      </c>
      <c r="T130" s="142">
        <f>S130*H130</f>
        <v>0</v>
      </c>
      <c r="AR130" s="143" t="s">
        <v>216</v>
      </c>
      <c r="AT130" s="143" t="s">
        <v>211</v>
      </c>
      <c r="AU130" s="143" t="s">
        <v>86</v>
      </c>
      <c r="AY130" s="18" t="s">
        <v>208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84</v>
      </c>
      <c r="BK130" s="144">
        <f>ROUND(I130*H130,2)</f>
        <v>0</v>
      </c>
      <c r="BL130" s="18" t="s">
        <v>216</v>
      </c>
      <c r="BM130" s="143" t="s">
        <v>761</v>
      </c>
    </row>
    <row r="131" spans="2:47" s="1" customFormat="1" ht="12">
      <c r="B131" s="33"/>
      <c r="D131" s="145" t="s">
        <v>218</v>
      </c>
      <c r="F131" s="146" t="s">
        <v>282</v>
      </c>
      <c r="I131" s="147"/>
      <c r="L131" s="33"/>
      <c r="M131" s="148"/>
      <c r="T131" s="52"/>
      <c r="AT131" s="18" t="s">
        <v>218</v>
      </c>
      <c r="AU131" s="18" t="s">
        <v>86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762</v>
      </c>
      <c r="H132" s="153">
        <v>15.72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2" customFormat="1" ht="12">
      <c r="B133" s="149"/>
      <c r="D133" s="150" t="s">
        <v>220</v>
      </c>
      <c r="E133" s="151" t="s">
        <v>19</v>
      </c>
      <c r="F133" s="152" t="s">
        <v>763</v>
      </c>
      <c r="H133" s="153">
        <v>6.44</v>
      </c>
      <c r="I133" s="154"/>
      <c r="L133" s="149"/>
      <c r="M133" s="155"/>
      <c r="T133" s="156"/>
      <c r="AT133" s="151" t="s">
        <v>220</v>
      </c>
      <c r="AU133" s="151" t="s">
        <v>86</v>
      </c>
      <c r="AV133" s="12" t="s">
        <v>86</v>
      </c>
      <c r="AW133" s="12" t="s">
        <v>37</v>
      </c>
      <c r="AX133" s="12" t="s">
        <v>77</v>
      </c>
      <c r="AY133" s="151" t="s">
        <v>208</v>
      </c>
    </row>
    <row r="134" spans="2:51" s="12" customFormat="1" ht="12">
      <c r="B134" s="149"/>
      <c r="D134" s="150" t="s">
        <v>220</v>
      </c>
      <c r="E134" s="151" t="s">
        <v>19</v>
      </c>
      <c r="F134" s="152" t="s">
        <v>764</v>
      </c>
      <c r="H134" s="153">
        <v>1.965</v>
      </c>
      <c r="I134" s="154"/>
      <c r="L134" s="149"/>
      <c r="M134" s="155"/>
      <c r="T134" s="156"/>
      <c r="AT134" s="151" t="s">
        <v>220</v>
      </c>
      <c r="AU134" s="151" t="s">
        <v>86</v>
      </c>
      <c r="AV134" s="12" t="s">
        <v>86</v>
      </c>
      <c r="AW134" s="12" t="s">
        <v>37</v>
      </c>
      <c r="AX134" s="12" t="s">
        <v>77</v>
      </c>
      <c r="AY134" s="151" t="s">
        <v>208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765</v>
      </c>
      <c r="H135" s="153">
        <v>1.405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3" customFormat="1" ht="12">
      <c r="B136" s="157"/>
      <c r="D136" s="150" t="s">
        <v>220</v>
      </c>
      <c r="E136" s="158" t="s">
        <v>19</v>
      </c>
      <c r="F136" s="159" t="s">
        <v>289</v>
      </c>
      <c r="H136" s="158" t="s">
        <v>19</v>
      </c>
      <c r="I136" s="160"/>
      <c r="L136" s="157"/>
      <c r="M136" s="161"/>
      <c r="T136" s="162"/>
      <c r="AT136" s="158" t="s">
        <v>220</v>
      </c>
      <c r="AU136" s="158" t="s">
        <v>86</v>
      </c>
      <c r="AV136" s="13" t="s">
        <v>84</v>
      </c>
      <c r="AW136" s="13" t="s">
        <v>37</v>
      </c>
      <c r="AX136" s="13" t="s">
        <v>77</v>
      </c>
      <c r="AY136" s="158" t="s">
        <v>208</v>
      </c>
    </row>
    <row r="137" spans="2:51" s="15" customFormat="1" ht="12">
      <c r="B137" s="180"/>
      <c r="D137" s="150" t="s">
        <v>220</v>
      </c>
      <c r="E137" s="181" t="s">
        <v>19</v>
      </c>
      <c r="F137" s="182" t="s">
        <v>290</v>
      </c>
      <c r="H137" s="183">
        <v>25.53</v>
      </c>
      <c r="I137" s="184"/>
      <c r="L137" s="180"/>
      <c r="M137" s="185"/>
      <c r="T137" s="186"/>
      <c r="AT137" s="181" t="s">
        <v>220</v>
      </c>
      <c r="AU137" s="181" t="s">
        <v>86</v>
      </c>
      <c r="AV137" s="15" t="s">
        <v>209</v>
      </c>
      <c r="AW137" s="15" t="s">
        <v>37</v>
      </c>
      <c r="AX137" s="15" t="s">
        <v>77</v>
      </c>
      <c r="AY137" s="181" t="s">
        <v>208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766</v>
      </c>
      <c r="H138" s="153">
        <v>8.453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2" customFormat="1" ht="12">
      <c r="B139" s="149"/>
      <c r="D139" s="150" t="s">
        <v>220</v>
      </c>
      <c r="E139" s="151" t="s">
        <v>19</v>
      </c>
      <c r="F139" s="152" t="s">
        <v>767</v>
      </c>
      <c r="H139" s="153">
        <v>9.293</v>
      </c>
      <c r="I139" s="154"/>
      <c r="L139" s="149"/>
      <c r="M139" s="155"/>
      <c r="T139" s="156"/>
      <c r="AT139" s="151" t="s">
        <v>220</v>
      </c>
      <c r="AU139" s="151" t="s">
        <v>86</v>
      </c>
      <c r="AV139" s="12" t="s">
        <v>86</v>
      </c>
      <c r="AW139" s="12" t="s">
        <v>37</v>
      </c>
      <c r="AX139" s="12" t="s">
        <v>77</v>
      </c>
      <c r="AY139" s="151" t="s">
        <v>208</v>
      </c>
    </row>
    <row r="140" spans="2:51" s="13" customFormat="1" ht="12">
      <c r="B140" s="157"/>
      <c r="D140" s="150" t="s">
        <v>220</v>
      </c>
      <c r="E140" s="158" t="s">
        <v>19</v>
      </c>
      <c r="F140" s="159" t="s">
        <v>768</v>
      </c>
      <c r="H140" s="158" t="s">
        <v>19</v>
      </c>
      <c r="I140" s="160"/>
      <c r="L140" s="157"/>
      <c r="M140" s="161"/>
      <c r="T140" s="162"/>
      <c r="AT140" s="158" t="s">
        <v>220</v>
      </c>
      <c r="AU140" s="158" t="s">
        <v>86</v>
      </c>
      <c r="AV140" s="13" t="s">
        <v>84</v>
      </c>
      <c r="AW140" s="13" t="s">
        <v>37</v>
      </c>
      <c r="AX140" s="13" t="s">
        <v>77</v>
      </c>
      <c r="AY140" s="158" t="s">
        <v>208</v>
      </c>
    </row>
    <row r="141" spans="2:51" s="15" customFormat="1" ht="12">
      <c r="B141" s="180"/>
      <c r="D141" s="150" t="s">
        <v>220</v>
      </c>
      <c r="E141" s="181" t="s">
        <v>19</v>
      </c>
      <c r="F141" s="182" t="s">
        <v>294</v>
      </c>
      <c r="H141" s="183">
        <v>17.746</v>
      </c>
      <c r="I141" s="184"/>
      <c r="L141" s="180"/>
      <c r="M141" s="185"/>
      <c r="T141" s="186"/>
      <c r="AT141" s="181" t="s">
        <v>220</v>
      </c>
      <c r="AU141" s="181" t="s">
        <v>86</v>
      </c>
      <c r="AV141" s="15" t="s">
        <v>209</v>
      </c>
      <c r="AW141" s="15" t="s">
        <v>37</v>
      </c>
      <c r="AX141" s="15" t="s">
        <v>77</v>
      </c>
      <c r="AY141" s="181" t="s">
        <v>208</v>
      </c>
    </row>
    <row r="142" spans="2:51" s="14" customFormat="1" ht="12">
      <c r="B142" s="163"/>
      <c r="D142" s="150" t="s">
        <v>220</v>
      </c>
      <c r="E142" s="164" t="s">
        <v>19</v>
      </c>
      <c r="F142" s="165" t="s">
        <v>223</v>
      </c>
      <c r="H142" s="166">
        <v>43.276</v>
      </c>
      <c r="I142" s="167"/>
      <c r="L142" s="163"/>
      <c r="M142" s="168"/>
      <c r="T142" s="169"/>
      <c r="AT142" s="164" t="s">
        <v>220</v>
      </c>
      <c r="AU142" s="164" t="s">
        <v>86</v>
      </c>
      <c r="AV142" s="14" t="s">
        <v>216</v>
      </c>
      <c r="AW142" s="14" t="s">
        <v>37</v>
      </c>
      <c r="AX142" s="14" t="s">
        <v>84</v>
      </c>
      <c r="AY142" s="164" t="s">
        <v>208</v>
      </c>
    </row>
    <row r="143" spans="2:65" s="1" customFormat="1" ht="44.25" customHeight="1">
      <c r="B143" s="33"/>
      <c r="C143" s="132" t="s">
        <v>242</v>
      </c>
      <c r="D143" s="132" t="s">
        <v>211</v>
      </c>
      <c r="E143" s="133" t="s">
        <v>769</v>
      </c>
      <c r="F143" s="134" t="s">
        <v>770</v>
      </c>
      <c r="G143" s="135" t="s">
        <v>226</v>
      </c>
      <c r="H143" s="136">
        <v>21.115</v>
      </c>
      <c r="I143" s="137"/>
      <c r="J143" s="138">
        <f>ROUND(I143*H143,2)</f>
        <v>0</v>
      </c>
      <c r="K143" s="134" t="s">
        <v>215</v>
      </c>
      <c r="L143" s="33"/>
      <c r="M143" s="139" t="s">
        <v>19</v>
      </c>
      <c r="N143" s="140" t="s">
        <v>48</v>
      </c>
      <c r="P143" s="141">
        <f>O143*H143</f>
        <v>0</v>
      </c>
      <c r="Q143" s="141">
        <v>0.02636</v>
      </c>
      <c r="R143" s="141">
        <f>Q143*H143</f>
        <v>0.5565914</v>
      </c>
      <c r="S143" s="141">
        <v>0</v>
      </c>
      <c r="T143" s="142">
        <f>S143*H143</f>
        <v>0</v>
      </c>
      <c r="AR143" s="143" t="s">
        <v>216</v>
      </c>
      <c r="AT143" s="143" t="s">
        <v>211</v>
      </c>
      <c r="AU143" s="143" t="s">
        <v>86</v>
      </c>
      <c r="AY143" s="18" t="s">
        <v>208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84</v>
      </c>
      <c r="BK143" s="144">
        <f>ROUND(I143*H143,2)</f>
        <v>0</v>
      </c>
      <c r="BL143" s="18" t="s">
        <v>216</v>
      </c>
      <c r="BM143" s="143" t="s">
        <v>771</v>
      </c>
    </row>
    <row r="144" spans="2:47" s="1" customFormat="1" ht="12">
      <c r="B144" s="33"/>
      <c r="D144" s="145" t="s">
        <v>218</v>
      </c>
      <c r="F144" s="146" t="s">
        <v>772</v>
      </c>
      <c r="I144" s="147"/>
      <c r="L144" s="33"/>
      <c r="M144" s="148"/>
      <c r="T144" s="52"/>
      <c r="AT144" s="18" t="s">
        <v>218</v>
      </c>
      <c r="AU144" s="18" t="s">
        <v>86</v>
      </c>
    </row>
    <row r="145" spans="2:51" s="12" customFormat="1" ht="12">
      <c r="B145" s="149"/>
      <c r="D145" s="150" t="s">
        <v>220</v>
      </c>
      <c r="E145" s="151" t="s">
        <v>19</v>
      </c>
      <c r="F145" s="152" t="s">
        <v>773</v>
      </c>
      <c r="H145" s="153">
        <v>48.79</v>
      </c>
      <c r="I145" s="154"/>
      <c r="L145" s="149"/>
      <c r="M145" s="155"/>
      <c r="T145" s="156"/>
      <c r="AT145" s="151" t="s">
        <v>220</v>
      </c>
      <c r="AU145" s="151" t="s">
        <v>86</v>
      </c>
      <c r="AV145" s="12" t="s">
        <v>86</v>
      </c>
      <c r="AW145" s="12" t="s">
        <v>37</v>
      </c>
      <c r="AX145" s="12" t="s">
        <v>77</v>
      </c>
      <c r="AY145" s="151" t="s">
        <v>208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774</v>
      </c>
      <c r="H146" s="153">
        <v>-3.075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2" customFormat="1" ht="12">
      <c r="B147" s="149"/>
      <c r="D147" s="150" t="s">
        <v>220</v>
      </c>
      <c r="E147" s="151" t="s">
        <v>19</v>
      </c>
      <c r="F147" s="152" t="s">
        <v>775</v>
      </c>
      <c r="H147" s="153">
        <v>-24.6</v>
      </c>
      <c r="I147" s="154"/>
      <c r="L147" s="149"/>
      <c r="M147" s="155"/>
      <c r="T147" s="156"/>
      <c r="AT147" s="151" t="s">
        <v>220</v>
      </c>
      <c r="AU147" s="151" t="s">
        <v>86</v>
      </c>
      <c r="AV147" s="12" t="s">
        <v>86</v>
      </c>
      <c r="AW147" s="12" t="s">
        <v>37</v>
      </c>
      <c r="AX147" s="12" t="s">
        <v>77</v>
      </c>
      <c r="AY147" s="151" t="s">
        <v>208</v>
      </c>
    </row>
    <row r="148" spans="2:51" s="13" customFormat="1" ht="12">
      <c r="B148" s="157"/>
      <c r="D148" s="150" t="s">
        <v>220</v>
      </c>
      <c r="E148" s="158" t="s">
        <v>19</v>
      </c>
      <c r="F148" s="159" t="s">
        <v>755</v>
      </c>
      <c r="H148" s="158" t="s">
        <v>19</v>
      </c>
      <c r="I148" s="160"/>
      <c r="L148" s="157"/>
      <c r="M148" s="161"/>
      <c r="T148" s="162"/>
      <c r="AT148" s="158" t="s">
        <v>220</v>
      </c>
      <c r="AU148" s="158" t="s">
        <v>86</v>
      </c>
      <c r="AV148" s="13" t="s">
        <v>84</v>
      </c>
      <c r="AW148" s="13" t="s">
        <v>37</v>
      </c>
      <c r="AX148" s="13" t="s">
        <v>77</v>
      </c>
      <c r="AY148" s="158" t="s">
        <v>208</v>
      </c>
    </row>
    <row r="149" spans="2:51" s="14" customFormat="1" ht="12">
      <c r="B149" s="163"/>
      <c r="D149" s="150" t="s">
        <v>220</v>
      </c>
      <c r="E149" s="164" t="s">
        <v>19</v>
      </c>
      <c r="F149" s="165" t="s">
        <v>223</v>
      </c>
      <c r="H149" s="166">
        <v>21.114999999999995</v>
      </c>
      <c r="I149" s="167"/>
      <c r="L149" s="163"/>
      <c r="M149" s="168"/>
      <c r="T149" s="169"/>
      <c r="AT149" s="164" t="s">
        <v>220</v>
      </c>
      <c r="AU149" s="164" t="s">
        <v>86</v>
      </c>
      <c r="AV149" s="14" t="s">
        <v>216</v>
      </c>
      <c r="AW149" s="14" t="s">
        <v>37</v>
      </c>
      <c r="AX149" s="14" t="s">
        <v>84</v>
      </c>
      <c r="AY149" s="164" t="s">
        <v>208</v>
      </c>
    </row>
    <row r="150" spans="2:65" s="1" customFormat="1" ht="44.25" customHeight="1">
      <c r="B150" s="33"/>
      <c r="C150" s="132" t="s">
        <v>271</v>
      </c>
      <c r="D150" s="132" t="s">
        <v>211</v>
      </c>
      <c r="E150" s="133" t="s">
        <v>776</v>
      </c>
      <c r="F150" s="134" t="s">
        <v>777</v>
      </c>
      <c r="G150" s="135" t="s">
        <v>226</v>
      </c>
      <c r="H150" s="136">
        <v>21.115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48</v>
      </c>
      <c r="P150" s="141">
        <f>O150*H150</f>
        <v>0</v>
      </c>
      <c r="Q150" s="141">
        <v>0.0079</v>
      </c>
      <c r="R150" s="141">
        <f>Q150*H150</f>
        <v>0.1668085</v>
      </c>
      <c r="S150" s="141">
        <v>0</v>
      </c>
      <c r="T150" s="142">
        <f>S150*H150</f>
        <v>0</v>
      </c>
      <c r="AR150" s="143" t="s">
        <v>216</v>
      </c>
      <c r="AT150" s="143" t="s">
        <v>211</v>
      </c>
      <c r="AU150" s="143" t="s">
        <v>86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84</v>
      </c>
      <c r="BK150" s="144">
        <f>ROUND(I150*H150,2)</f>
        <v>0</v>
      </c>
      <c r="BL150" s="18" t="s">
        <v>216</v>
      </c>
      <c r="BM150" s="143" t="s">
        <v>778</v>
      </c>
    </row>
    <row r="151" spans="2:47" s="1" customFormat="1" ht="12">
      <c r="B151" s="33"/>
      <c r="D151" s="145" t="s">
        <v>218</v>
      </c>
      <c r="F151" s="146" t="s">
        <v>779</v>
      </c>
      <c r="I151" s="147"/>
      <c r="L151" s="33"/>
      <c r="M151" s="148"/>
      <c r="T151" s="52"/>
      <c r="AT151" s="18" t="s">
        <v>218</v>
      </c>
      <c r="AU151" s="18" t="s">
        <v>86</v>
      </c>
    </row>
    <row r="152" spans="2:65" s="1" customFormat="1" ht="37.9" customHeight="1">
      <c r="B152" s="33"/>
      <c r="C152" s="132" t="s">
        <v>169</v>
      </c>
      <c r="D152" s="132" t="s">
        <v>211</v>
      </c>
      <c r="E152" s="133" t="s">
        <v>296</v>
      </c>
      <c r="F152" s="134" t="s">
        <v>297</v>
      </c>
      <c r="G152" s="135" t="s">
        <v>226</v>
      </c>
      <c r="H152" s="136">
        <v>28.77</v>
      </c>
      <c r="I152" s="137"/>
      <c r="J152" s="138">
        <f>ROUND(I152*H152,2)</f>
        <v>0</v>
      </c>
      <c r="K152" s="134" t="s">
        <v>215</v>
      </c>
      <c r="L152" s="33"/>
      <c r="M152" s="139" t="s">
        <v>19</v>
      </c>
      <c r="N152" s="140" t="s">
        <v>48</v>
      </c>
      <c r="P152" s="141">
        <f>O152*H152</f>
        <v>0</v>
      </c>
      <c r="Q152" s="141">
        <v>0.025</v>
      </c>
      <c r="R152" s="141">
        <f>Q152*H152</f>
        <v>0.7192500000000001</v>
      </c>
      <c r="S152" s="141">
        <v>0</v>
      </c>
      <c r="T152" s="142">
        <f>S152*H152</f>
        <v>0</v>
      </c>
      <c r="AR152" s="143" t="s">
        <v>216</v>
      </c>
      <c r="AT152" s="143" t="s">
        <v>211</v>
      </c>
      <c r="AU152" s="143" t="s">
        <v>86</v>
      </c>
      <c r="AY152" s="18" t="s">
        <v>208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8" t="s">
        <v>84</v>
      </c>
      <c r="BK152" s="144">
        <f>ROUND(I152*H152,2)</f>
        <v>0</v>
      </c>
      <c r="BL152" s="18" t="s">
        <v>216</v>
      </c>
      <c r="BM152" s="143" t="s">
        <v>780</v>
      </c>
    </row>
    <row r="153" spans="2:47" s="1" customFormat="1" ht="12">
      <c r="B153" s="33"/>
      <c r="D153" s="145" t="s">
        <v>218</v>
      </c>
      <c r="F153" s="146" t="s">
        <v>299</v>
      </c>
      <c r="I153" s="147"/>
      <c r="L153" s="33"/>
      <c r="M153" s="148"/>
      <c r="T153" s="52"/>
      <c r="AT153" s="18" t="s">
        <v>218</v>
      </c>
      <c r="AU153" s="18" t="s">
        <v>86</v>
      </c>
    </row>
    <row r="154" spans="2:51" s="12" customFormat="1" ht="12">
      <c r="B154" s="149"/>
      <c r="D154" s="150" t="s">
        <v>220</v>
      </c>
      <c r="E154" s="151" t="s">
        <v>19</v>
      </c>
      <c r="F154" s="152" t="s">
        <v>781</v>
      </c>
      <c r="H154" s="153">
        <v>28.77</v>
      </c>
      <c r="I154" s="154"/>
      <c r="L154" s="149"/>
      <c r="M154" s="155"/>
      <c r="T154" s="156"/>
      <c r="AT154" s="151" t="s">
        <v>220</v>
      </c>
      <c r="AU154" s="151" t="s">
        <v>86</v>
      </c>
      <c r="AV154" s="12" t="s">
        <v>86</v>
      </c>
      <c r="AW154" s="12" t="s">
        <v>37</v>
      </c>
      <c r="AX154" s="12" t="s">
        <v>77</v>
      </c>
      <c r="AY154" s="151" t="s">
        <v>208</v>
      </c>
    </row>
    <row r="155" spans="2:51" s="13" customFormat="1" ht="12">
      <c r="B155" s="157"/>
      <c r="D155" s="150" t="s">
        <v>220</v>
      </c>
      <c r="E155" s="158" t="s">
        <v>19</v>
      </c>
      <c r="F155" s="159" t="s">
        <v>301</v>
      </c>
      <c r="H155" s="158" t="s">
        <v>19</v>
      </c>
      <c r="I155" s="160"/>
      <c r="L155" s="157"/>
      <c r="M155" s="161"/>
      <c r="T155" s="162"/>
      <c r="AT155" s="158" t="s">
        <v>220</v>
      </c>
      <c r="AU155" s="158" t="s">
        <v>86</v>
      </c>
      <c r="AV155" s="13" t="s">
        <v>84</v>
      </c>
      <c r="AW155" s="13" t="s">
        <v>37</v>
      </c>
      <c r="AX155" s="13" t="s">
        <v>77</v>
      </c>
      <c r="AY155" s="158" t="s">
        <v>208</v>
      </c>
    </row>
    <row r="156" spans="2:51" s="14" customFormat="1" ht="12">
      <c r="B156" s="163"/>
      <c r="D156" s="150" t="s">
        <v>220</v>
      </c>
      <c r="E156" s="164" t="s">
        <v>19</v>
      </c>
      <c r="F156" s="165" t="s">
        <v>223</v>
      </c>
      <c r="H156" s="166">
        <v>28.77</v>
      </c>
      <c r="I156" s="167"/>
      <c r="L156" s="163"/>
      <c r="M156" s="168"/>
      <c r="T156" s="169"/>
      <c r="AT156" s="164" t="s">
        <v>220</v>
      </c>
      <c r="AU156" s="164" t="s">
        <v>86</v>
      </c>
      <c r="AV156" s="14" t="s">
        <v>216</v>
      </c>
      <c r="AW156" s="14" t="s">
        <v>37</v>
      </c>
      <c r="AX156" s="14" t="s">
        <v>84</v>
      </c>
      <c r="AY156" s="164" t="s">
        <v>208</v>
      </c>
    </row>
    <row r="157" spans="2:65" s="1" customFormat="1" ht="24.2" customHeight="1">
      <c r="B157" s="33"/>
      <c r="C157" s="132" t="s">
        <v>295</v>
      </c>
      <c r="D157" s="132" t="s">
        <v>211</v>
      </c>
      <c r="E157" s="133" t="s">
        <v>307</v>
      </c>
      <c r="F157" s="134" t="s">
        <v>308</v>
      </c>
      <c r="G157" s="135" t="s">
        <v>274</v>
      </c>
      <c r="H157" s="136">
        <v>14.35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0.010323</v>
      </c>
      <c r="R157" s="141">
        <f>Q157*H157</f>
        <v>0.14813505000000002</v>
      </c>
      <c r="S157" s="141">
        <v>0</v>
      </c>
      <c r="T157" s="142">
        <f>S157*H157</f>
        <v>0</v>
      </c>
      <c r="AR157" s="143" t="s">
        <v>216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216</v>
      </c>
      <c r="BM157" s="143" t="s">
        <v>782</v>
      </c>
    </row>
    <row r="158" spans="2:47" s="1" customFormat="1" ht="12">
      <c r="B158" s="33"/>
      <c r="D158" s="145" t="s">
        <v>218</v>
      </c>
      <c r="F158" s="146" t="s">
        <v>310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783</v>
      </c>
      <c r="H159" s="153">
        <v>14.35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4" customFormat="1" ht="12">
      <c r="B160" s="163"/>
      <c r="D160" s="150" t="s">
        <v>220</v>
      </c>
      <c r="E160" s="164" t="s">
        <v>19</v>
      </c>
      <c r="F160" s="165" t="s">
        <v>223</v>
      </c>
      <c r="H160" s="166">
        <v>14.35</v>
      </c>
      <c r="I160" s="167"/>
      <c r="L160" s="163"/>
      <c r="M160" s="168"/>
      <c r="T160" s="169"/>
      <c r="AT160" s="164" t="s">
        <v>220</v>
      </c>
      <c r="AU160" s="164" t="s">
        <v>86</v>
      </c>
      <c r="AV160" s="14" t="s">
        <v>216</v>
      </c>
      <c r="AW160" s="14" t="s">
        <v>37</v>
      </c>
      <c r="AX160" s="14" t="s">
        <v>84</v>
      </c>
      <c r="AY160" s="164" t="s">
        <v>208</v>
      </c>
    </row>
    <row r="161" spans="2:65" s="1" customFormat="1" ht="24.2" customHeight="1">
      <c r="B161" s="33"/>
      <c r="C161" s="132" t="s">
        <v>306</v>
      </c>
      <c r="D161" s="132" t="s">
        <v>211</v>
      </c>
      <c r="E161" s="133" t="s">
        <v>313</v>
      </c>
      <c r="F161" s="134" t="s">
        <v>314</v>
      </c>
      <c r="G161" s="135" t="s">
        <v>274</v>
      </c>
      <c r="H161" s="136">
        <v>18.55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0.020646</v>
      </c>
      <c r="R161" s="141">
        <f>Q161*H161</f>
        <v>0.3829833</v>
      </c>
      <c r="S161" s="141">
        <v>0</v>
      </c>
      <c r="T161" s="142">
        <f>S161*H161</f>
        <v>0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784</v>
      </c>
    </row>
    <row r="162" spans="2:47" s="1" customFormat="1" ht="12">
      <c r="B162" s="33"/>
      <c r="D162" s="145" t="s">
        <v>218</v>
      </c>
      <c r="F162" s="146" t="s">
        <v>316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785</v>
      </c>
      <c r="H163" s="153">
        <v>18.55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4" customFormat="1" ht="12">
      <c r="B164" s="163"/>
      <c r="D164" s="150" t="s">
        <v>220</v>
      </c>
      <c r="E164" s="164" t="s">
        <v>19</v>
      </c>
      <c r="F164" s="165" t="s">
        <v>223</v>
      </c>
      <c r="H164" s="166">
        <v>18.55</v>
      </c>
      <c r="I164" s="167"/>
      <c r="L164" s="163"/>
      <c r="M164" s="168"/>
      <c r="T164" s="169"/>
      <c r="AT164" s="164" t="s">
        <v>220</v>
      </c>
      <c r="AU164" s="164" t="s">
        <v>86</v>
      </c>
      <c r="AV164" s="14" t="s">
        <v>216</v>
      </c>
      <c r="AW164" s="14" t="s">
        <v>37</v>
      </c>
      <c r="AX164" s="14" t="s">
        <v>84</v>
      </c>
      <c r="AY164" s="164" t="s">
        <v>208</v>
      </c>
    </row>
    <row r="165" spans="2:65" s="1" customFormat="1" ht="37.9" customHeight="1">
      <c r="B165" s="33"/>
      <c r="C165" s="132" t="s">
        <v>312</v>
      </c>
      <c r="D165" s="132" t="s">
        <v>211</v>
      </c>
      <c r="E165" s="133" t="s">
        <v>319</v>
      </c>
      <c r="F165" s="134" t="s">
        <v>320</v>
      </c>
      <c r="G165" s="135" t="s">
        <v>226</v>
      </c>
      <c r="H165" s="136">
        <v>55.35</v>
      </c>
      <c r="I165" s="137"/>
      <c r="J165" s="138">
        <f>ROUND(I165*H165,2)</f>
        <v>0</v>
      </c>
      <c r="K165" s="134" t="s">
        <v>215</v>
      </c>
      <c r="L165" s="33"/>
      <c r="M165" s="139" t="s">
        <v>19</v>
      </c>
      <c r="N165" s="140" t="s">
        <v>48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216</v>
      </c>
      <c r="AT165" s="143" t="s">
        <v>211</v>
      </c>
      <c r="AU165" s="143" t="s">
        <v>86</v>
      </c>
      <c r="AY165" s="18" t="s">
        <v>208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84</v>
      </c>
      <c r="BK165" s="144">
        <f>ROUND(I165*H165,2)</f>
        <v>0</v>
      </c>
      <c r="BL165" s="18" t="s">
        <v>216</v>
      </c>
      <c r="BM165" s="143" t="s">
        <v>786</v>
      </c>
    </row>
    <row r="166" spans="2:47" s="1" customFormat="1" ht="12">
      <c r="B166" s="33"/>
      <c r="D166" s="145" t="s">
        <v>218</v>
      </c>
      <c r="F166" s="146" t="s">
        <v>322</v>
      </c>
      <c r="I166" s="147"/>
      <c r="L166" s="33"/>
      <c r="M166" s="148"/>
      <c r="T166" s="52"/>
      <c r="AT166" s="18" t="s">
        <v>218</v>
      </c>
      <c r="AU166" s="18" t="s">
        <v>86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787</v>
      </c>
      <c r="H167" s="153">
        <v>49.2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788</v>
      </c>
      <c r="H168" s="153">
        <v>6.15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4" customFormat="1" ht="12">
      <c r="B169" s="163"/>
      <c r="D169" s="150" t="s">
        <v>220</v>
      </c>
      <c r="E169" s="164" t="s">
        <v>19</v>
      </c>
      <c r="F169" s="165" t="s">
        <v>223</v>
      </c>
      <c r="H169" s="166">
        <v>55.35</v>
      </c>
      <c r="I169" s="167"/>
      <c r="L169" s="163"/>
      <c r="M169" s="168"/>
      <c r="T169" s="169"/>
      <c r="AT169" s="164" t="s">
        <v>220</v>
      </c>
      <c r="AU169" s="164" t="s">
        <v>86</v>
      </c>
      <c r="AV169" s="14" t="s">
        <v>216</v>
      </c>
      <c r="AW169" s="14" t="s">
        <v>37</v>
      </c>
      <c r="AX169" s="14" t="s">
        <v>84</v>
      </c>
      <c r="AY169" s="164" t="s">
        <v>208</v>
      </c>
    </row>
    <row r="170" spans="2:63" s="11" customFormat="1" ht="22.9" customHeight="1">
      <c r="B170" s="120"/>
      <c r="D170" s="121" t="s">
        <v>76</v>
      </c>
      <c r="E170" s="130" t="s">
        <v>271</v>
      </c>
      <c r="F170" s="130" t="s">
        <v>324</v>
      </c>
      <c r="I170" s="123"/>
      <c r="J170" s="131">
        <f>BK170</f>
        <v>0</v>
      </c>
      <c r="L170" s="120"/>
      <c r="M170" s="125"/>
      <c r="P170" s="126">
        <f>SUM(P171:P184)</f>
        <v>0</v>
      </c>
      <c r="R170" s="126">
        <f>SUM(R171:R184)</f>
        <v>0.00504</v>
      </c>
      <c r="T170" s="127">
        <f>SUM(T171:T184)</f>
        <v>2.92264</v>
      </c>
      <c r="AR170" s="121" t="s">
        <v>84</v>
      </c>
      <c r="AT170" s="128" t="s">
        <v>76</v>
      </c>
      <c r="AU170" s="128" t="s">
        <v>84</v>
      </c>
      <c r="AY170" s="121" t="s">
        <v>208</v>
      </c>
      <c r="BK170" s="129">
        <f>SUM(BK171:BK184)</f>
        <v>0</v>
      </c>
    </row>
    <row r="171" spans="2:65" s="1" customFormat="1" ht="37.9" customHeight="1">
      <c r="B171" s="33"/>
      <c r="C171" s="132" t="s">
        <v>318</v>
      </c>
      <c r="D171" s="132" t="s">
        <v>211</v>
      </c>
      <c r="E171" s="133" t="s">
        <v>325</v>
      </c>
      <c r="F171" s="134" t="s">
        <v>326</v>
      </c>
      <c r="G171" s="135" t="s">
        <v>226</v>
      </c>
      <c r="H171" s="136">
        <v>24</v>
      </c>
      <c r="I171" s="137"/>
      <c r="J171" s="138">
        <f>ROUND(I171*H171,2)</f>
        <v>0</v>
      </c>
      <c r="K171" s="134" t="s">
        <v>215</v>
      </c>
      <c r="L171" s="33"/>
      <c r="M171" s="139" t="s">
        <v>19</v>
      </c>
      <c r="N171" s="140" t="s">
        <v>48</v>
      </c>
      <c r="P171" s="141">
        <f>O171*H171</f>
        <v>0</v>
      </c>
      <c r="Q171" s="141">
        <v>0.00021</v>
      </c>
      <c r="R171" s="141">
        <f>Q171*H171</f>
        <v>0.00504</v>
      </c>
      <c r="S171" s="141">
        <v>0</v>
      </c>
      <c r="T171" s="142">
        <f>S171*H171</f>
        <v>0</v>
      </c>
      <c r="AR171" s="143" t="s">
        <v>216</v>
      </c>
      <c r="AT171" s="143" t="s">
        <v>211</v>
      </c>
      <c r="AU171" s="143" t="s">
        <v>86</v>
      </c>
      <c r="AY171" s="18" t="s">
        <v>208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84</v>
      </c>
      <c r="BK171" s="144">
        <f>ROUND(I171*H171,2)</f>
        <v>0</v>
      </c>
      <c r="BL171" s="18" t="s">
        <v>216</v>
      </c>
      <c r="BM171" s="143" t="s">
        <v>789</v>
      </c>
    </row>
    <row r="172" spans="2:47" s="1" customFormat="1" ht="12">
      <c r="B172" s="33"/>
      <c r="D172" s="145" t="s">
        <v>218</v>
      </c>
      <c r="F172" s="146" t="s">
        <v>328</v>
      </c>
      <c r="I172" s="147"/>
      <c r="L172" s="33"/>
      <c r="M172" s="148"/>
      <c r="T172" s="52"/>
      <c r="AT172" s="18" t="s">
        <v>218</v>
      </c>
      <c r="AU172" s="18" t="s">
        <v>86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329</v>
      </c>
      <c r="H173" s="153">
        <v>24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3" customFormat="1" ht="12">
      <c r="B174" s="157"/>
      <c r="D174" s="150" t="s">
        <v>220</v>
      </c>
      <c r="E174" s="158" t="s">
        <v>19</v>
      </c>
      <c r="F174" s="159" t="s">
        <v>330</v>
      </c>
      <c r="H174" s="158" t="s">
        <v>19</v>
      </c>
      <c r="I174" s="160"/>
      <c r="L174" s="157"/>
      <c r="M174" s="161"/>
      <c r="T174" s="162"/>
      <c r="AT174" s="158" t="s">
        <v>220</v>
      </c>
      <c r="AU174" s="158" t="s">
        <v>86</v>
      </c>
      <c r="AV174" s="13" t="s">
        <v>84</v>
      </c>
      <c r="AW174" s="13" t="s">
        <v>37</v>
      </c>
      <c r="AX174" s="13" t="s">
        <v>77</v>
      </c>
      <c r="AY174" s="158" t="s">
        <v>208</v>
      </c>
    </row>
    <row r="175" spans="2:51" s="14" customFormat="1" ht="12">
      <c r="B175" s="163"/>
      <c r="D175" s="150" t="s">
        <v>220</v>
      </c>
      <c r="E175" s="164" t="s">
        <v>19</v>
      </c>
      <c r="F175" s="165" t="s">
        <v>223</v>
      </c>
      <c r="H175" s="166">
        <v>24</v>
      </c>
      <c r="I175" s="167"/>
      <c r="L175" s="163"/>
      <c r="M175" s="168"/>
      <c r="T175" s="169"/>
      <c r="AT175" s="164" t="s">
        <v>220</v>
      </c>
      <c r="AU175" s="164" t="s">
        <v>86</v>
      </c>
      <c r="AV175" s="14" t="s">
        <v>216</v>
      </c>
      <c r="AW175" s="14" t="s">
        <v>37</v>
      </c>
      <c r="AX175" s="14" t="s">
        <v>84</v>
      </c>
      <c r="AY175" s="164" t="s">
        <v>208</v>
      </c>
    </row>
    <row r="176" spans="2:65" s="1" customFormat="1" ht="44.25" customHeight="1">
      <c r="B176" s="33"/>
      <c r="C176" s="132" t="s">
        <v>8</v>
      </c>
      <c r="D176" s="132" t="s">
        <v>211</v>
      </c>
      <c r="E176" s="133" t="s">
        <v>338</v>
      </c>
      <c r="F176" s="134" t="s">
        <v>339</v>
      </c>
      <c r="G176" s="135" t="s">
        <v>226</v>
      </c>
      <c r="H176" s="136">
        <v>63.07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48</v>
      </c>
      <c r="P176" s="141">
        <f>O176*H176</f>
        <v>0</v>
      </c>
      <c r="Q176" s="141">
        <v>0</v>
      </c>
      <c r="R176" s="141">
        <f>Q176*H176</f>
        <v>0</v>
      </c>
      <c r="S176" s="141">
        <v>0.032</v>
      </c>
      <c r="T176" s="142">
        <f>S176*H176</f>
        <v>2.01824</v>
      </c>
      <c r="AR176" s="143" t="s">
        <v>216</v>
      </c>
      <c r="AT176" s="143" t="s">
        <v>211</v>
      </c>
      <c r="AU176" s="143" t="s">
        <v>86</v>
      </c>
      <c r="AY176" s="18" t="s">
        <v>208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84</v>
      </c>
      <c r="BK176" s="144">
        <f>ROUND(I176*H176,2)</f>
        <v>0</v>
      </c>
      <c r="BL176" s="18" t="s">
        <v>216</v>
      </c>
      <c r="BM176" s="143" t="s">
        <v>790</v>
      </c>
    </row>
    <row r="177" spans="2:47" s="1" customFormat="1" ht="12">
      <c r="B177" s="33"/>
      <c r="D177" s="145" t="s">
        <v>218</v>
      </c>
      <c r="F177" s="146" t="s">
        <v>341</v>
      </c>
      <c r="I177" s="147"/>
      <c r="L177" s="33"/>
      <c r="M177" s="148"/>
      <c r="T177" s="52"/>
      <c r="AT177" s="18" t="s">
        <v>218</v>
      </c>
      <c r="AU177" s="18" t="s">
        <v>86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791</v>
      </c>
      <c r="H178" s="153">
        <v>63.07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3" customFormat="1" ht="12">
      <c r="B179" s="157"/>
      <c r="D179" s="150" t="s">
        <v>220</v>
      </c>
      <c r="E179" s="158" t="s">
        <v>19</v>
      </c>
      <c r="F179" s="159" t="s">
        <v>89</v>
      </c>
      <c r="H179" s="158" t="s">
        <v>19</v>
      </c>
      <c r="I179" s="160"/>
      <c r="L179" s="157"/>
      <c r="M179" s="161"/>
      <c r="T179" s="162"/>
      <c r="AT179" s="158" t="s">
        <v>220</v>
      </c>
      <c r="AU179" s="158" t="s">
        <v>86</v>
      </c>
      <c r="AV179" s="13" t="s">
        <v>84</v>
      </c>
      <c r="AW179" s="13" t="s">
        <v>37</v>
      </c>
      <c r="AX179" s="13" t="s">
        <v>77</v>
      </c>
      <c r="AY179" s="158" t="s">
        <v>208</v>
      </c>
    </row>
    <row r="180" spans="2:51" s="14" customFormat="1" ht="12">
      <c r="B180" s="163"/>
      <c r="D180" s="150" t="s">
        <v>220</v>
      </c>
      <c r="E180" s="164" t="s">
        <v>19</v>
      </c>
      <c r="F180" s="165" t="s">
        <v>223</v>
      </c>
      <c r="H180" s="166">
        <v>63.07</v>
      </c>
      <c r="I180" s="167"/>
      <c r="L180" s="163"/>
      <c r="M180" s="168"/>
      <c r="T180" s="169"/>
      <c r="AT180" s="164" t="s">
        <v>220</v>
      </c>
      <c r="AU180" s="164" t="s">
        <v>86</v>
      </c>
      <c r="AV180" s="14" t="s">
        <v>216</v>
      </c>
      <c r="AW180" s="14" t="s">
        <v>37</v>
      </c>
      <c r="AX180" s="14" t="s">
        <v>84</v>
      </c>
      <c r="AY180" s="164" t="s">
        <v>208</v>
      </c>
    </row>
    <row r="181" spans="2:65" s="1" customFormat="1" ht="37.9" customHeight="1">
      <c r="B181" s="33"/>
      <c r="C181" s="132" t="s">
        <v>331</v>
      </c>
      <c r="D181" s="132" t="s">
        <v>211</v>
      </c>
      <c r="E181" s="133" t="s">
        <v>344</v>
      </c>
      <c r="F181" s="134" t="s">
        <v>345</v>
      </c>
      <c r="G181" s="135" t="s">
        <v>274</v>
      </c>
      <c r="H181" s="136">
        <v>47.6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48</v>
      </c>
      <c r="P181" s="141">
        <f>O181*H181</f>
        <v>0</v>
      </c>
      <c r="Q181" s="141">
        <v>0</v>
      </c>
      <c r="R181" s="141">
        <f>Q181*H181</f>
        <v>0</v>
      </c>
      <c r="S181" s="141">
        <v>0.019</v>
      </c>
      <c r="T181" s="142">
        <f>S181*H181</f>
        <v>0.9044</v>
      </c>
      <c r="AR181" s="143" t="s">
        <v>216</v>
      </c>
      <c r="AT181" s="143" t="s">
        <v>211</v>
      </c>
      <c r="AU181" s="143" t="s">
        <v>86</v>
      </c>
      <c r="AY181" s="18" t="s">
        <v>208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84</v>
      </c>
      <c r="BK181" s="144">
        <f>ROUND(I181*H181,2)</f>
        <v>0</v>
      </c>
      <c r="BL181" s="18" t="s">
        <v>216</v>
      </c>
      <c r="BM181" s="143" t="s">
        <v>792</v>
      </c>
    </row>
    <row r="182" spans="2:47" s="1" customFormat="1" ht="12">
      <c r="B182" s="33"/>
      <c r="D182" s="145" t="s">
        <v>218</v>
      </c>
      <c r="F182" s="146" t="s">
        <v>347</v>
      </c>
      <c r="I182" s="147"/>
      <c r="L182" s="33"/>
      <c r="M182" s="148"/>
      <c r="T182" s="52"/>
      <c r="AT182" s="18" t="s">
        <v>218</v>
      </c>
      <c r="AU182" s="18" t="s">
        <v>86</v>
      </c>
    </row>
    <row r="183" spans="2:51" s="12" customFormat="1" ht="12">
      <c r="B183" s="149"/>
      <c r="D183" s="150" t="s">
        <v>220</v>
      </c>
      <c r="E183" s="151" t="s">
        <v>19</v>
      </c>
      <c r="F183" s="152" t="s">
        <v>793</v>
      </c>
      <c r="H183" s="153">
        <v>47.6</v>
      </c>
      <c r="I183" s="154"/>
      <c r="L183" s="149"/>
      <c r="M183" s="155"/>
      <c r="T183" s="156"/>
      <c r="AT183" s="151" t="s">
        <v>220</v>
      </c>
      <c r="AU183" s="151" t="s">
        <v>86</v>
      </c>
      <c r="AV183" s="12" t="s">
        <v>86</v>
      </c>
      <c r="AW183" s="12" t="s">
        <v>37</v>
      </c>
      <c r="AX183" s="12" t="s">
        <v>77</v>
      </c>
      <c r="AY183" s="151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47.6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3" s="11" customFormat="1" ht="22.9" customHeight="1">
      <c r="B185" s="120"/>
      <c r="D185" s="121" t="s">
        <v>76</v>
      </c>
      <c r="E185" s="130" t="s">
        <v>381</v>
      </c>
      <c r="F185" s="130" t="s">
        <v>382</v>
      </c>
      <c r="I185" s="123"/>
      <c r="J185" s="131">
        <f>BK185</f>
        <v>0</v>
      </c>
      <c r="L185" s="120"/>
      <c r="M185" s="125"/>
      <c r="P185" s="126">
        <f>SUM(P186:P196)</f>
        <v>0</v>
      </c>
      <c r="R185" s="126">
        <f>SUM(R186:R196)</f>
        <v>0</v>
      </c>
      <c r="T185" s="127">
        <f>SUM(T186:T196)</f>
        <v>0</v>
      </c>
      <c r="AR185" s="121" t="s">
        <v>84</v>
      </c>
      <c r="AT185" s="128" t="s">
        <v>76</v>
      </c>
      <c r="AU185" s="128" t="s">
        <v>84</v>
      </c>
      <c r="AY185" s="121" t="s">
        <v>208</v>
      </c>
      <c r="BK185" s="129">
        <f>SUM(BK186:BK196)</f>
        <v>0</v>
      </c>
    </row>
    <row r="186" spans="2:65" s="1" customFormat="1" ht="37.9" customHeight="1">
      <c r="B186" s="33"/>
      <c r="C186" s="132" t="s">
        <v>337</v>
      </c>
      <c r="D186" s="132" t="s">
        <v>211</v>
      </c>
      <c r="E186" s="133" t="s">
        <v>384</v>
      </c>
      <c r="F186" s="134" t="s">
        <v>385</v>
      </c>
      <c r="G186" s="135" t="s">
        <v>386</v>
      </c>
      <c r="H186" s="136">
        <v>2.954</v>
      </c>
      <c r="I186" s="137"/>
      <c r="J186" s="138">
        <f>ROUND(I186*H186,2)</f>
        <v>0</v>
      </c>
      <c r="K186" s="134" t="s">
        <v>215</v>
      </c>
      <c r="L186" s="33"/>
      <c r="M186" s="139" t="s">
        <v>19</v>
      </c>
      <c r="N186" s="140" t="s">
        <v>48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216</v>
      </c>
      <c r="AT186" s="143" t="s">
        <v>211</v>
      </c>
      <c r="AU186" s="143" t="s">
        <v>86</v>
      </c>
      <c r="AY186" s="18" t="s">
        <v>208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84</v>
      </c>
      <c r="BK186" s="144">
        <f>ROUND(I186*H186,2)</f>
        <v>0</v>
      </c>
      <c r="BL186" s="18" t="s">
        <v>216</v>
      </c>
      <c r="BM186" s="143" t="s">
        <v>794</v>
      </c>
    </row>
    <row r="187" spans="2:47" s="1" customFormat="1" ht="12">
      <c r="B187" s="33"/>
      <c r="D187" s="145" t="s">
        <v>218</v>
      </c>
      <c r="F187" s="146" t="s">
        <v>388</v>
      </c>
      <c r="I187" s="147"/>
      <c r="L187" s="33"/>
      <c r="M187" s="148"/>
      <c r="T187" s="52"/>
      <c r="AT187" s="18" t="s">
        <v>218</v>
      </c>
      <c r="AU187" s="18" t="s">
        <v>86</v>
      </c>
    </row>
    <row r="188" spans="2:65" s="1" customFormat="1" ht="33" customHeight="1">
      <c r="B188" s="33"/>
      <c r="C188" s="132" t="s">
        <v>343</v>
      </c>
      <c r="D188" s="132" t="s">
        <v>211</v>
      </c>
      <c r="E188" s="133" t="s">
        <v>390</v>
      </c>
      <c r="F188" s="134" t="s">
        <v>391</v>
      </c>
      <c r="G188" s="135" t="s">
        <v>386</v>
      </c>
      <c r="H188" s="136">
        <v>2.954</v>
      </c>
      <c r="I188" s="137"/>
      <c r="J188" s="138">
        <f>ROUND(I188*H188,2)</f>
        <v>0</v>
      </c>
      <c r="K188" s="134" t="s">
        <v>215</v>
      </c>
      <c r="L188" s="33"/>
      <c r="M188" s="139" t="s">
        <v>19</v>
      </c>
      <c r="N188" s="140" t="s">
        <v>48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216</v>
      </c>
      <c r="AT188" s="143" t="s">
        <v>211</v>
      </c>
      <c r="AU188" s="143" t="s">
        <v>86</v>
      </c>
      <c r="AY188" s="18" t="s">
        <v>208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84</v>
      </c>
      <c r="BK188" s="144">
        <f>ROUND(I188*H188,2)</f>
        <v>0</v>
      </c>
      <c r="BL188" s="18" t="s">
        <v>216</v>
      </c>
      <c r="BM188" s="143" t="s">
        <v>795</v>
      </c>
    </row>
    <row r="189" spans="2:47" s="1" customFormat="1" ht="12">
      <c r="B189" s="33"/>
      <c r="D189" s="145" t="s">
        <v>218</v>
      </c>
      <c r="F189" s="146" t="s">
        <v>393</v>
      </c>
      <c r="I189" s="147"/>
      <c r="L189" s="33"/>
      <c r="M189" s="148"/>
      <c r="T189" s="52"/>
      <c r="AT189" s="18" t="s">
        <v>218</v>
      </c>
      <c r="AU189" s="18" t="s">
        <v>86</v>
      </c>
    </row>
    <row r="190" spans="2:65" s="1" customFormat="1" ht="44.25" customHeight="1">
      <c r="B190" s="33"/>
      <c r="C190" s="132" t="s">
        <v>349</v>
      </c>
      <c r="D190" s="132" t="s">
        <v>211</v>
      </c>
      <c r="E190" s="133" t="s">
        <v>395</v>
      </c>
      <c r="F190" s="134" t="s">
        <v>396</v>
      </c>
      <c r="G190" s="135" t="s">
        <v>386</v>
      </c>
      <c r="H190" s="136">
        <v>73.85</v>
      </c>
      <c r="I190" s="137"/>
      <c r="J190" s="138">
        <f>ROUND(I190*H190,2)</f>
        <v>0</v>
      </c>
      <c r="K190" s="134" t="s">
        <v>215</v>
      </c>
      <c r="L190" s="33"/>
      <c r="M190" s="139" t="s">
        <v>19</v>
      </c>
      <c r="N190" s="140" t="s">
        <v>48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216</v>
      </c>
      <c r="AT190" s="143" t="s">
        <v>211</v>
      </c>
      <c r="AU190" s="143" t="s">
        <v>86</v>
      </c>
      <c r="AY190" s="18" t="s">
        <v>208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84</v>
      </c>
      <c r="BK190" s="144">
        <f>ROUND(I190*H190,2)</f>
        <v>0</v>
      </c>
      <c r="BL190" s="18" t="s">
        <v>216</v>
      </c>
      <c r="BM190" s="143" t="s">
        <v>796</v>
      </c>
    </row>
    <row r="191" spans="2:47" s="1" customFormat="1" ht="12">
      <c r="B191" s="33"/>
      <c r="D191" s="145" t="s">
        <v>218</v>
      </c>
      <c r="F191" s="146" t="s">
        <v>398</v>
      </c>
      <c r="I191" s="147"/>
      <c r="L191" s="33"/>
      <c r="M191" s="148"/>
      <c r="T191" s="52"/>
      <c r="AT191" s="18" t="s">
        <v>218</v>
      </c>
      <c r="AU191" s="18" t="s">
        <v>86</v>
      </c>
    </row>
    <row r="192" spans="2:51" s="12" customFormat="1" ht="12">
      <c r="B192" s="149"/>
      <c r="D192" s="150" t="s">
        <v>220</v>
      </c>
      <c r="F192" s="152" t="s">
        <v>797</v>
      </c>
      <c r="H192" s="153">
        <v>73.85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4</v>
      </c>
      <c r="AX192" s="12" t="s">
        <v>84</v>
      </c>
      <c r="AY192" s="151" t="s">
        <v>208</v>
      </c>
    </row>
    <row r="193" spans="2:65" s="1" customFormat="1" ht="44.25" customHeight="1">
      <c r="B193" s="33"/>
      <c r="C193" s="132" t="s">
        <v>355</v>
      </c>
      <c r="D193" s="132" t="s">
        <v>211</v>
      </c>
      <c r="E193" s="133" t="s">
        <v>401</v>
      </c>
      <c r="F193" s="134" t="s">
        <v>402</v>
      </c>
      <c r="G193" s="135" t="s">
        <v>386</v>
      </c>
      <c r="H193" s="136">
        <v>0.935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798</v>
      </c>
    </row>
    <row r="194" spans="2:47" s="1" customFormat="1" ht="12">
      <c r="B194" s="33"/>
      <c r="D194" s="145" t="s">
        <v>218</v>
      </c>
      <c r="F194" s="146" t="s">
        <v>404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65" s="1" customFormat="1" ht="49.15" customHeight="1">
      <c r="B195" s="33"/>
      <c r="C195" s="132" t="s">
        <v>7</v>
      </c>
      <c r="D195" s="132" t="s">
        <v>211</v>
      </c>
      <c r="E195" s="133" t="s">
        <v>406</v>
      </c>
      <c r="F195" s="134" t="s">
        <v>407</v>
      </c>
      <c r="G195" s="135" t="s">
        <v>386</v>
      </c>
      <c r="H195" s="136">
        <v>2.018</v>
      </c>
      <c r="I195" s="137"/>
      <c r="J195" s="138">
        <f>ROUND(I195*H195,2)</f>
        <v>0</v>
      </c>
      <c r="K195" s="134" t="s">
        <v>215</v>
      </c>
      <c r="L195" s="33"/>
      <c r="M195" s="139" t="s">
        <v>19</v>
      </c>
      <c r="N195" s="140" t="s">
        <v>48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216</v>
      </c>
      <c r="AT195" s="143" t="s">
        <v>211</v>
      </c>
      <c r="AU195" s="143" t="s">
        <v>86</v>
      </c>
      <c r="AY195" s="18" t="s">
        <v>208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8" t="s">
        <v>84</v>
      </c>
      <c r="BK195" s="144">
        <f>ROUND(I195*H195,2)</f>
        <v>0</v>
      </c>
      <c r="BL195" s="18" t="s">
        <v>216</v>
      </c>
      <c r="BM195" s="143" t="s">
        <v>799</v>
      </c>
    </row>
    <row r="196" spans="2:47" s="1" customFormat="1" ht="12">
      <c r="B196" s="33"/>
      <c r="D196" s="145" t="s">
        <v>218</v>
      </c>
      <c r="F196" s="146" t="s">
        <v>409</v>
      </c>
      <c r="I196" s="147"/>
      <c r="L196" s="33"/>
      <c r="M196" s="148"/>
      <c r="T196" s="52"/>
      <c r="AT196" s="18" t="s">
        <v>218</v>
      </c>
      <c r="AU196" s="18" t="s">
        <v>86</v>
      </c>
    </row>
    <row r="197" spans="2:63" s="11" customFormat="1" ht="22.9" customHeight="1">
      <c r="B197" s="120"/>
      <c r="D197" s="121" t="s">
        <v>76</v>
      </c>
      <c r="E197" s="130" t="s">
        <v>410</v>
      </c>
      <c r="F197" s="130" t="s">
        <v>411</v>
      </c>
      <c r="I197" s="123"/>
      <c r="J197" s="131">
        <f>BK197</f>
        <v>0</v>
      </c>
      <c r="L197" s="120"/>
      <c r="M197" s="125"/>
      <c r="P197" s="126">
        <f>SUM(P198:P199)</f>
        <v>0</v>
      </c>
      <c r="R197" s="126">
        <f>SUM(R198:R199)</f>
        <v>0</v>
      </c>
      <c r="T197" s="127">
        <f>SUM(T198:T199)</f>
        <v>0</v>
      </c>
      <c r="AR197" s="121" t="s">
        <v>84</v>
      </c>
      <c r="AT197" s="128" t="s">
        <v>76</v>
      </c>
      <c r="AU197" s="128" t="s">
        <v>84</v>
      </c>
      <c r="AY197" s="121" t="s">
        <v>208</v>
      </c>
      <c r="BK197" s="129">
        <f>SUM(BK198:BK199)</f>
        <v>0</v>
      </c>
    </row>
    <row r="198" spans="2:65" s="1" customFormat="1" ht="55.5" customHeight="1">
      <c r="B198" s="33"/>
      <c r="C198" s="132" t="s">
        <v>368</v>
      </c>
      <c r="D198" s="132" t="s">
        <v>211</v>
      </c>
      <c r="E198" s="133" t="s">
        <v>413</v>
      </c>
      <c r="F198" s="134" t="s">
        <v>414</v>
      </c>
      <c r="G198" s="135" t="s">
        <v>386</v>
      </c>
      <c r="H198" s="136">
        <v>14.005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48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216</v>
      </c>
      <c r="AT198" s="143" t="s">
        <v>211</v>
      </c>
      <c r="AU198" s="143" t="s">
        <v>86</v>
      </c>
      <c r="AY198" s="18" t="s">
        <v>208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84</v>
      </c>
      <c r="BK198" s="144">
        <f>ROUND(I198*H198,2)</f>
        <v>0</v>
      </c>
      <c r="BL198" s="18" t="s">
        <v>216</v>
      </c>
      <c r="BM198" s="143" t="s">
        <v>800</v>
      </c>
    </row>
    <row r="199" spans="2:47" s="1" customFormat="1" ht="12">
      <c r="B199" s="33"/>
      <c r="D199" s="145" t="s">
        <v>218</v>
      </c>
      <c r="F199" s="146" t="s">
        <v>416</v>
      </c>
      <c r="I199" s="147"/>
      <c r="L199" s="33"/>
      <c r="M199" s="148"/>
      <c r="T199" s="52"/>
      <c r="AT199" s="18" t="s">
        <v>218</v>
      </c>
      <c r="AU199" s="18" t="s">
        <v>86</v>
      </c>
    </row>
    <row r="200" spans="2:63" s="11" customFormat="1" ht="25.9" customHeight="1">
      <c r="B200" s="120"/>
      <c r="D200" s="121" t="s">
        <v>76</v>
      </c>
      <c r="E200" s="122" t="s">
        <v>417</v>
      </c>
      <c r="F200" s="122" t="s">
        <v>418</v>
      </c>
      <c r="I200" s="123"/>
      <c r="J200" s="124">
        <f>BK200</f>
        <v>0</v>
      </c>
      <c r="L200" s="120"/>
      <c r="M200" s="125"/>
      <c r="P200" s="126">
        <f>P201+P220</f>
        <v>0</v>
      </c>
      <c r="R200" s="126">
        <f>R201+R220</f>
        <v>1.1889163479125</v>
      </c>
      <c r="T200" s="127">
        <f>T201+T220</f>
        <v>0.030978500000000003</v>
      </c>
      <c r="AR200" s="121" t="s">
        <v>86</v>
      </c>
      <c r="AT200" s="128" t="s">
        <v>76</v>
      </c>
      <c r="AU200" s="128" t="s">
        <v>77</v>
      </c>
      <c r="AY200" s="121" t="s">
        <v>208</v>
      </c>
      <c r="BK200" s="129">
        <f>BK201+BK220</f>
        <v>0</v>
      </c>
    </row>
    <row r="201" spans="2:63" s="11" customFormat="1" ht="22.9" customHeight="1">
      <c r="B201" s="120"/>
      <c r="D201" s="121" t="s">
        <v>76</v>
      </c>
      <c r="E201" s="130" t="s">
        <v>419</v>
      </c>
      <c r="F201" s="130" t="s">
        <v>420</v>
      </c>
      <c r="I201" s="123"/>
      <c r="J201" s="131">
        <f>BK201</f>
        <v>0</v>
      </c>
      <c r="L201" s="120"/>
      <c r="M201" s="125"/>
      <c r="P201" s="126">
        <f>SUM(P202:P219)</f>
        <v>0</v>
      </c>
      <c r="R201" s="126">
        <f>SUM(R202:R219)</f>
        <v>0.12055513259999998</v>
      </c>
      <c r="T201" s="127">
        <f>SUM(T202:T219)</f>
        <v>0.030978500000000003</v>
      </c>
      <c r="AR201" s="121" t="s">
        <v>86</v>
      </c>
      <c r="AT201" s="128" t="s">
        <v>76</v>
      </c>
      <c r="AU201" s="128" t="s">
        <v>84</v>
      </c>
      <c r="AY201" s="121" t="s">
        <v>208</v>
      </c>
      <c r="BK201" s="129">
        <f>SUM(BK202:BK219)</f>
        <v>0</v>
      </c>
    </row>
    <row r="202" spans="2:65" s="1" customFormat="1" ht="24.2" customHeight="1">
      <c r="B202" s="33"/>
      <c r="C202" s="132" t="s">
        <v>374</v>
      </c>
      <c r="D202" s="132" t="s">
        <v>211</v>
      </c>
      <c r="E202" s="133" t="s">
        <v>422</v>
      </c>
      <c r="F202" s="134" t="s">
        <v>423</v>
      </c>
      <c r="G202" s="135" t="s">
        <v>274</v>
      </c>
      <c r="H202" s="136">
        <v>18.55</v>
      </c>
      <c r="I202" s="137"/>
      <c r="J202" s="138">
        <f>ROUND(I202*H202,2)</f>
        <v>0</v>
      </c>
      <c r="K202" s="134" t="s">
        <v>215</v>
      </c>
      <c r="L202" s="33"/>
      <c r="M202" s="139" t="s">
        <v>19</v>
      </c>
      <c r="N202" s="140" t="s">
        <v>48</v>
      </c>
      <c r="P202" s="141">
        <f>O202*H202</f>
        <v>0</v>
      </c>
      <c r="Q202" s="141">
        <v>0</v>
      </c>
      <c r="R202" s="141">
        <f>Q202*H202</f>
        <v>0</v>
      </c>
      <c r="S202" s="141">
        <v>0.00167</v>
      </c>
      <c r="T202" s="142">
        <f>S202*H202</f>
        <v>0.030978500000000003</v>
      </c>
      <c r="AR202" s="143" t="s">
        <v>331</v>
      </c>
      <c r="AT202" s="143" t="s">
        <v>211</v>
      </c>
      <c r="AU202" s="143" t="s">
        <v>86</v>
      </c>
      <c r="AY202" s="18" t="s">
        <v>208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8" t="s">
        <v>84</v>
      </c>
      <c r="BK202" s="144">
        <f>ROUND(I202*H202,2)</f>
        <v>0</v>
      </c>
      <c r="BL202" s="18" t="s">
        <v>331</v>
      </c>
      <c r="BM202" s="143" t="s">
        <v>801</v>
      </c>
    </row>
    <row r="203" spans="2:47" s="1" customFormat="1" ht="12">
      <c r="B203" s="33"/>
      <c r="D203" s="145" t="s">
        <v>218</v>
      </c>
      <c r="F203" s="146" t="s">
        <v>425</v>
      </c>
      <c r="I203" s="147"/>
      <c r="L203" s="33"/>
      <c r="M203" s="148"/>
      <c r="T203" s="52"/>
      <c r="AT203" s="18" t="s">
        <v>218</v>
      </c>
      <c r="AU203" s="18" t="s">
        <v>86</v>
      </c>
    </row>
    <row r="204" spans="2:51" s="12" customFormat="1" ht="12">
      <c r="B204" s="149"/>
      <c r="D204" s="150" t="s">
        <v>220</v>
      </c>
      <c r="E204" s="151" t="s">
        <v>19</v>
      </c>
      <c r="F204" s="152" t="s">
        <v>785</v>
      </c>
      <c r="H204" s="153">
        <v>18.55</v>
      </c>
      <c r="I204" s="154"/>
      <c r="L204" s="149"/>
      <c r="M204" s="155"/>
      <c r="T204" s="156"/>
      <c r="AT204" s="151" t="s">
        <v>220</v>
      </c>
      <c r="AU204" s="151" t="s">
        <v>86</v>
      </c>
      <c r="AV204" s="12" t="s">
        <v>86</v>
      </c>
      <c r="AW204" s="12" t="s">
        <v>37</v>
      </c>
      <c r="AX204" s="12" t="s">
        <v>77</v>
      </c>
      <c r="AY204" s="151" t="s">
        <v>208</v>
      </c>
    </row>
    <row r="205" spans="2:51" s="14" customFormat="1" ht="12">
      <c r="B205" s="163"/>
      <c r="D205" s="150" t="s">
        <v>220</v>
      </c>
      <c r="E205" s="164" t="s">
        <v>19</v>
      </c>
      <c r="F205" s="165" t="s">
        <v>223</v>
      </c>
      <c r="H205" s="166">
        <v>18.55</v>
      </c>
      <c r="I205" s="167"/>
      <c r="L205" s="163"/>
      <c r="M205" s="168"/>
      <c r="T205" s="169"/>
      <c r="AT205" s="164" t="s">
        <v>220</v>
      </c>
      <c r="AU205" s="164" t="s">
        <v>86</v>
      </c>
      <c r="AV205" s="14" t="s">
        <v>216</v>
      </c>
      <c r="AW205" s="14" t="s">
        <v>37</v>
      </c>
      <c r="AX205" s="14" t="s">
        <v>84</v>
      </c>
      <c r="AY205" s="164" t="s">
        <v>208</v>
      </c>
    </row>
    <row r="206" spans="2:65" s="1" customFormat="1" ht="37.9" customHeight="1">
      <c r="B206" s="33"/>
      <c r="C206" s="132" t="s">
        <v>383</v>
      </c>
      <c r="D206" s="132" t="s">
        <v>211</v>
      </c>
      <c r="E206" s="133" t="s">
        <v>427</v>
      </c>
      <c r="F206" s="134" t="s">
        <v>428</v>
      </c>
      <c r="G206" s="135" t="s">
        <v>274</v>
      </c>
      <c r="H206" s="136">
        <v>14.7</v>
      </c>
      <c r="I206" s="137"/>
      <c r="J206" s="138">
        <f>ROUND(I206*H206,2)</f>
        <v>0</v>
      </c>
      <c r="K206" s="134" t="s">
        <v>215</v>
      </c>
      <c r="L206" s="33"/>
      <c r="M206" s="139" t="s">
        <v>19</v>
      </c>
      <c r="N206" s="140" t="s">
        <v>48</v>
      </c>
      <c r="P206" s="141">
        <f>O206*H206</f>
        <v>0</v>
      </c>
      <c r="Q206" s="141">
        <v>0.002691466</v>
      </c>
      <c r="R206" s="141">
        <f>Q206*H206</f>
        <v>0.0395645502</v>
      </c>
      <c r="S206" s="141">
        <v>0</v>
      </c>
      <c r="T206" s="142">
        <f>S206*H206</f>
        <v>0</v>
      </c>
      <c r="AR206" s="143" t="s">
        <v>331</v>
      </c>
      <c r="AT206" s="143" t="s">
        <v>211</v>
      </c>
      <c r="AU206" s="143" t="s">
        <v>86</v>
      </c>
      <c r="AY206" s="18" t="s">
        <v>208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8" t="s">
        <v>84</v>
      </c>
      <c r="BK206" s="144">
        <f>ROUND(I206*H206,2)</f>
        <v>0</v>
      </c>
      <c r="BL206" s="18" t="s">
        <v>331</v>
      </c>
      <c r="BM206" s="143" t="s">
        <v>802</v>
      </c>
    </row>
    <row r="207" spans="2:47" s="1" customFormat="1" ht="12">
      <c r="B207" s="33"/>
      <c r="D207" s="145" t="s">
        <v>218</v>
      </c>
      <c r="F207" s="146" t="s">
        <v>430</v>
      </c>
      <c r="I207" s="147"/>
      <c r="L207" s="33"/>
      <c r="M207" s="148"/>
      <c r="T207" s="52"/>
      <c r="AT207" s="18" t="s">
        <v>218</v>
      </c>
      <c r="AU207" s="18" t="s">
        <v>86</v>
      </c>
    </row>
    <row r="208" spans="2:51" s="12" customFormat="1" ht="12">
      <c r="B208" s="149"/>
      <c r="D208" s="150" t="s">
        <v>220</v>
      </c>
      <c r="E208" s="151" t="s">
        <v>19</v>
      </c>
      <c r="F208" s="152" t="s">
        <v>803</v>
      </c>
      <c r="H208" s="153">
        <v>14.7</v>
      </c>
      <c r="I208" s="154"/>
      <c r="L208" s="149"/>
      <c r="M208" s="155"/>
      <c r="T208" s="156"/>
      <c r="AT208" s="151" t="s">
        <v>220</v>
      </c>
      <c r="AU208" s="151" t="s">
        <v>86</v>
      </c>
      <c r="AV208" s="12" t="s">
        <v>86</v>
      </c>
      <c r="AW208" s="12" t="s">
        <v>37</v>
      </c>
      <c r="AX208" s="12" t="s">
        <v>77</v>
      </c>
      <c r="AY208" s="151" t="s">
        <v>208</v>
      </c>
    </row>
    <row r="209" spans="2:51" s="14" customFormat="1" ht="12">
      <c r="B209" s="163"/>
      <c r="D209" s="150" t="s">
        <v>220</v>
      </c>
      <c r="E209" s="164" t="s">
        <v>19</v>
      </c>
      <c r="F209" s="165" t="s">
        <v>223</v>
      </c>
      <c r="H209" s="166">
        <v>14.7</v>
      </c>
      <c r="I209" s="167"/>
      <c r="L209" s="163"/>
      <c r="M209" s="168"/>
      <c r="T209" s="169"/>
      <c r="AT209" s="164" t="s">
        <v>220</v>
      </c>
      <c r="AU209" s="164" t="s">
        <v>86</v>
      </c>
      <c r="AV209" s="14" t="s">
        <v>216</v>
      </c>
      <c r="AW209" s="14" t="s">
        <v>37</v>
      </c>
      <c r="AX209" s="14" t="s">
        <v>84</v>
      </c>
      <c r="AY209" s="164" t="s">
        <v>208</v>
      </c>
    </row>
    <row r="210" spans="2:65" s="1" customFormat="1" ht="37.9" customHeight="1">
      <c r="B210" s="33"/>
      <c r="C210" s="132" t="s">
        <v>389</v>
      </c>
      <c r="D210" s="132" t="s">
        <v>211</v>
      </c>
      <c r="E210" s="133" t="s">
        <v>433</v>
      </c>
      <c r="F210" s="134" t="s">
        <v>434</v>
      </c>
      <c r="G210" s="135" t="s">
        <v>274</v>
      </c>
      <c r="H210" s="136">
        <v>18.9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48</v>
      </c>
      <c r="P210" s="141">
        <f>O210*H210</f>
        <v>0</v>
      </c>
      <c r="Q210" s="141">
        <v>0.004285216</v>
      </c>
      <c r="R210" s="141">
        <f>Q210*H210</f>
        <v>0.08099058239999998</v>
      </c>
      <c r="S210" s="141">
        <v>0</v>
      </c>
      <c r="T210" s="142">
        <f>S210*H210</f>
        <v>0</v>
      </c>
      <c r="AR210" s="143" t="s">
        <v>331</v>
      </c>
      <c r="AT210" s="143" t="s">
        <v>211</v>
      </c>
      <c r="AU210" s="143" t="s">
        <v>86</v>
      </c>
      <c r="AY210" s="18" t="s">
        <v>208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84</v>
      </c>
      <c r="BK210" s="144">
        <f>ROUND(I210*H210,2)</f>
        <v>0</v>
      </c>
      <c r="BL210" s="18" t="s">
        <v>331</v>
      </c>
      <c r="BM210" s="143" t="s">
        <v>804</v>
      </c>
    </row>
    <row r="211" spans="2:47" s="1" customFormat="1" ht="12">
      <c r="B211" s="33"/>
      <c r="D211" s="145" t="s">
        <v>218</v>
      </c>
      <c r="F211" s="146" t="s">
        <v>436</v>
      </c>
      <c r="I211" s="147"/>
      <c r="L211" s="33"/>
      <c r="M211" s="148"/>
      <c r="T211" s="52"/>
      <c r="AT211" s="18" t="s">
        <v>218</v>
      </c>
      <c r="AU211" s="18" t="s">
        <v>86</v>
      </c>
    </row>
    <row r="212" spans="2:51" s="12" customFormat="1" ht="12">
      <c r="B212" s="149"/>
      <c r="D212" s="150" t="s">
        <v>220</v>
      </c>
      <c r="E212" s="151" t="s">
        <v>19</v>
      </c>
      <c r="F212" s="152" t="s">
        <v>805</v>
      </c>
      <c r="H212" s="153">
        <v>18.9</v>
      </c>
      <c r="I212" s="154"/>
      <c r="L212" s="149"/>
      <c r="M212" s="155"/>
      <c r="T212" s="156"/>
      <c r="AT212" s="151" t="s">
        <v>220</v>
      </c>
      <c r="AU212" s="151" t="s">
        <v>86</v>
      </c>
      <c r="AV212" s="12" t="s">
        <v>86</v>
      </c>
      <c r="AW212" s="12" t="s">
        <v>37</v>
      </c>
      <c r="AX212" s="12" t="s">
        <v>77</v>
      </c>
      <c r="AY212" s="151" t="s">
        <v>208</v>
      </c>
    </row>
    <row r="213" spans="2:51" s="14" customFormat="1" ht="12">
      <c r="B213" s="163"/>
      <c r="D213" s="150" t="s">
        <v>220</v>
      </c>
      <c r="E213" s="164" t="s">
        <v>19</v>
      </c>
      <c r="F213" s="165" t="s">
        <v>223</v>
      </c>
      <c r="H213" s="166">
        <v>18.9</v>
      </c>
      <c r="I213" s="167"/>
      <c r="L213" s="163"/>
      <c r="M213" s="168"/>
      <c r="T213" s="169"/>
      <c r="AT213" s="164" t="s">
        <v>220</v>
      </c>
      <c r="AU213" s="164" t="s">
        <v>86</v>
      </c>
      <c r="AV213" s="14" t="s">
        <v>216</v>
      </c>
      <c r="AW213" s="14" t="s">
        <v>37</v>
      </c>
      <c r="AX213" s="14" t="s">
        <v>84</v>
      </c>
      <c r="AY213" s="164" t="s">
        <v>208</v>
      </c>
    </row>
    <row r="214" spans="2:65" s="1" customFormat="1" ht="55.5" customHeight="1">
      <c r="B214" s="33"/>
      <c r="C214" s="132" t="s">
        <v>394</v>
      </c>
      <c r="D214" s="132" t="s">
        <v>211</v>
      </c>
      <c r="E214" s="133" t="s">
        <v>439</v>
      </c>
      <c r="F214" s="134" t="s">
        <v>440</v>
      </c>
      <c r="G214" s="135" t="s">
        <v>235</v>
      </c>
      <c r="H214" s="136">
        <v>28</v>
      </c>
      <c r="I214" s="137"/>
      <c r="J214" s="138">
        <f>ROUND(I214*H214,2)</f>
        <v>0</v>
      </c>
      <c r="K214" s="134" t="s">
        <v>215</v>
      </c>
      <c r="L214" s="33"/>
      <c r="M214" s="139" t="s">
        <v>19</v>
      </c>
      <c r="N214" s="140" t="s">
        <v>48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331</v>
      </c>
      <c r="AT214" s="143" t="s">
        <v>211</v>
      </c>
      <c r="AU214" s="143" t="s">
        <v>86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84</v>
      </c>
      <c r="BK214" s="144">
        <f>ROUND(I214*H214,2)</f>
        <v>0</v>
      </c>
      <c r="BL214" s="18" t="s">
        <v>331</v>
      </c>
      <c r="BM214" s="143" t="s">
        <v>806</v>
      </c>
    </row>
    <row r="215" spans="2:47" s="1" customFormat="1" ht="12">
      <c r="B215" s="33"/>
      <c r="D215" s="145" t="s">
        <v>218</v>
      </c>
      <c r="F215" s="146" t="s">
        <v>442</v>
      </c>
      <c r="I215" s="147"/>
      <c r="L215" s="33"/>
      <c r="M215" s="148"/>
      <c r="T215" s="52"/>
      <c r="AT215" s="18" t="s">
        <v>218</v>
      </c>
      <c r="AU215" s="18" t="s">
        <v>86</v>
      </c>
    </row>
    <row r="216" spans="2:51" s="12" customFormat="1" ht="12">
      <c r="B216" s="149"/>
      <c r="D216" s="150" t="s">
        <v>220</v>
      </c>
      <c r="E216" s="151" t="s">
        <v>19</v>
      </c>
      <c r="F216" s="152" t="s">
        <v>807</v>
      </c>
      <c r="H216" s="153">
        <v>28</v>
      </c>
      <c r="I216" s="154"/>
      <c r="L216" s="149"/>
      <c r="M216" s="155"/>
      <c r="T216" s="156"/>
      <c r="AT216" s="151" t="s">
        <v>220</v>
      </c>
      <c r="AU216" s="151" t="s">
        <v>86</v>
      </c>
      <c r="AV216" s="12" t="s">
        <v>86</v>
      </c>
      <c r="AW216" s="12" t="s">
        <v>37</v>
      </c>
      <c r="AX216" s="12" t="s">
        <v>77</v>
      </c>
      <c r="AY216" s="151" t="s">
        <v>208</v>
      </c>
    </row>
    <row r="217" spans="2:51" s="14" customFormat="1" ht="12">
      <c r="B217" s="163"/>
      <c r="D217" s="150" t="s">
        <v>220</v>
      </c>
      <c r="E217" s="164" t="s">
        <v>19</v>
      </c>
      <c r="F217" s="165" t="s">
        <v>223</v>
      </c>
      <c r="H217" s="166">
        <v>28</v>
      </c>
      <c r="I217" s="167"/>
      <c r="L217" s="163"/>
      <c r="M217" s="168"/>
      <c r="T217" s="169"/>
      <c r="AT217" s="164" t="s">
        <v>220</v>
      </c>
      <c r="AU217" s="164" t="s">
        <v>86</v>
      </c>
      <c r="AV217" s="14" t="s">
        <v>216</v>
      </c>
      <c r="AW217" s="14" t="s">
        <v>37</v>
      </c>
      <c r="AX217" s="14" t="s">
        <v>84</v>
      </c>
      <c r="AY217" s="164" t="s">
        <v>208</v>
      </c>
    </row>
    <row r="218" spans="2:65" s="1" customFormat="1" ht="44.25" customHeight="1">
      <c r="B218" s="33"/>
      <c r="C218" s="132" t="s">
        <v>400</v>
      </c>
      <c r="D218" s="132" t="s">
        <v>211</v>
      </c>
      <c r="E218" s="133" t="s">
        <v>445</v>
      </c>
      <c r="F218" s="134" t="s">
        <v>446</v>
      </c>
      <c r="G218" s="135" t="s">
        <v>447</v>
      </c>
      <c r="H218" s="187"/>
      <c r="I218" s="137"/>
      <c r="J218" s="138">
        <f>ROUND(I218*H218,2)</f>
        <v>0</v>
      </c>
      <c r="K218" s="134" t="s">
        <v>215</v>
      </c>
      <c r="L218" s="33"/>
      <c r="M218" s="139" t="s">
        <v>19</v>
      </c>
      <c r="N218" s="140" t="s">
        <v>48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331</v>
      </c>
      <c r="AT218" s="143" t="s">
        <v>211</v>
      </c>
      <c r="AU218" s="143" t="s">
        <v>86</v>
      </c>
      <c r="AY218" s="18" t="s">
        <v>208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84</v>
      </c>
      <c r="BK218" s="144">
        <f>ROUND(I218*H218,2)</f>
        <v>0</v>
      </c>
      <c r="BL218" s="18" t="s">
        <v>331</v>
      </c>
      <c r="BM218" s="143" t="s">
        <v>808</v>
      </c>
    </row>
    <row r="219" spans="2:47" s="1" customFormat="1" ht="12">
      <c r="B219" s="33"/>
      <c r="D219" s="145" t="s">
        <v>218</v>
      </c>
      <c r="F219" s="146" t="s">
        <v>449</v>
      </c>
      <c r="I219" s="147"/>
      <c r="L219" s="33"/>
      <c r="M219" s="148"/>
      <c r="T219" s="52"/>
      <c r="AT219" s="18" t="s">
        <v>218</v>
      </c>
      <c r="AU219" s="18" t="s">
        <v>86</v>
      </c>
    </row>
    <row r="220" spans="2:63" s="11" customFormat="1" ht="22.9" customHeight="1">
      <c r="B220" s="120"/>
      <c r="D220" s="121" t="s">
        <v>76</v>
      </c>
      <c r="E220" s="130" t="s">
        <v>450</v>
      </c>
      <c r="F220" s="130" t="s">
        <v>451</v>
      </c>
      <c r="I220" s="123"/>
      <c r="J220" s="131">
        <f>BK220</f>
        <v>0</v>
      </c>
      <c r="L220" s="120"/>
      <c r="M220" s="125"/>
      <c r="P220" s="126">
        <f>SUM(P221:P254)</f>
        <v>0</v>
      </c>
      <c r="R220" s="126">
        <f>SUM(R221:R254)</f>
        <v>1.0683612153125</v>
      </c>
      <c r="T220" s="127">
        <f>SUM(T221:T254)</f>
        <v>0</v>
      </c>
      <c r="AR220" s="121" t="s">
        <v>86</v>
      </c>
      <c r="AT220" s="128" t="s">
        <v>76</v>
      </c>
      <c r="AU220" s="128" t="s">
        <v>84</v>
      </c>
      <c r="AY220" s="121" t="s">
        <v>208</v>
      </c>
      <c r="BK220" s="129">
        <f>SUM(BK221:BK254)</f>
        <v>0</v>
      </c>
    </row>
    <row r="221" spans="2:65" s="1" customFormat="1" ht="33" customHeight="1">
      <c r="B221" s="33"/>
      <c r="C221" s="132" t="s">
        <v>405</v>
      </c>
      <c r="D221" s="132" t="s">
        <v>211</v>
      </c>
      <c r="E221" s="133" t="s">
        <v>453</v>
      </c>
      <c r="F221" s="134" t="s">
        <v>454</v>
      </c>
      <c r="G221" s="135" t="s">
        <v>226</v>
      </c>
      <c r="H221" s="136">
        <v>27.675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48</v>
      </c>
      <c r="P221" s="141">
        <f>O221*H221</f>
        <v>0</v>
      </c>
      <c r="Q221" s="141">
        <v>0.0002653375</v>
      </c>
      <c r="R221" s="141">
        <f>Q221*H221</f>
        <v>0.0073432153125</v>
      </c>
      <c r="S221" s="141">
        <v>0</v>
      </c>
      <c r="T221" s="142">
        <f>S221*H221</f>
        <v>0</v>
      </c>
      <c r="AR221" s="143" t="s">
        <v>331</v>
      </c>
      <c r="AT221" s="143" t="s">
        <v>211</v>
      </c>
      <c r="AU221" s="143" t="s">
        <v>86</v>
      </c>
      <c r="AY221" s="18" t="s">
        <v>208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84</v>
      </c>
      <c r="BK221" s="144">
        <f>ROUND(I221*H221,2)</f>
        <v>0</v>
      </c>
      <c r="BL221" s="18" t="s">
        <v>331</v>
      </c>
      <c r="BM221" s="143" t="s">
        <v>809</v>
      </c>
    </row>
    <row r="222" spans="2:47" s="1" customFormat="1" ht="12">
      <c r="B222" s="33"/>
      <c r="D222" s="145" t="s">
        <v>218</v>
      </c>
      <c r="F222" s="146" t="s">
        <v>456</v>
      </c>
      <c r="I222" s="147"/>
      <c r="L222" s="33"/>
      <c r="M222" s="148"/>
      <c r="T222" s="52"/>
      <c r="AT222" s="18" t="s">
        <v>218</v>
      </c>
      <c r="AU222" s="18" t="s">
        <v>86</v>
      </c>
    </row>
    <row r="223" spans="2:51" s="12" customFormat="1" ht="12">
      <c r="B223" s="149"/>
      <c r="D223" s="150" t="s">
        <v>220</v>
      </c>
      <c r="E223" s="151" t="s">
        <v>19</v>
      </c>
      <c r="F223" s="152" t="s">
        <v>810</v>
      </c>
      <c r="H223" s="153">
        <v>24.6</v>
      </c>
      <c r="I223" s="154"/>
      <c r="L223" s="149"/>
      <c r="M223" s="155"/>
      <c r="T223" s="156"/>
      <c r="AT223" s="151" t="s">
        <v>220</v>
      </c>
      <c r="AU223" s="151" t="s">
        <v>86</v>
      </c>
      <c r="AV223" s="12" t="s">
        <v>86</v>
      </c>
      <c r="AW223" s="12" t="s">
        <v>37</v>
      </c>
      <c r="AX223" s="12" t="s">
        <v>77</v>
      </c>
      <c r="AY223" s="151" t="s">
        <v>208</v>
      </c>
    </row>
    <row r="224" spans="2:51" s="13" customFormat="1" ht="12">
      <c r="B224" s="157"/>
      <c r="D224" s="150" t="s">
        <v>220</v>
      </c>
      <c r="E224" s="158" t="s">
        <v>19</v>
      </c>
      <c r="F224" s="159" t="s">
        <v>811</v>
      </c>
      <c r="H224" s="158" t="s">
        <v>19</v>
      </c>
      <c r="I224" s="160"/>
      <c r="L224" s="157"/>
      <c r="M224" s="161"/>
      <c r="T224" s="162"/>
      <c r="AT224" s="158" t="s">
        <v>220</v>
      </c>
      <c r="AU224" s="158" t="s">
        <v>86</v>
      </c>
      <c r="AV224" s="13" t="s">
        <v>84</v>
      </c>
      <c r="AW224" s="13" t="s">
        <v>37</v>
      </c>
      <c r="AX224" s="13" t="s">
        <v>77</v>
      </c>
      <c r="AY224" s="158" t="s">
        <v>208</v>
      </c>
    </row>
    <row r="225" spans="2:51" s="12" customFormat="1" ht="12">
      <c r="B225" s="149"/>
      <c r="D225" s="150" t="s">
        <v>220</v>
      </c>
      <c r="E225" s="151" t="s">
        <v>19</v>
      </c>
      <c r="F225" s="152" t="s">
        <v>736</v>
      </c>
      <c r="H225" s="153">
        <v>3.075</v>
      </c>
      <c r="I225" s="154"/>
      <c r="L225" s="149"/>
      <c r="M225" s="155"/>
      <c r="T225" s="156"/>
      <c r="AT225" s="151" t="s">
        <v>220</v>
      </c>
      <c r="AU225" s="151" t="s">
        <v>86</v>
      </c>
      <c r="AV225" s="12" t="s">
        <v>86</v>
      </c>
      <c r="AW225" s="12" t="s">
        <v>37</v>
      </c>
      <c r="AX225" s="12" t="s">
        <v>77</v>
      </c>
      <c r="AY225" s="151" t="s">
        <v>208</v>
      </c>
    </row>
    <row r="226" spans="2:51" s="13" customFormat="1" ht="12">
      <c r="B226" s="157"/>
      <c r="D226" s="150" t="s">
        <v>220</v>
      </c>
      <c r="E226" s="158" t="s">
        <v>19</v>
      </c>
      <c r="F226" s="159" t="s">
        <v>812</v>
      </c>
      <c r="H226" s="158" t="s">
        <v>19</v>
      </c>
      <c r="I226" s="160"/>
      <c r="L226" s="157"/>
      <c r="M226" s="161"/>
      <c r="T226" s="162"/>
      <c r="AT226" s="158" t="s">
        <v>220</v>
      </c>
      <c r="AU226" s="158" t="s">
        <v>86</v>
      </c>
      <c r="AV226" s="13" t="s">
        <v>84</v>
      </c>
      <c r="AW226" s="13" t="s">
        <v>37</v>
      </c>
      <c r="AX226" s="13" t="s">
        <v>77</v>
      </c>
      <c r="AY226" s="158" t="s">
        <v>208</v>
      </c>
    </row>
    <row r="227" spans="2:51" s="14" customFormat="1" ht="12">
      <c r="B227" s="163"/>
      <c r="D227" s="150" t="s">
        <v>220</v>
      </c>
      <c r="E227" s="164" t="s">
        <v>19</v>
      </c>
      <c r="F227" s="165" t="s">
        <v>223</v>
      </c>
      <c r="H227" s="166">
        <v>27.675</v>
      </c>
      <c r="I227" s="167"/>
      <c r="L227" s="163"/>
      <c r="M227" s="168"/>
      <c r="T227" s="169"/>
      <c r="AT227" s="164" t="s">
        <v>220</v>
      </c>
      <c r="AU227" s="164" t="s">
        <v>86</v>
      </c>
      <c r="AV227" s="14" t="s">
        <v>216</v>
      </c>
      <c r="AW227" s="14" t="s">
        <v>37</v>
      </c>
      <c r="AX227" s="14" t="s">
        <v>84</v>
      </c>
      <c r="AY227" s="164" t="s">
        <v>208</v>
      </c>
    </row>
    <row r="228" spans="2:65" s="1" customFormat="1" ht="33" customHeight="1">
      <c r="B228" s="33"/>
      <c r="C228" s="170" t="s">
        <v>412</v>
      </c>
      <c r="D228" s="170" t="s">
        <v>239</v>
      </c>
      <c r="E228" s="171" t="s">
        <v>460</v>
      </c>
      <c r="F228" s="172" t="s">
        <v>461</v>
      </c>
      <c r="G228" s="173" t="s">
        <v>226</v>
      </c>
      <c r="H228" s="174">
        <v>27.675</v>
      </c>
      <c r="I228" s="175"/>
      <c r="J228" s="176">
        <f>ROUND(I228*H228,2)</f>
        <v>0</v>
      </c>
      <c r="K228" s="172" t="s">
        <v>215</v>
      </c>
      <c r="L228" s="177"/>
      <c r="M228" s="178" t="s">
        <v>19</v>
      </c>
      <c r="N228" s="179" t="s">
        <v>48</v>
      </c>
      <c r="P228" s="141">
        <f>O228*H228</f>
        <v>0</v>
      </c>
      <c r="Q228" s="141">
        <v>0.03642</v>
      </c>
      <c r="R228" s="141">
        <f>Q228*H228</f>
        <v>1.0079235</v>
      </c>
      <c r="S228" s="141">
        <v>0</v>
      </c>
      <c r="T228" s="142">
        <f>S228*H228</f>
        <v>0</v>
      </c>
      <c r="AR228" s="143" t="s">
        <v>432</v>
      </c>
      <c r="AT228" s="143" t="s">
        <v>239</v>
      </c>
      <c r="AU228" s="143" t="s">
        <v>86</v>
      </c>
      <c r="AY228" s="18" t="s">
        <v>208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8" t="s">
        <v>84</v>
      </c>
      <c r="BK228" s="144">
        <f>ROUND(I228*H228,2)</f>
        <v>0</v>
      </c>
      <c r="BL228" s="18" t="s">
        <v>331</v>
      </c>
      <c r="BM228" s="143" t="s">
        <v>813</v>
      </c>
    </row>
    <row r="229" spans="2:51" s="12" customFormat="1" ht="12">
      <c r="B229" s="149"/>
      <c r="D229" s="150" t="s">
        <v>220</v>
      </c>
      <c r="E229" s="151" t="s">
        <v>19</v>
      </c>
      <c r="F229" s="152" t="s">
        <v>810</v>
      </c>
      <c r="H229" s="153">
        <v>24.6</v>
      </c>
      <c r="I229" s="154"/>
      <c r="L229" s="149"/>
      <c r="M229" s="155"/>
      <c r="T229" s="156"/>
      <c r="AT229" s="151" t="s">
        <v>220</v>
      </c>
      <c r="AU229" s="151" t="s">
        <v>86</v>
      </c>
      <c r="AV229" s="12" t="s">
        <v>86</v>
      </c>
      <c r="AW229" s="12" t="s">
        <v>37</v>
      </c>
      <c r="AX229" s="12" t="s">
        <v>77</v>
      </c>
      <c r="AY229" s="151" t="s">
        <v>208</v>
      </c>
    </row>
    <row r="230" spans="2:51" s="13" customFormat="1" ht="12">
      <c r="B230" s="157"/>
      <c r="D230" s="150" t="s">
        <v>220</v>
      </c>
      <c r="E230" s="158" t="s">
        <v>19</v>
      </c>
      <c r="F230" s="159" t="s">
        <v>811</v>
      </c>
      <c r="H230" s="158" t="s">
        <v>19</v>
      </c>
      <c r="I230" s="160"/>
      <c r="L230" s="157"/>
      <c r="M230" s="161"/>
      <c r="T230" s="162"/>
      <c r="AT230" s="158" t="s">
        <v>220</v>
      </c>
      <c r="AU230" s="158" t="s">
        <v>86</v>
      </c>
      <c r="AV230" s="13" t="s">
        <v>84</v>
      </c>
      <c r="AW230" s="13" t="s">
        <v>37</v>
      </c>
      <c r="AX230" s="13" t="s">
        <v>77</v>
      </c>
      <c r="AY230" s="158" t="s">
        <v>208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736</v>
      </c>
      <c r="H231" s="153">
        <v>3.075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3" customFormat="1" ht="12">
      <c r="B232" s="157"/>
      <c r="D232" s="150" t="s">
        <v>220</v>
      </c>
      <c r="E232" s="158" t="s">
        <v>19</v>
      </c>
      <c r="F232" s="159" t="s">
        <v>812</v>
      </c>
      <c r="H232" s="158" t="s">
        <v>19</v>
      </c>
      <c r="I232" s="160"/>
      <c r="L232" s="157"/>
      <c r="M232" s="161"/>
      <c r="T232" s="162"/>
      <c r="AT232" s="158" t="s">
        <v>220</v>
      </c>
      <c r="AU232" s="158" t="s">
        <v>86</v>
      </c>
      <c r="AV232" s="13" t="s">
        <v>84</v>
      </c>
      <c r="AW232" s="13" t="s">
        <v>37</v>
      </c>
      <c r="AX232" s="13" t="s">
        <v>77</v>
      </c>
      <c r="AY232" s="158" t="s">
        <v>208</v>
      </c>
    </row>
    <row r="233" spans="2:51" s="14" customFormat="1" ht="12">
      <c r="B233" s="163"/>
      <c r="D233" s="150" t="s">
        <v>220</v>
      </c>
      <c r="E233" s="164" t="s">
        <v>19</v>
      </c>
      <c r="F233" s="165" t="s">
        <v>223</v>
      </c>
      <c r="H233" s="166">
        <v>27.675</v>
      </c>
      <c r="I233" s="167"/>
      <c r="L233" s="163"/>
      <c r="M233" s="168"/>
      <c r="T233" s="169"/>
      <c r="AT233" s="164" t="s">
        <v>220</v>
      </c>
      <c r="AU233" s="164" t="s">
        <v>86</v>
      </c>
      <c r="AV233" s="14" t="s">
        <v>216</v>
      </c>
      <c r="AW233" s="14" t="s">
        <v>37</v>
      </c>
      <c r="AX233" s="14" t="s">
        <v>84</v>
      </c>
      <c r="AY233" s="164" t="s">
        <v>208</v>
      </c>
    </row>
    <row r="234" spans="2:65" s="1" customFormat="1" ht="78" customHeight="1">
      <c r="B234" s="33"/>
      <c r="C234" s="170" t="s">
        <v>421</v>
      </c>
      <c r="D234" s="170" t="s">
        <v>239</v>
      </c>
      <c r="E234" s="171" t="s">
        <v>814</v>
      </c>
      <c r="F234" s="172" t="s">
        <v>815</v>
      </c>
      <c r="G234" s="173" t="s">
        <v>226</v>
      </c>
      <c r="H234" s="174">
        <v>27.675</v>
      </c>
      <c r="I234" s="175"/>
      <c r="J234" s="176">
        <f>ROUND(I234*H234,2)</f>
        <v>0</v>
      </c>
      <c r="K234" s="172" t="s">
        <v>19</v>
      </c>
      <c r="L234" s="177"/>
      <c r="M234" s="178" t="s">
        <v>19</v>
      </c>
      <c r="N234" s="179" t="s">
        <v>48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432</v>
      </c>
      <c r="AT234" s="143" t="s">
        <v>239</v>
      </c>
      <c r="AU234" s="143" t="s">
        <v>86</v>
      </c>
      <c r="AY234" s="18" t="s">
        <v>208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8" t="s">
        <v>84</v>
      </c>
      <c r="BK234" s="144">
        <f>ROUND(I234*H234,2)</f>
        <v>0</v>
      </c>
      <c r="BL234" s="18" t="s">
        <v>331</v>
      </c>
      <c r="BM234" s="143" t="s">
        <v>816</v>
      </c>
    </row>
    <row r="235" spans="2:65" s="1" customFormat="1" ht="44.25" customHeight="1">
      <c r="B235" s="33"/>
      <c r="C235" s="132" t="s">
        <v>426</v>
      </c>
      <c r="D235" s="132" t="s">
        <v>211</v>
      </c>
      <c r="E235" s="133" t="s">
        <v>464</v>
      </c>
      <c r="F235" s="134" t="s">
        <v>465</v>
      </c>
      <c r="G235" s="135" t="s">
        <v>274</v>
      </c>
      <c r="H235" s="136">
        <v>48.45</v>
      </c>
      <c r="I235" s="137"/>
      <c r="J235" s="138">
        <f>ROUND(I235*H235,2)</f>
        <v>0</v>
      </c>
      <c r="K235" s="134" t="s">
        <v>215</v>
      </c>
      <c r="L235" s="33"/>
      <c r="M235" s="139" t="s">
        <v>19</v>
      </c>
      <c r="N235" s="140" t="s">
        <v>48</v>
      </c>
      <c r="P235" s="141">
        <f>O235*H235</f>
        <v>0</v>
      </c>
      <c r="Q235" s="141">
        <v>0.00029</v>
      </c>
      <c r="R235" s="141">
        <f>Q235*H235</f>
        <v>0.0140505</v>
      </c>
      <c r="S235" s="141">
        <v>0</v>
      </c>
      <c r="T235" s="142">
        <f>S235*H235</f>
        <v>0</v>
      </c>
      <c r="AR235" s="143" t="s">
        <v>331</v>
      </c>
      <c r="AT235" s="143" t="s">
        <v>211</v>
      </c>
      <c r="AU235" s="143" t="s">
        <v>86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84</v>
      </c>
      <c r="BK235" s="144">
        <f>ROUND(I235*H235,2)</f>
        <v>0</v>
      </c>
      <c r="BL235" s="18" t="s">
        <v>331</v>
      </c>
      <c r="BM235" s="143" t="s">
        <v>817</v>
      </c>
    </row>
    <row r="236" spans="2:47" s="1" customFormat="1" ht="12">
      <c r="B236" s="33"/>
      <c r="D236" s="145" t="s">
        <v>218</v>
      </c>
      <c r="F236" s="146" t="s">
        <v>467</v>
      </c>
      <c r="I236" s="147"/>
      <c r="L236" s="33"/>
      <c r="M236" s="148"/>
      <c r="T236" s="52"/>
      <c r="AT236" s="18" t="s">
        <v>218</v>
      </c>
      <c r="AU236" s="18" t="s">
        <v>86</v>
      </c>
    </row>
    <row r="237" spans="2:51" s="12" customFormat="1" ht="12">
      <c r="B237" s="149"/>
      <c r="D237" s="150" t="s">
        <v>220</v>
      </c>
      <c r="E237" s="151" t="s">
        <v>19</v>
      </c>
      <c r="F237" s="152" t="s">
        <v>818</v>
      </c>
      <c r="H237" s="153">
        <v>40.4</v>
      </c>
      <c r="I237" s="154"/>
      <c r="L237" s="149"/>
      <c r="M237" s="155"/>
      <c r="T237" s="156"/>
      <c r="AT237" s="151" t="s">
        <v>220</v>
      </c>
      <c r="AU237" s="151" t="s">
        <v>86</v>
      </c>
      <c r="AV237" s="12" t="s">
        <v>86</v>
      </c>
      <c r="AW237" s="12" t="s">
        <v>37</v>
      </c>
      <c r="AX237" s="12" t="s">
        <v>77</v>
      </c>
      <c r="AY237" s="151" t="s">
        <v>208</v>
      </c>
    </row>
    <row r="238" spans="2:51" s="13" customFormat="1" ht="12">
      <c r="B238" s="157"/>
      <c r="D238" s="150" t="s">
        <v>220</v>
      </c>
      <c r="E238" s="158" t="s">
        <v>19</v>
      </c>
      <c r="F238" s="159" t="s">
        <v>819</v>
      </c>
      <c r="H238" s="158" t="s">
        <v>19</v>
      </c>
      <c r="I238" s="160"/>
      <c r="L238" s="157"/>
      <c r="M238" s="161"/>
      <c r="T238" s="162"/>
      <c r="AT238" s="158" t="s">
        <v>220</v>
      </c>
      <c r="AU238" s="158" t="s">
        <v>86</v>
      </c>
      <c r="AV238" s="13" t="s">
        <v>84</v>
      </c>
      <c r="AW238" s="13" t="s">
        <v>37</v>
      </c>
      <c r="AX238" s="13" t="s">
        <v>77</v>
      </c>
      <c r="AY238" s="158" t="s">
        <v>208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820</v>
      </c>
      <c r="H239" s="153">
        <v>8.05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3" customFormat="1" ht="12">
      <c r="B240" s="157"/>
      <c r="D240" s="150" t="s">
        <v>220</v>
      </c>
      <c r="E240" s="158" t="s">
        <v>19</v>
      </c>
      <c r="F240" s="159" t="s">
        <v>821</v>
      </c>
      <c r="H240" s="158" t="s">
        <v>19</v>
      </c>
      <c r="I240" s="160"/>
      <c r="L240" s="157"/>
      <c r="M240" s="161"/>
      <c r="T240" s="162"/>
      <c r="AT240" s="158" t="s">
        <v>220</v>
      </c>
      <c r="AU240" s="158" t="s">
        <v>86</v>
      </c>
      <c r="AV240" s="13" t="s">
        <v>84</v>
      </c>
      <c r="AW240" s="13" t="s">
        <v>37</v>
      </c>
      <c r="AX240" s="13" t="s">
        <v>77</v>
      </c>
      <c r="AY240" s="158" t="s">
        <v>208</v>
      </c>
    </row>
    <row r="241" spans="2:51" s="14" customFormat="1" ht="12">
      <c r="B241" s="163"/>
      <c r="D241" s="150" t="s">
        <v>220</v>
      </c>
      <c r="E241" s="164" t="s">
        <v>19</v>
      </c>
      <c r="F241" s="165" t="s">
        <v>223</v>
      </c>
      <c r="H241" s="166">
        <v>48.45</v>
      </c>
      <c r="I241" s="167"/>
      <c r="L241" s="163"/>
      <c r="M241" s="168"/>
      <c r="T241" s="169"/>
      <c r="AT241" s="164" t="s">
        <v>220</v>
      </c>
      <c r="AU241" s="164" t="s">
        <v>86</v>
      </c>
      <c r="AV241" s="14" t="s">
        <v>216</v>
      </c>
      <c r="AW241" s="14" t="s">
        <v>37</v>
      </c>
      <c r="AX241" s="14" t="s">
        <v>84</v>
      </c>
      <c r="AY241" s="164" t="s">
        <v>208</v>
      </c>
    </row>
    <row r="242" spans="2:65" s="1" customFormat="1" ht="33" customHeight="1">
      <c r="B242" s="33"/>
      <c r="C242" s="132" t="s">
        <v>432</v>
      </c>
      <c r="D242" s="132" t="s">
        <v>211</v>
      </c>
      <c r="E242" s="133" t="s">
        <v>470</v>
      </c>
      <c r="F242" s="134" t="s">
        <v>471</v>
      </c>
      <c r="G242" s="135" t="s">
        <v>274</v>
      </c>
      <c r="H242" s="136">
        <v>9.225</v>
      </c>
      <c r="I242" s="137"/>
      <c r="J242" s="138">
        <f>ROUND(I242*H242,2)</f>
        <v>0</v>
      </c>
      <c r="K242" s="134" t="s">
        <v>215</v>
      </c>
      <c r="L242" s="33"/>
      <c r="M242" s="139" t="s">
        <v>19</v>
      </c>
      <c r="N242" s="140" t="s">
        <v>48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331</v>
      </c>
      <c r="AT242" s="143" t="s">
        <v>211</v>
      </c>
      <c r="AU242" s="143" t="s">
        <v>86</v>
      </c>
      <c r="AY242" s="18" t="s">
        <v>208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84</v>
      </c>
      <c r="BK242" s="144">
        <f>ROUND(I242*H242,2)</f>
        <v>0</v>
      </c>
      <c r="BL242" s="18" t="s">
        <v>331</v>
      </c>
      <c r="BM242" s="143" t="s">
        <v>822</v>
      </c>
    </row>
    <row r="243" spans="2:47" s="1" customFormat="1" ht="12">
      <c r="B243" s="33"/>
      <c r="D243" s="145" t="s">
        <v>218</v>
      </c>
      <c r="F243" s="146" t="s">
        <v>473</v>
      </c>
      <c r="I243" s="147"/>
      <c r="L243" s="33"/>
      <c r="M243" s="148"/>
      <c r="T243" s="52"/>
      <c r="AT243" s="18" t="s">
        <v>218</v>
      </c>
      <c r="AU243" s="18" t="s">
        <v>86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311</v>
      </c>
      <c r="H244" s="153">
        <v>8.2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2" customFormat="1" ht="12">
      <c r="B245" s="149"/>
      <c r="D245" s="150" t="s">
        <v>220</v>
      </c>
      <c r="E245" s="151" t="s">
        <v>19</v>
      </c>
      <c r="F245" s="152" t="s">
        <v>823</v>
      </c>
      <c r="H245" s="153">
        <v>1.025</v>
      </c>
      <c r="I245" s="154"/>
      <c r="L245" s="149"/>
      <c r="M245" s="155"/>
      <c r="T245" s="156"/>
      <c r="AT245" s="151" t="s">
        <v>220</v>
      </c>
      <c r="AU245" s="151" t="s">
        <v>86</v>
      </c>
      <c r="AV245" s="12" t="s">
        <v>86</v>
      </c>
      <c r="AW245" s="12" t="s">
        <v>37</v>
      </c>
      <c r="AX245" s="12" t="s">
        <v>77</v>
      </c>
      <c r="AY245" s="151" t="s">
        <v>208</v>
      </c>
    </row>
    <row r="246" spans="2:51" s="14" customFormat="1" ht="12">
      <c r="B246" s="163"/>
      <c r="D246" s="150" t="s">
        <v>220</v>
      </c>
      <c r="E246" s="164" t="s">
        <v>19</v>
      </c>
      <c r="F246" s="165" t="s">
        <v>223</v>
      </c>
      <c r="H246" s="166">
        <v>9.225</v>
      </c>
      <c r="I246" s="167"/>
      <c r="L246" s="163"/>
      <c r="M246" s="168"/>
      <c r="T246" s="169"/>
      <c r="AT246" s="164" t="s">
        <v>220</v>
      </c>
      <c r="AU246" s="164" t="s">
        <v>86</v>
      </c>
      <c r="AV246" s="14" t="s">
        <v>216</v>
      </c>
      <c r="AW246" s="14" t="s">
        <v>37</v>
      </c>
      <c r="AX246" s="14" t="s">
        <v>84</v>
      </c>
      <c r="AY246" s="164" t="s">
        <v>208</v>
      </c>
    </row>
    <row r="247" spans="2:65" s="1" customFormat="1" ht="24.2" customHeight="1">
      <c r="B247" s="33"/>
      <c r="C247" s="170" t="s">
        <v>438</v>
      </c>
      <c r="D247" s="170" t="s">
        <v>239</v>
      </c>
      <c r="E247" s="171" t="s">
        <v>824</v>
      </c>
      <c r="F247" s="172" t="s">
        <v>825</v>
      </c>
      <c r="G247" s="173" t="s">
        <v>274</v>
      </c>
      <c r="H247" s="174">
        <v>9.686</v>
      </c>
      <c r="I247" s="175"/>
      <c r="J247" s="176">
        <f>ROUND(I247*H247,2)</f>
        <v>0</v>
      </c>
      <c r="K247" s="172" t="s">
        <v>215</v>
      </c>
      <c r="L247" s="177"/>
      <c r="M247" s="178" t="s">
        <v>19</v>
      </c>
      <c r="N247" s="179" t="s">
        <v>48</v>
      </c>
      <c r="P247" s="141">
        <f>O247*H247</f>
        <v>0</v>
      </c>
      <c r="Q247" s="141">
        <v>0.004</v>
      </c>
      <c r="R247" s="141">
        <f>Q247*H247</f>
        <v>0.038744</v>
      </c>
      <c r="S247" s="141">
        <v>0</v>
      </c>
      <c r="T247" s="142">
        <f>S247*H247</f>
        <v>0</v>
      </c>
      <c r="AR247" s="143" t="s">
        <v>432</v>
      </c>
      <c r="AT247" s="143" t="s">
        <v>239</v>
      </c>
      <c r="AU247" s="143" t="s">
        <v>86</v>
      </c>
      <c r="AY247" s="18" t="s">
        <v>208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8" t="s">
        <v>84</v>
      </c>
      <c r="BK247" s="144">
        <f>ROUND(I247*H247,2)</f>
        <v>0</v>
      </c>
      <c r="BL247" s="18" t="s">
        <v>331</v>
      </c>
      <c r="BM247" s="143" t="s">
        <v>826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311</v>
      </c>
      <c r="H248" s="153">
        <v>8.2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77</v>
      </c>
      <c r="AY248" s="151" t="s">
        <v>208</v>
      </c>
    </row>
    <row r="249" spans="2:51" s="12" customFormat="1" ht="12">
      <c r="B249" s="149"/>
      <c r="D249" s="150" t="s">
        <v>220</v>
      </c>
      <c r="E249" s="151" t="s">
        <v>19</v>
      </c>
      <c r="F249" s="152" t="s">
        <v>823</v>
      </c>
      <c r="H249" s="153">
        <v>1.025</v>
      </c>
      <c r="I249" s="154"/>
      <c r="L249" s="149"/>
      <c r="M249" s="155"/>
      <c r="T249" s="156"/>
      <c r="AT249" s="151" t="s">
        <v>220</v>
      </c>
      <c r="AU249" s="151" t="s">
        <v>86</v>
      </c>
      <c r="AV249" s="12" t="s">
        <v>86</v>
      </c>
      <c r="AW249" s="12" t="s">
        <v>37</v>
      </c>
      <c r="AX249" s="12" t="s">
        <v>77</v>
      </c>
      <c r="AY249" s="151" t="s">
        <v>208</v>
      </c>
    </row>
    <row r="250" spans="2:51" s="14" customFormat="1" ht="12">
      <c r="B250" s="163"/>
      <c r="D250" s="150" t="s">
        <v>220</v>
      </c>
      <c r="E250" s="164" t="s">
        <v>19</v>
      </c>
      <c r="F250" s="165" t="s">
        <v>223</v>
      </c>
      <c r="H250" s="166">
        <v>9.225</v>
      </c>
      <c r="I250" s="167"/>
      <c r="L250" s="163"/>
      <c r="M250" s="168"/>
      <c r="T250" s="169"/>
      <c r="AT250" s="164" t="s">
        <v>220</v>
      </c>
      <c r="AU250" s="164" t="s">
        <v>86</v>
      </c>
      <c r="AV250" s="14" t="s">
        <v>216</v>
      </c>
      <c r="AW250" s="14" t="s">
        <v>37</v>
      </c>
      <c r="AX250" s="14" t="s">
        <v>84</v>
      </c>
      <c r="AY250" s="164" t="s">
        <v>208</v>
      </c>
    </row>
    <row r="251" spans="2:51" s="12" customFormat="1" ht="12">
      <c r="B251" s="149"/>
      <c r="D251" s="150" t="s">
        <v>220</v>
      </c>
      <c r="F251" s="152" t="s">
        <v>827</v>
      </c>
      <c r="H251" s="153">
        <v>9.686</v>
      </c>
      <c r="I251" s="154"/>
      <c r="L251" s="149"/>
      <c r="M251" s="155"/>
      <c r="T251" s="156"/>
      <c r="AT251" s="151" t="s">
        <v>220</v>
      </c>
      <c r="AU251" s="151" t="s">
        <v>86</v>
      </c>
      <c r="AV251" s="12" t="s">
        <v>86</v>
      </c>
      <c r="AW251" s="12" t="s">
        <v>4</v>
      </c>
      <c r="AX251" s="12" t="s">
        <v>84</v>
      </c>
      <c r="AY251" s="151" t="s">
        <v>208</v>
      </c>
    </row>
    <row r="252" spans="2:65" s="1" customFormat="1" ht="24.2" customHeight="1">
      <c r="B252" s="33"/>
      <c r="C252" s="170" t="s">
        <v>444</v>
      </c>
      <c r="D252" s="170" t="s">
        <v>239</v>
      </c>
      <c r="E252" s="171" t="s">
        <v>481</v>
      </c>
      <c r="F252" s="172" t="s">
        <v>482</v>
      </c>
      <c r="G252" s="173" t="s">
        <v>483</v>
      </c>
      <c r="H252" s="174">
        <v>5</v>
      </c>
      <c r="I252" s="175"/>
      <c r="J252" s="176">
        <f>ROUND(I252*H252,2)</f>
        <v>0</v>
      </c>
      <c r="K252" s="172" t="s">
        <v>215</v>
      </c>
      <c r="L252" s="177"/>
      <c r="M252" s="178" t="s">
        <v>19</v>
      </c>
      <c r="N252" s="179" t="s">
        <v>48</v>
      </c>
      <c r="P252" s="141">
        <f>O252*H252</f>
        <v>0</v>
      </c>
      <c r="Q252" s="141">
        <v>6E-05</v>
      </c>
      <c r="R252" s="141">
        <f>Q252*H252</f>
        <v>0.00030000000000000003</v>
      </c>
      <c r="S252" s="141">
        <v>0</v>
      </c>
      <c r="T252" s="142">
        <f>S252*H252</f>
        <v>0</v>
      </c>
      <c r="AR252" s="143" t="s">
        <v>432</v>
      </c>
      <c r="AT252" s="143" t="s">
        <v>239</v>
      </c>
      <c r="AU252" s="143" t="s">
        <v>86</v>
      </c>
      <c r="AY252" s="18" t="s">
        <v>208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8" t="s">
        <v>84</v>
      </c>
      <c r="BK252" s="144">
        <f>ROUND(I252*H252,2)</f>
        <v>0</v>
      </c>
      <c r="BL252" s="18" t="s">
        <v>331</v>
      </c>
      <c r="BM252" s="143" t="s">
        <v>828</v>
      </c>
    </row>
    <row r="253" spans="2:65" s="1" customFormat="1" ht="44.25" customHeight="1">
      <c r="B253" s="33"/>
      <c r="C253" s="132" t="s">
        <v>452</v>
      </c>
      <c r="D253" s="132" t="s">
        <v>211</v>
      </c>
      <c r="E253" s="133" t="s">
        <v>504</v>
      </c>
      <c r="F253" s="134" t="s">
        <v>505</v>
      </c>
      <c r="G253" s="135" t="s">
        <v>447</v>
      </c>
      <c r="H253" s="187"/>
      <c r="I253" s="137"/>
      <c r="J253" s="138">
        <f>ROUND(I253*H253,2)</f>
        <v>0</v>
      </c>
      <c r="K253" s="134" t="s">
        <v>215</v>
      </c>
      <c r="L253" s="33"/>
      <c r="M253" s="139" t="s">
        <v>19</v>
      </c>
      <c r="N253" s="140" t="s">
        <v>48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331</v>
      </c>
      <c r="AT253" s="143" t="s">
        <v>211</v>
      </c>
      <c r="AU253" s="143" t="s">
        <v>86</v>
      </c>
      <c r="AY253" s="18" t="s">
        <v>208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8" t="s">
        <v>84</v>
      </c>
      <c r="BK253" s="144">
        <f>ROUND(I253*H253,2)</f>
        <v>0</v>
      </c>
      <c r="BL253" s="18" t="s">
        <v>331</v>
      </c>
      <c r="BM253" s="143" t="s">
        <v>829</v>
      </c>
    </row>
    <row r="254" spans="2:47" s="1" customFormat="1" ht="12">
      <c r="B254" s="33"/>
      <c r="D254" s="145" t="s">
        <v>218</v>
      </c>
      <c r="F254" s="146" t="s">
        <v>507</v>
      </c>
      <c r="I254" s="147"/>
      <c r="L254" s="33"/>
      <c r="M254" s="148"/>
      <c r="T254" s="52"/>
      <c r="AT254" s="18" t="s">
        <v>218</v>
      </c>
      <c r="AU254" s="18" t="s">
        <v>86</v>
      </c>
    </row>
    <row r="255" spans="2:63" s="11" customFormat="1" ht="25.9" customHeight="1">
      <c r="B255" s="120"/>
      <c r="D255" s="121" t="s">
        <v>76</v>
      </c>
      <c r="E255" s="122" t="s">
        <v>508</v>
      </c>
      <c r="F255" s="122" t="s">
        <v>509</v>
      </c>
      <c r="I255" s="123"/>
      <c r="J255" s="124">
        <f>BK255</f>
        <v>0</v>
      </c>
      <c r="L255" s="120"/>
      <c r="M255" s="125"/>
      <c r="P255" s="126">
        <f>P256</f>
        <v>0</v>
      </c>
      <c r="R255" s="126">
        <f>R256</f>
        <v>0</v>
      </c>
      <c r="T255" s="127">
        <f>T256</f>
        <v>0</v>
      </c>
      <c r="AR255" s="121" t="s">
        <v>244</v>
      </c>
      <c r="AT255" s="128" t="s">
        <v>76</v>
      </c>
      <c r="AU255" s="128" t="s">
        <v>77</v>
      </c>
      <c r="AY255" s="121" t="s">
        <v>208</v>
      </c>
      <c r="BK255" s="129">
        <f>BK256</f>
        <v>0</v>
      </c>
    </row>
    <row r="256" spans="2:63" s="11" customFormat="1" ht="22.9" customHeight="1">
      <c r="B256" s="120"/>
      <c r="D256" s="121" t="s">
        <v>76</v>
      </c>
      <c r="E256" s="130" t="s">
        <v>510</v>
      </c>
      <c r="F256" s="130" t="s">
        <v>511</v>
      </c>
      <c r="I256" s="123"/>
      <c r="J256" s="131">
        <f>BK256</f>
        <v>0</v>
      </c>
      <c r="L256" s="120"/>
      <c r="M256" s="125"/>
      <c r="P256" s="126">
        <f>SUM(P257:P258)</f>
        <v>0</v>
      </c>
      <c r="R256" s="126">
        <f>SUM(R257:R258)</f>
        <v>0</v>
      </c>
      <c r="T256" s="127">
        <f>SUM(T257:T258)</f>
        <v>0</v>
      </c>
      <c r="AR256" s="121" t="s">
        <v>244</v>
      </c>
      <c r="AT256" s="128" t="s">
        <v>76</v>
      </c>
      <c r="AU256" s="128" t="s">
        <v>84</v>
      </c>
      <c r="AY256" s="121" t="s">
        <v>208</v>
      </c>
      <c r="BK256" s="129">
        <f>SUM(BK257:BK258)</f>
        <v>0</v>
      </c>
    </row>
    <row r="257" spans="2:65" s="1" customFormat="1" ht="16.5" customHeight="1">
      <c r="B257" s="33"/>
      <c r="C257" s="132" t="s">
        <v>459</v>
      </c>
      <c r="D257" s="132" t="s">
        <v>211</v>
      </c>
      <c r="E257" s="133" t="s">
        <v>513</v>
      </c>
      <c r="F257" s="134" t="s">
        <v>511</v>
      </c>
      <c r="G257" s="135" t="s">
        <v>447</v>
      </c>
      <c r="H257" s="187"/>
      <c r="I257" s="137"/>
      <c r="J257" s="138">
        <f>ROUND(I257*H257,2)</f>
        <v>0</v>
      </c>
      <c r="K257" s="134" t="s">
        <v>514</v>
      </c>
      <c r="L257" s="33"/>
      <c r="M257" s="139" t="s">
        <v>19</v>
      </c>
      <c r="N257" s="140" t="s">
        <v>48</v>
      </c>
      <c r="P257" s="141">
        <f>O257*H257</f>
        <v>0</v>
      </c>
      <c r="Q257" s="141">
        <v>0</v>
      </c>
      <c r="R257" s="141">
        <f>Q257*H257</f>
        <v>0</v>
      </c>
      <c r="S257" s="141">
        <v>0</v>
      </c>
      <c r="T257" s="142">
        <f>S257*H257</f>
        <v>0</v>
      </c>
      <c r="AR257" s="143" t="s">
        <v>515</v>
      </c>
      <c r="AT257" s="143" t="s">
        <v>211</v>
      </c>
      <c r="AU257" s="143" t="s">
        <v>86</v>
      </c>
      <c r="AY257" s="18" t="s">
        <v>208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8" t="s">
        <v>84</v>
      </c>
      <c r="BK257" s="144">
        <f>ROUND(I257*H257,2)</f>
        <v>0</v>
      </c>
      <c r="BL257" s="18" t="s">
        <v>515</v>
      </c>
      <c r="BM257" s="143" t="s">
        <v>830</v>
      </c>
    </row>
    <row r="258" spans="2:47" s="1" customFormat="1" ht="12">
      <c r="B258" s="33"/>
      <c r="D258" s="145" t="s">
        <v>218</v>
      </c>
      <c r="F258" s="146" t="s">
        <v>517</v>
      </c>
      <c r="I258" s="147"/>
      <c r="L258" s="33"/>
      <c r="M258" s="188"/>
      <c r="N258" s="189"/>
      <c r="O258" s="189"/>
      <c r="P258" s="189"/>
      <c r="Q258" s="189"/>
      <c r="R258" s="189"/>
      <c r="S258" s="189"/>
      <c r="T258" s="190"/>
      <c r="AT258" s="18" t="s">
        <v>218</v>
      </c>
      <c r="AU258" s="18" t="s">
        <v>86</v>
      </c>
    </row>
    <row r="259" spans="2:12" s="1" customFormat="1" ht="6.95" customHeight="1">
      <c r="B259" s="41"/>
      <c r="C259" s="42"/>
      <c r="D259" s="42"/>
      <c r="E259" s="42"/>
      <c r="F259" s="42"/>
      <c r="G259" s="42"/>
      <c r="H259" s="42"/>
      <c r="I259" s="42"/>
      <c r="J259" s="42"/>
      <c r="K259" s="42"/>
      <c r="L259" s="33"/>
    </row>
  </sheetData>
  <sheetProtection algorithmName="SHA-512" hashValue="Ca/YVCcOJrUwambmricm4O9AWuuqv8+/rbgmy/zKI7oisB5WRHCiAs0xoLfPfL4g4y9C8Fr0PGPSDgQdJm164g==" saltValue="2b23uG8/GiyW+q5KdxEZcZjKq7aXbsbrdkj+SyIqml1KmFxFEDfKKGTI9lFS4QQmYut2Vu+apU857BEjYQhjbg==" spinCount="100000" sheet="1" objects="1" scenarios="1" formatColumns="0" formatRows="0" autoFilter="0"/>
  <autoFilter ref="C95:K258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1272221"/>
    <hyperlink ref="F105" r:id="rId2" display="https://podminky.urs.cz/item/CS_URS_2023_01/311273121"/>
    <hyperlink ref="F110" r:id="rId3" display="https://podminky.urs.cz/item/CS_URS_2023_01/319201321"/>
    <hyperlink ref="F116" r:id="rId4" display="https://podminky.urs.cz/item/CS_URS_2023_01/346272256"/>
    <hyperlink ref="F122" r:id="rId5" display="https://podminky.urs.cz/item/CS_URS_2023_01/612321141"/>
    <hyperlink ref="F128" r:id="rId6" display="https://podminky.urs.cz/item/CS_URS_2023_01/612321191"/>
    <hyperlink ref="F131" r:id="rId7" display="https://podminky.urs.cz/item/CS_URS_2023_01/612325302"/>
    <hyperlink ref="F144" r:id="rId8" display="https://podminky.urs.cz/item/CS_URS_2023_01/622321141"/>
    <hyperlink ref="F151" r:id="rId9" display="https://podminky.urs.cz/item/CS_URS_2023_01/622321191"/>
    <hyperlink ref="F153" r:id="rId10" display="https://podminky.urs.cz/item/CS_URS_2023_01/623324111"/>
    <hyperlink ref="F158" r:id="rId11" display="https://podminky.urs.cz/item/CS_URS_2023_01/629135101"/>
    <hyperlink ref="F162" r:id="rId12" display="https://podminky.urs.cz/item/CS_URS_2023_01/629135102"/>
    <hyperlink ref="F166" r:id="rId13" display="https://podminky.urs.cz/item/CS_URS_2023_01/629991011"/>
    <hyperlink ref="F172" r:id="rId14" display="https://podminky.urs.cz/item/CS_URS_2023_01/949101112"/>
    <hyperlink ref="F177" r:id="rId15" display="https://podminky.urs.cz/item/CS_URS_2023_01/968062377"/>
    <hyperlink ref="F182" r:id="rId16" display="https://podminky.urs.cz/item/CS_URS_2023_01/973031826"/>
    <hyperlink ref="F187" r:id="rId17" display="https://podminky.urs.cz/item/CS_URS_2023_01/997013111"/>
    <hyperlink ref="F189" r:id="rId18" display="https://podminky.urs.cz/item/CS_URS_2023_01/997013501"/>
    <hyperlink ref="F191" r:id="rId19" display="https://podminky.urs.cz/item/CS_URS_2023_01/997013509"/>
    <hyperlink ref="F194" r:id="rId20" display="https://podminky.urs.cz/item/CS_URS_2023_01/997013863"/>
    <hyperlink ref="F196" r:id="rId21" display="https://podminky.urs.cz/item/CS_URS_2023_01/997013871"/>
    <hyperlink ref="F199" r:id="rId22" display="https://podminky.urs.cz/item/CS_URS_2023_01/998011001"/>
    <hyperlink ref="F203" r:id="rId23" display="https://podminky.urs.cz/item/CS_URS_2023_01/764002851"/>
    <hyperlink ref="F207" r:id="rId24" display="https://podminky.urs.cz/item/CS_URS_2023_01/764216643"/>
    <hyperlink ref="F211" r:id="rId25" display="https://podminky.urs.cz/item/CS_URS_2023_01/764216645"/>
    <hyperlink ref="F215" r:id="rId26" display="https://podminky.urs.cz/item/CS_URS_2023_01/764216665"/>
    <hyperlink ref="F219" r:id="rId27" display="https://podminky.urs.cz/item/CS_URS_2023_01/998764201"/>
    <hyperlink ref="F222" r:id="rId28" display="https://podminky.urs.cz/item/CS_URS_2023_01/766622133"/>
    <hyperlink ref="F236" r:id="rId29" display="https://podminky.urs.cz/item/CS_URS_2023_01/767627310"/>
    <hyperlink ref="F243" r:id="rId30" display="https://podminky.urs.cz/item/CS_URS_2023_01/766694116"/>
    <hyperlink ref="F254" r:id="rId31" display="https://podminky.urs.cz/item/CS_URS_2023_01/998766201"/>
    <hyperlink ref="F258" r:id="rId32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313"/>
  <sheetViews>
    <sheetView showGridLines="0" workbookViewId="0" topLeftCell="A16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729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831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ROUND((SUM(BE96:BE312)),2)</f>
        <v>0</v>
      </c>
      <c r="I35" s="94">
        <v>0.21</v>
      </c>
      <c r="J35" s="82">
        <f>ROUND(((SUM(BE96:BE312))*I35),2)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ROUND((SUM(BF96:BF312)),2)</f>
        <v>0</v>
      </c>
      <c r="I36" s="94">
        <v>0.15</v>
      </c>
      <c r="J36" s="82">
        <f>ROUND(((SUM(BF96:BF312))*I36),2)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ROUND((SUM(BG96:BG312)),2)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ROUND((SUM(BH96:BH312)),2)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ROUND((SUM(BI96:BI312)),2)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729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J2 - 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J145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J202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J241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J253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J256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J257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J274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J309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J310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729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J2 - 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P97+P256+P309</f>
        <v>0</v>
      </c>
      <c r="Q96" s="50"/>
      <c r="R96" s="117">
        <f>R97+R256+R309</f>
        <v>17.263539971012502</v>
      </c>
      <c r="S96" s="50"/>
      <c r="T96" s="118">
        <f>T97+T256+T309</f>
        <v>11.0918515</v>
      </c>
      <c r="AT96" s="18" t="s">
        <v>76</v>
      </c>
      <c r="AU96" s="18" t="s">
        <v>181</v>
      </c>
      <c r="BK96" s="119">
        <f>BK97+BK256+BK309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P98+P145+P202+P241+P253</f>
        <v>0</v>
      </c>
      <c r="R97" s="126">
        <f>R98+R145+R202+R241+R253</f>
        <v>16.0218601127</v>
      </c>
      <c r="T97" s="127">
        <f>T98+T145+T202+T241+T253</f>
        <v>11.060873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BK98+BK145+BK202+BK241+BK253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SUM(P99:P144)</f>
        <v>0</v>
      </c>
      <c r="R98" s="126">
        <f>SUM(R99:R144)</f>
        <v>12.0405305127</v>
      </c>
      <c r="T98" s="127">
        <f>SUM(T99:T144)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SUM(BK99:BK144)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0.074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0.138935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832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833</v>
      </c>
      <c r="H101" s="153">
        <v>0.074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3" customFormat="1" ht="12">
      <c r="B102" s="157"/>
      <c r="D102" s="150" t="s">
        <v>220</v>
      </c>
      <c r="E102" s="158" t="s">
        <v>19</v>
      </c>
      <c r="F102" s="159" t="s">
        <v>222</v>
      </c>
      <c r="H102" s="158" t="s">
        <v>19</v>
      </c>
      <c r="I102" s="160"/>
      <c r="L102" s="157"/>
      <c r="M102" s="161"/>
      <c r="T102" s="162"/>
      <c r="AT102" s="158" t="s">
        <v>220</v>
      </c>
      <c r="AU102" s="158" t="s">
        <v>86</v>
      </c>
      <c r="AV102" s="13" t="s">
        <v>84</v>
      </c>
      <c r="AW102" s="13" t="s">
        <v>37</v>
      </c>
      <c r="AX102" s="13" t="s">
        <v>77</v>
      </c>
      <c r="AY102" s="158" t="s">
        <v>208</v>
      </c>
    </row>
    <row r="103" spans="2:51" s="14" customFormat="1" ht="12">
      <c r="B103" s="163"/>
      <c r="D103" s="150" t="s">
        <v>220</v>
      </c>
      <c r="E103" s="164" t="s">
        <v>19</v>
      </c>
      <c r="F103" s="165" t="s">
        <v>223</v>
      </c>
      <c r="H103" s="166">
        <v>0.074</v>
      </c>
      <c r="I103" s="167"/>
      <c r="L103" s="163"/>
      <c r="M103" s="168"/>
      <c r="T103" s="169"/>
      <c r="AT103" s="164" t="s">
        <v>220</v>
      </c>
      <c r="AU103" s="164" t="s">
        <v>86</v>
      </c>
      <c r="AV103" s="14" t="s">
        <v>216</v>
      </c>
      <c r="AW103" s="14" t="s">
        <v>37</v>
      </c>
      <c r="AX103" s="14" t="s">
        <v>84</v>
      </c>
      <c r="AY103" s="164" t="s">
        <v>208</v>
      </c>
    </row>
    <row r="104" spans="2:65" s="1" customFormat="1" ht="44.25" customHeight="1">
      <c r="B104" s="33"/>
      <c r="C104" s="132" t="s">
        <v>86</v>
      </c>
      <c r="D104" s="132" t="s">
        <v>211</v>
      </c>
      <c r="E104" s="133" t="s">
        <v>731</v>
      </c>
      <c r="F104" s="134" t="s">
        <v>732</v>
      </c>
      <c r="G104" s="135" t="s">
        <v>226</v>
      </c>
      <c r="H104" s="136">
        <v>13.838</v>
      </c>
      <c r="I104" s="137"/>
      <c r="J104" s="138">
        <f>ROUND(I104*H104,2)</f>
        <v>0</v>
      </c>
      <c r="K104" s="134" t="s">
        <v>215</v>
      </c>
      <c r="L104" s="33"/>
      <c r="M104" s="139" t="s">
        <v>19</v>
      </c>
      <c r="N104" s="140" t="s">
        <v>48</v>
      </c>
      <c r="P104" s="141">
        <f>O104*H104</f>
        <v>0</v>
      </c>
      <c r="Q104" s="141">
        <v>0.1762009</v>
      </c>
      <c r="R104" s="141">
        <f>Q104*H104</f>
        <v>2.4382680542</v>
      </c>
      <c r="S104" s="141">
        <v>0</v>
      </c>
      <c r="T104" s="142">
        <f>S104*H104</f>
        <v>0</v>
      </c>
      <c r="AR104" s="143" t="s">
        <v>216</v>
      </c>
      <c r="AT104" s="143" t="s">
        <v>211</v>
      </c>
      <c r="AU104" s="143" t="s">
        <v>86</v>
      </c>
      <c r="AY104" s="18" t="s">
        <v>208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84</v>
      </c>
      <c r="BK104" s="144">
        <f>ROUND(I104*H104,2)</f>
        <v>0</v>
      </c>
      <c r="BL104" s="18" t="s">
        <v>216</v>
      </c>
      <c r="BM104" s="143" t="s">
        <v>834</v>
      </c>
    </row>
    <row r="105" spans="2:47" s="1" customFormat="1" ht="12">
      <c r="B105" s="33"/>
      <c r="D105" s="145" t="s">
        <v>218</v>
      </c>
      <c r="F105" s="146" t="s">
        <v>734</v>
      </c>
      <c r="I105" s="147"/>
      <c r="L105" s="33"/>
      <c r="M105" s="148"/>
      <c r="T105" s="52"/>
      <c r="AT105" s="18" t="s">
        <v>218</v>
      </c>
      <c r="AU105" s="18" t="s">
        <v>86</v>
      </c>
    </row>
    <row r="106" spans="2:51" s="12" customFormat="1" ht="12">
      <c r="B106" s="149"/>
      <c r="D106" s="150" t="s">
        <v>220</v>
      </c>
      <c r="E106" s="151" t="s">
        <v>19</v>
      </c>
      <c r="F106" s="152" t="s">
        <v>835</v>
      </c>
      <c r="H106" s="153">
        <v>11.07</v>
      </c>
      <c r="I106" s="154"/>
      <c r="L106" s="149"/>
      <c r="M106" s="155"/>
      <c r="T106" s="156"/>
      <c r="AT106" s="151" t="s">
        <v>220</v>
      </c>
      <c r="AU106" s="151" t="s">
        <v>86</v>
      </c>
      <c r="AV106" s="12" t="s">
        <v>86</v>
      </c>
      <c r="AW106" s="12" t="s">
        <v>37</v>
      </c>
      <c r="AX106" s="12" t="s">
        <v>77</v>
      </c>
      <c r="AY106" s="151" t="s">
        <v>208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836</v>
      </c>
      <c r="H107" s="153">
        <v>2.768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4" customFormat="1" ht="12">
      <c r="B108" s="163"/>
      <c r="D108" s="150" t="s">
        <v>220</v>
      </c>
      <c r="E108" s="164" t="s">
        <v>19</v>
      </c>
      <c r="F108" s="165" t="s">
        <v>223</v>
      </c>
      <c r="H108" s="166">
        <v>13.838000000000001</v>
      </c>
      <c r="I108" s="167"/>
      <c r="L108" s="163"/>
      <c r="M108" s="168"/>
      <c r="T108" s="169"/>
      <c r="AT108" s="164" t="s">
        <v>220</v>
      </c>
      <c r="AU108" s="164" t="s">
        <v>86</v>
      </c>
      <c r="AV108" s="14" t="s">
        <v>216</v>
      </c>
      <c r="AW108" s="14" t="s">
        <v>37</v>
      </c>
      <c r="AX108" s="14" t="s">
        <v>84</v>
      </c>
      <c r="AY108" s="164" t="s">
        <v>208</v>
      </c>
    </row>
    <row r="109" spans="2:65" s="1" customFormat="1" ht="55.5" customHeight="1">
      <c r="B109" s="33"/>
      <c r="C109" s="132" t="s">
        <v>209</v>
      </c>
      <c r="D109" s="132" t="s">
        <v>211</v>
      </c>
      <c r="E109" s="133" t="s">
        <v>657</v>
      </c>
      <c r="F109" s="134" t="s">
        <v>658</v>
      </c>
      <c r="G109" s="135" t="s">
        <v>226</v>
      </c>
      <c r="H109" s="136">
        <v>29.51</v>
      </c>
      <c r="I109" s="137"/>
      <c r="J109" s="138">
        <f>ROUND(I109*H109,2)</f>
        <v>0</v>
      </c>
      <c r="K109" s="134" t="s">
        <v>215</v>
      </c>
      <c r="L109" s="33"/>
      <c r="M109" s="139" t="s">
        <v>19</v>
      </c>
      <c r="N109" s="140" t="s">
        <v>48</v>
      </c>
      <c r="P109" s="141">
        <f>O109*H109</f>
        <v>0</v>
      </c>
      <c r="Q109" s="141">
        <v>0.2441076</v>
      </c>
      <c r="R109" s="141">
        <f>Q109*H109</f>
        <v>7.203615276000001</v>
      </c>
      <c r="S109" s="141">
        <v>0</v>
      </c>
      <c r="T109" s="142">
        <f>S109*H109</f>
        <v>0</v>
      </c>
      <c r="AR109" s="143" t="s">
        <v>216</v>
      </c>
      <c r="AT109" s="143" t="s">
        <v>211</v>
      </c>
      <c r="AU109" s="143" t="s">
        <v>86</v>
      </c>
      <c r="AY109" s="18" t="s">
        <v>208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8" t="s">
        <v>84</v>
      </c>
      <c r="BK109" s="144">
        <f>ROUND(I109*H109,2)</f>
        <v>0</v>
      </c>
      <c r="BL109" s="18" t="s">
        <v>216</v>
      </c>
      <c r="BM109" s="143" t="s">
        <v>837</v>
      </c>
    </row>
    <row r="110" spans="2:47" s="1" customFormat="1" ht="12">
      <c r="B110" s="33"/>
      <c r="D110" s="145" t="s">
        <v>218</v>
      </c>
      <c r="F110" s="146" t="s">
        <v>660</v>
      </c>
      <c r="I110" s="147"/>
      <c r="L110" s="33"/>
      <c r="M110" s="148"/>
      <c r="T110" s="52"/>
      <c r="AT110" s="18" t="s">
        <v>218</v>
      </c>
      <c r="AU110" s="18" t="s">
        <v>86</v>
      </c>
    </row>
    <row r="111" spans="2:51" s="12" customFormat="1" ht="12">
      <c r="B111" s="149"/>
      <c r="D111" s="150" t="s">
        <v>220</v>
      </c>
      <c r="E111" s="151" t="s">
        <v>19</v>
      </c>
      <c r="F111" s="152" t="s">
        <v>838</v>
      </c>
      <c r="H111" s="153">
        <v>59.325</v>
      </c>
      <c r="I111" s="154"/>
      <c r="L111" s="149"/>
      <c r="M111" s="155"/>
      <c r="T111" s="156"/>
      <c r="AT111" s="151" t="s">
        <v>220</v>
      </c>
      <c r="AU111" s="151" t="s">
        <v>86</v>
      </c>
      <c r="AV111" s="12" t="s">
        <v>86</v>
      </c>
      <c r="AW111" s="12" t="s">
        <v>37</v>
      </c>
      <c r="AX111" s="12" t="s">
        <v>77</v>
      </c>
      <c r="AY111" s="151" t="s">
        <v>208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839</v>
      </c>
      <c r="H112" s="153">
        <v>7.05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840</v>
      </c>
      <c r="H113" s="153">
        <v>-38.745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3" customFormat="1" ht="12">
      <c r="B114" s="157"/>
      <c r="D114" s="150" t="s">
        <v>220</v>
      </c>
      <c r="E114" s="158" t="s">
        <v>19</v>
      </c>
      <c r="F114" s="159" t="s">
        <v>841</v>
      </c>
      <c r="H114" s="158" t="s">
        <v>19</v>
      </c>
      <c r="I114" s="160"/>
      <c r="L114" s="157"/>
      <c r="M114" s="161"/>
      <c r="T114" s="162"/>
      <c r="AT114" s="158" t="s">
        <v>220</v>
      </c>
      <c r="AU114" s="158" t="s">
        <v>86</v>
      </c>
      <c r="AV114" s="13" t="s">
        <v>84</v>
      </c>
      <c r="AW114" s="13" t="s">
        <v>37</v>
      </c>
      <c r="AX114" s="13" t="s">
        <v>77</v>
      </c>
      <c r="AY114" s="158" t="s">
        <v>208</v>
      </c>
    </row>
    <row r="115" spans="2:51" s="12" customFormat="1" ht="12">
      <c r="B115" s="149"/>
      <c r="D115" s="150" t="s">
        <v>220</v>
      </c>
      <c r="E115" s="151" t="s">
        <v>19</v>
      </c>
      <c r="F115" s="152" t="s">
        <v>842</v>
      </c>
      <c r="H115" s="153">
        <v>1.88</v>
      </c>
      <c r="I115" s="154"/>
      <c r="L115" s="149"/>
      <c r="M115" s="155"/>
      <c r="T115" s="156"/>
      <c r="AT115" s="151" t="s">
        <v>220</v>
      </c>
      <c r="AU115" s="151" t="s">
        <v>86</v>
      </c>
      <c r="AV115" s="12" t="s">
        <v>86</v>
      </c>
      <c r="AW115" s="12" t="s">
        <v>37</v>
      </c>
      <c r="AX115" s="12" t="s">
        <v>77</v>
      </c>
      <c r="AY115" s="151" t="s">
        <v>208</v>
      </c>
    </row>
    <row r="116" spans="2:51" s="13" customFormat="1" ht="12">
      <c r="B116" s="157"/>
      <c r="D116" s="150" t="s">
        <v>220</v>
      </c>
      <c r="E116" s="158" t="s">
        <v>19</v>
      </c>
      <c r="F116" s="159" t="s">
        <v>843</v>
      </c>
      <c r="H116" s="158" t="s">
        <v>19</v>
      </c>
      <c r="I116" s="160"/>
      <c r="L116" s="157"/>
      <c r="M116" s="161"/>
      <c r="T116" s="162"/>
      <c r="AT116" s="158" t="s">
        <v>220</v>
      </c>
      <c r="AU116" s="158" t="s">
        <v>86</v>
      </c>
      <c r="AV116" s="13" t="s">
        <v>84</v>
      </c>
      <c r="AW116" s="13" t="s">
        <v>37</v>
      </c>
      <c r="AX116" s="13" t="s">
        <v>77</v>
      </c>
      <c r="AY116" s="158" t="s">
        <v>208</v>
      </c>
    </row>
    <row r="117" spans="2:51" s="14" customFormat="1" ht="12">
      <c r="B117" s="163"/>
      <c r="D117" s="150" t="s">
        <v>220</v>
      </c>
      <c r="E117" s="164" t="s">
        <v>19</v>
      </c>
      <c r="F117" s="165" t="s">
        <v>223</v>
      </c>
      <c r="H117" s="166">
        <v>29.51</v>
      </c>
      <c r="I117" s="167"/>
      <c r="L117" s="163"/>
      <c r="M117" s="168"/>
      <c r="T117" s="169"/>
      <c r="AT117" s="164" t="s">
        <v>220</v>
      </c>
      <c r="AU117" s="164" t="s">
        <v>86</v>
      </c>
      <c r="AV117" s="14" t="s">
        <v>216</v>
      </c>
      <c r="AW117" s="14" t="s">
        <v>37</v>
      </c>
      <c r="AX117" s="14" t="s">
        <v>84</v>
      </c>
      <c r="AY117" s="164" t="s">
        <v>208</v>
      </c>
    </row>
    <row r="118" spans="2:65" s="1" customFormat="1" ht="37.9" customHeight="1">
      <c r="B118" s="33"/>
      <c r="C118" s="132" t="s">
        <v>216</v>
      </c>
      <c r="D118" s="132" t="s">
        <v>211</v>
      </c>
      <c r="E118" s="133" t="s">
        <v>233</v>
      </c>
      <c r="F118" s="134" t="s">
        <v>234</v>
      </c>
      <c r="G118" s="135" t="s">
        <v>235</v>
      </c>
      <c r="H118" s="136">
        <v>3</v>
      </c>
      <c r="I118" s="137"/>
      <c r="J118" s="138">
        <f>ROUND(I118*H118,2)</f>
        <v>0</v>
      </c>
      <c r="K118" s="134" t="s">
        <v>215</v>
      </c>
      <c r="L118" s="33"/>
      <c r="M118" s="139" t="s">
        <v>19</v>
      </c>
      <c r="N118" s="140" t="s">
        <v>48</v>
      </c>
      <c r="P118" s="141">
        <f>O118*H118</f>
        <v>0</v>
      </c>
      <c r="Q118" s="141">
        <v>0.0303</v>
      </c>
      <c r="R118" s="141">
        <f>Q118*H118</f>
        <v>0.09090000000000001</v>
      </c>
      <c r="S118" s="141">
        <v>0</v>
      </c>
      <c r="T118" s="142">
        <f>S118*H118</f>
        <v>0</v>
      </c>
      <c r="AR118" s="143" t="s">
        <v>216</v>
      </c>
      <c r="AT118" s="143" t="s">
        <v>211</v>
      </c>
      <c r="AU118" s="143" t="s">
        <v>86</v>
      </c>
      <c r="AY118" s="18" t="s">
        <v>208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84</v>
      </c>
      <c r="BK118" s="144">
        <f>ROUND(I118*H118,2)</f>
        <v>0</v>
      </c>
      <c r="BL118" s="18" t="s">
        <v>216</v>
      </c>
      <c r="BM118" s="143" t="s">
        <v>844</v>
      </c>
    </row>
    <row r="119" spans="2:47" s="1" customFormat="1" ht="12">
      <c r="B119" s="33"/>
      <c r="D119" s="145" t="s">
        <v>218</v>
      </c>
      <c r="F119" s="146" t="s">
        <v>237</v>
      </c>
      <c r="I119" s="147"/>
      <c r="L119" s="33"/>
      <c r="M119" s="148"/>
      <c r="T119" s="52"/>
      <c r="AT119" s="18" t="s">
        <v>218</v>
      </c>
      <c r="AU119" s="18" t="s">
        <v>86</v>
      </c>
    </row>
    <row r="120" spans="2:51" s="12" customFormat="1" ht="12">
      <c r="B120" s="149"/>
      <c r="D120" s="150" t="s">
        <v>220</v>
      </c>
      <c r="E120" s="151" t="s">
        <v>19</v>
      </c>
      <c r="F120" s="152" t="s">
        <v>209</v>
      </c>
      <c r="H120" s="153">
        <v>3</v>
      </c>
      <c r="I120" s="154"/>
      <c r="L120" s="149"/>
      <c r="M120" s="155"/>
      <c r="T120" s="156"/>
      <c r="AT120" s="151" t="s">
        <v>220</v>
      </c>
      <c r="AU120" s="151" t="s">
        <v>86</v>
      </c>
      <c r="AV120" s="12" t="s">
        <v>86</v>
      </c>
      <c r="AW120" s="12" t="s">
        <v>37</v>
      </c>
      <c r="AX120" s="12" t="s">
        <v>77</v>
      </c>
      <c r="AY120" s="151" t="s">
        <v>208</v>
      </c>
    </row>
    <row r="121" spans="2:51" s="14" customFormat="1" ht="12">
      <c r="B121" s="163"/>
      <c r="D121" s="150" t="s">
        <v>220</v>
      </c>
      <c r="E121" s="164" t="s">
        <v>19</v>
      </c>
      <c r="F121" s="165" t="s">
        <v>223</v>
      </c>
      <c r="H121" s="166">
        <v>3</v>
      </c>
      <c r="I121" s="167"/>
      <c r="L121" s="163"/>
      <c r="M121" s="168"/>
      <c r="T121" s="169"/>
      <c r="AT121" s="164" t="s">
        <v>220</v>
      </c>
      <c r="AU121" s="164" t="s">
        <v>86</v>
      </c>
      <c r="AV121" s="14" t="s">
        <v>216</v>
      </c>
      <c r="AW121" s="14" t="s">
        <v>37</v>
      </c>
      <c r="AX121" s="14" t="s">
        <v>84</v>
      </c>
      <c r="AY121" s="164" t="s">
        <v>208</v>
      </c>
    </row>
    <row r="122" spans="2:65" s="1" customFormat="1" ht="16.5" customHeight="1">
      <c r="B122" s="33"/>
      <c r="C122" s="170" t="s">
        <v>244</v>
      </c>
      <c r="D122" s="170" t="s">
        <v>239</v>
      </c>
      <c r="E122" s="171" t="s">
        <v>240</v>
      </c>
      <c r="F122" s="172" t="s">
        <v>241</v>
      </c>
      <c r="G122" s="173" t="s">
        <v>235</v>
      </c>
      <c r="H122" s="174">
        <v>3</v>
      </c>
      <c r="I122" s="175"/>
      <c r="J122" s="176">
        <f>ROUND(I122*H122,2)</f>
        <v>0</v>
      </c>
      <c r="K122" s="172" t="s">
        <v>215</v>
      </c>
      <c r="L122" s="177"/>
      <c r="M122" s="178" t="s">
        <v>19</v>
      </c>
      <c r="N122" s="179" t="s">
        <v>48</v>
      </c>
      <c r="P122" s="141">
        <f>O122*H122</f>
        <v>0</v>
      </c>
      <c r="Q122" s="141">
        <v>0.12</v>
      </c>
      <c r="R122" s="141">
        <f>Q122*H122</f>
        <v>0.36</v>
      </c>
      <c r="S122" s="141">
        <v>0</v>
      </c>
      <c r="T122" s="142">
        <f>S122*H122</f>
        <v>0</v>
      </c>
      <c r="AR122" s="143" t="s">
        <v>242</v>
      </c>
      <c r="AT122" s="143" t="s">
        <v>239</v>
      </c>
      <c r="AU122" s="143" t="s">
        <v>86</v>
      </c>
      <c r="AY122" s="18" t="s">
        <v>208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84</v>
      </c>
      <c r="BK122" s="144">
        <f>ROUND(I122*H122,2)</f>
        <v>0</v>
      </c>
      <c r="BL122" s="18" t="s">
        <v>216</v>
      </c>
      <c r="BM122" s="143" t="s">
        <v>845</v>
      </c>
    </row>
    <row r="123" spans="2:65" s="1" customFormat="1" ht="33" customHeight="1">
      <c r="B123" s="33"/>
      <c r="C123" s="132" t="s">
        <v>250</v>
      </c>
      <c r="D123" s="132" t="s">
        <v>211</v>
      </c>
      <c r="E123" s="133" t="s">
        <v>846</v>
      </c>
      <c r="F123" s="134" t="s">
        <v>847</v>
      </c>
      <c r="G123" s="135" t="s">
        <v>226</v>
      </c>
      <c r="H123" s="136">
        <v>0.383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48</v>
      </c>
      <c r="P123" s="141">
        <f>O123*H123</f>
        <v>0</v>
      </c>
      <c r="Q123" s="141">
        <v>0.0007875</v>
      </c>
      <c r="R123" s="141">
        <f>Q123*H123</f>
        <v>0.0003016125</v>
      </c>
      <c r="S123" s="141">
        <v>0</v>
      </c>
      <c r="T123" s="142">
        <f>S123*H123</f>
        <v>0</v>
      </c>
      <c r="AR123" s="143" t="s">
        <v>216</v>
      </c>
      <c r="AT123" s="143" t="s">
        <v>211</v>
      </c>
      <c r="AU123" s="143" t="s">
        <v>86</v>
      </c>
      <c r="AY123" s="18" t="s">
        <v>208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84</v>
      </c>
      <c r="BK123" s="144">
        <f>ROUND(I123*H123,2)</f>
        <v>0</v>
      </c>
      <c r="BL123" s="18" t="s">
        <v>216</v>
      </c>
      <c r="BM123" s="143" t="s">
        <v>848</v>
      </c>
    </row>
    <row r="124" spans="2:47" s="1" customFormat="1" ht="12">
      <c r="B124" s="33"/>
      <c r="D124" s="145" t="s">
        <v>218</v>
      </c>
      <c r="F124" s="146" t="s">
        <v>849</v>
      </c>
      <c r="I124" s="147"/>
      <c r="L124" s="33"/>
      <c r="M124" s="148"/>
      <c r="T124" s="52"/>
      <c r="AT124" s="18" t="s">
        <v>218</v>
      </c>
      <c r="AU124" s="18" t="s">
        <v>86</v>
      </c>
    </row>
    <row r="125" spans="2:51" s="12" customFormat="1" ht="12">
      <c r="B125" s="149"/>
      <c r="D125" s="150" t="s">
        <v>220</v>
      </c>
      <c r="E125" s="151" t="s">
        <v>19</v>
      </c>
      <c r="F125" s="152" t="s">
        <v>850</v>
      </c>
      <c r="H125" s="153">
        <v>0.383</v>
      </c>
      <c r="I125" s="154"/>
      <c r="L125" s="149"/>
      <c r="M125" s="155"/>
      <c r="T125" s="156"/>
      <c r="AT125" s="151" t="s">
        <v>220</v>
      </c>
      <c r="AU125" s="151" t="s">
        <v>86</v>
      </c>
      <c r="AV125" s="12" t="s">
        <v>86</v>
      </c>
      <c r="AW125" s="12" t="s">
        <v>37</v>
      </c>
      <c r="AX125" s="12" t="s">
        <v>77</v>
      </c>
      <c r="AY125" s="151" t="s">
        <v>208</v>
      </c>
    </row>
    <row r="126" spans="2:51" s="14" customFormat="1" ht="12">
      <c r="B126" s="163"/>
      <c r="D126" s="150" t="s">
        <v>220</v>
      </c>
      <c r="E126" s="164" t="s">
        <v>19</v>
      </c>
      <c r="F126" s="165" t="s">
        <v>223</v>
      </c>
      <c r="H126" s="166">
        <v>0.383</v>
      </c>
      <c r="I126" s="167"/>
      <c r="L126" s="163"/>
      <c r="M126" s="168"/>
      <c r="T126" s="169"/>
      <c r="AT126" s="164" t="s">
        <v>220</v>
      </c>
      <c r="AU126" s="164" t="s">
        <v>86</v>
      </c>
      <c r="AV126" s="14" t="s">
        <v>216</v>
      </c>
      <c r="AW126" s="14" t="s">
        <v>37</v>
      </c>
      <c r="AX126" s="14" t="s">
        <v>84</v>
      </c>
      <c r="AY126" s="164" t="s">
        <v>208</v>
      </c>
    </row>
    <row r="127" spans="2:65" s="1" customFormat="1" ht="24.2" customHeight="1">
      <c r="B127" s="33"/>
      <c r="C127" s="132" t="s">
        <v>255</v>
      </c>
      <c r="D127" s="132" t="s">
        <v>211</v>
      </c>
      <c r="E127" s="133" t="s">
        <v>251</v>
      </c>
      <c r="F127" s="134" t="s">
        <v>252</v>
      </c>
      <c r="G127" s="135" t="s">
        <v>226</v>
      </c>
      <c r="H127" s="136">
        <v>0.383</v>
      </c>
      <c r="I127" s="137"/>
      <c r="J127" s="138">
        <f>ROUND(I127*H127,2)</f>
        <v>0</v>
      </c>
      <c r="K127" s="134" t="s">
        <v>215</v>
      </c>
      <c r="L127" s="33"/>
      <c r="M127" s="139" t="s">
        <v>19</v>
      </c>
      <c r="N127" s="140" t="s">
        <v>48</v>
      </c>
      <c r="P127" s="141">
        <f>O127*H127</f>
        <v>0</v>
      </c>
      <c r="Q127" s="141">
        <v>0.00126</v>
      </c>
      <c r="R127" s="141">
        <f>Q127*H127</f>
        <v>0.00048258000000000003</v>
      </c>
      <c r="S127" s="141">
        <v>0</v>
      </c>
      <c r="T127" s="142">
        <f>S127*H127</f>
        <v>0</v>
      </c>
      <c r="AR127" s="143" t="s">
        <v>216</v>
      </c>
      <c r="AT127" s="143" t="s">
        <v>211</v>
      </c>
      <c r="AU127" s="143" t="s">
        <v>86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84</v>
      </c>
      <c r="BK127" s="144">
        <f>ROUND(I127*H127,2)</f>
        <v>0</v>
      </c>
      <c r="BL127" s="18" t="s">
        <v>216</v>
      </c>
      <c r="BM127" s="143" t="s">
        <v>851</v>
      </c>
    </row>
    <row r="128" spans="2:47" s="1" customFormat="1" ht="12">
      <c r="B128" s="33"/>
      <c r="D128" s="145" t="s">
        <v>218</v>
      </c>
      <c r="F128" s="146" t="s">
        <v>254</v>
      </c>
      <c r="I128" s="147"/>
      <c r="L128" s="33"/>
      <c r="M128" s="148"/>
      <c r="T128" s="52"/>
      <c r="AT128" s="18" t="s">
        <v>218</v>
      </c>
      <c r="AU128" s="18" t="s">
        <v>86</v>
      </c>
    </row>
    <row r="129" spans="2:65" s="1" customFormat="1" ht="37.9" customHeight="1">
      <c r="B129" s="33"/>
      <c r="C129" s="132" t="s">
        <v>242</v>
      </c>
      <c r="D129" s="132" t="s">
        <v>211</v>
      </c>
      <c r="E129" s="133" t="s">
        <v>256</v>
      </c>
      <c r="F129" s="134" t="s">
        <v>257</v>
      </c>
      <c r="G129" s="135" t="s">
        <v>226</v>
      </c>
      <c r="H129" s="136">
        <v>2.255</v>
      </c>
      <c r="I129" s="137"/>
      <c r="J129" s="138">
        <f>ROUND(I129*H129,2)</f>
        <v>0</v>
      </c>
      <c r="K129" s="134" t="s">
        <v>215</v>
      </c>
      <c r="L129" s="33"/>
      <c r="M129" s="139" t="s">
        <v>19</v>
      </c>
      <c r="N129" s="140" t="s">
        <v>48</v>
      </c>
      <c r="P129" s="141">
        <f>O129*H129</f>
        <v>0</v>
      </c>
      <c r="Q129" s="141">
        <v>0.02857</v>
      </c>
      <c r="R129" s="141">
        <f>Q129*H129</f>
        <v>0.06442535</v>
      </c>
      <c r="S129" s="141">
        <v>0</v>
      </c>
      <c r="T129" s="142">
        <f>S129*H129</f>
        <v>0</v>
      </c>
      <c r="AR129" s="143" t="s">
        <v>216</v>
      </c>
      <c r="AT129" s="143" t="s">
        <v>211</v>
      </c>
      <c r="AU129" s="143" t="s">
        <v>86</v>
      </c>
      <c r="AY129" s="18" t="s">
        <v>208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84</v>
      </c>
      <c r="BK129" s="144">
        <f>ROUND(I129*H129,2)</f>
        <v>0</v>
      </c>
      <c r="BL129" s="18" t="s">
        <v>216</v>
      </c>
      <c r="BM129" s="143" t="s">
        <v>852</v>
      </c>
    </row>
    <row r="130" spans="2:47" s="1" customFormat="1" ht="12">
      <c r="B130" s="33"/>
      <c r="D130" s="145" t="s">
        <v>218</v>
      </c>
      <c r="F130" s="146" t="s">
        <v>259</v>
      </c>
      <c r="I130" s="147"/>
      <c r="L130" s="33"/>
      <c r="M130" s="148"/>
      <c r="T130" s="52"/>
      <c r="AT130" s="18" t="s">
        <v>218</v>
      </c>
      <c r="AU130" s="18" t="s">
        <v>86</v>
      </c>
    </row>
    <row r="131" spans="2:51" s="12" customFormat="1" ht="12">
      <c r="B131" s="149"/>
      <c r="D131" s="150" t="s">
        <v>220</v>
      </c>
      <c r="E131" s="151" t="s">
        <v>19</v>
      </c>
      <c r="F131" s="152" t="s">
        <v>853</v>
      </c>
      <c r="H131" s="153">
        <v>2.05</v>
      </c>
      <c r="I131" s="154"/>
      <c r="L131" s="149"/>
      <c r="M131" s="155"/>
      <c r="T131" s="156"/>
      <c r="AT131" s="151" t="s">
        <v>220</v>
      </c>
      <c r="AU131" s="151" t="s">
        <v>86</v>
      </c>
      <c r="AV131" s="12" t="s">
        <v>86</v>
      </c>
      <c r="AW131" s="12" t="s">
        <v>37</v>
      </c>
      <c r="AX131" s="12" t="s">
        <v>77</v>
      </c>
      <c r="AY131" s="151" t="s">
        <v>208</v>
      </c>
    </row>
    <row r="132" spans="2:51" s="12" customFormat="1" ht="12">
      <c r="B132" s="149"/>
      <c r="D132" s="150" t="s">
        <v>220</v>
      </c>
      <c r="E132" s="151" t="s">
        <v>19</v>
      </c>
      <c r="F132" s="152" t="s">
        <v>742</v>
      </c>
      <c r="H132" s="153">
        <v>0.205</v>
      </c>
      <c r="I132" s="154"/>
      <c r="L132" s="149"/>
      <c r="M132" s="155"/>
      <c r="T132" s="156"/>
      <c r="AT132" s="151" t="s">
        <v>220</v>
      </c>
      <c r="AU132" s="151" t="s">
        <v>86</v>
      </c>
      <c r="AV132" s="12" t="s">
        <v>86</v>
      </c>
      <c r="AW132" s="12" t="s">
        <v>37</v>
      </c>
      <c r="AX132" s="12" t="s">
        <v>77</v>
      </c>
      <c r="AY132" s="151" t="s">
        <v>208</v>
      </c>
    </row>
    <row r="133" spans="2:51" s="13" customFormat="1" ht="12">
      <c r="B133" s="157"/>
      <c r="D133" s="150" t="s">
        <v>220</v>
      </c>
      <c r="E133" s="158" t="s">
        <v>19</v>
      </c>
      <c r="F133" s="159" t="s">
        <v>264</v>
      </c>
      <c r="H133" s="158" t="s">
        <v>19</v>
      </c>
      <c r="I133" s="160"/>
      <c r="L133" s="157"/>
      <c r="M133" s="161"/>
      <c r="T133" s="162"/>
      <c r="AT133" s="158" t="s">
        <v>220</v>
      </c>
      <c r="AU133" s="158" t="s">
        <v>86</v>
      </c>
      <c r="AV133" s="13" t="s">
        <v>84</v>
      </c>
      <c r="AW133" s="13" t="s">
        <v>37</v>
      </c>
      <c r="AX133" s="13" t="s">
        <v>77</v>
      </c>
      <c r="AY133" s="158" t="s">
        <v>208</v>
      </c>
    </row>
    <row r="134" spans="2:51" s="14" customFormat="1" ht="12">
      <c r="B134" s="163"/>
      <c r="D134" s="150" t="s">
        <v>220</v>
      </c>
      <c r="E134" s="164" t="s">
        <v>19</v>
      </c>
      <c r="F134" s="165" t="s">
        <v>223</v>
      </c>
      <c r="H134" s="166">
        <v>2.255</v>
      </c>
      <c r="I134" s="167"/>
      <c r="L134" s="163"/>
      <c r="M134" s="168"/>
      <c r="T134" s="169"/>
      <c r="AT134" s="164" t="s">
        <v>220</v>
      </c>
      <c r="AU134" s="164" t="s">
        <v>86</v>
      </c>
      <c r="AV134" s="14" t="s">
        <v>216</v>
      </c>
      <c r="AW134" s="14" t="s">
        <v>37</v>
      </c>
      <c r="AX134" s="14" t="s">
        <v>84</v>
      </c>
      <c r="AY134" s="164" t="s">
        <v>208</v>
      </c>
    </row>
    <row r="135" spans="2:65" s="1" customFormat="1" ht="37.9" customHeight="1">
      <c r="B135" s="33"/>
      <c r="C135" s="132" t="s">
        <v>271</v>
      </c>
      <c r="D135" s="132" t="s">
        <v>211</v>
      </c>
      <c r="E135" s="133" t="s">
        <v>743</v>
      </c>
      <c r="F135" s="134" t="s">
        <v>744</v>
      </c>
      <c r="G135" s="135" t="s">
        <v>226</v>
      </c>
      <c r="H135" s="136">
        <v>20.904</v>
      </c>
      <c r="I135" s="137"/>
      <c r="J135" s="138">
        <f>ROUND(I135*H135,2)</f>
        <v>0</v>
      </c>
      <c r="K135" s="134" t="s">
        <v>215</v>
      </c>
      <c r="L135" s="33"/>
      <c r="M135" s="139" t="s">
        <v>19</v>
      </c>
      <c r="N135" s="140" t="s">
        <v>48</v>
      </c>
      <c r="P135" s="141">
        <f>O135*H135</f>
        <v>0</v>
      </c>
      <c r="Q135" s="141">
        <v>0.08341</v>
      </c>
      <c r="R135" s="141">
        <f>Q135*H135</f>
        <v>1.74360264</v>
      </c>
      <c r="S135" s="141">
        <v>0</v>
      </c>
      <c r="T135" s="142">
        <f>S135*H135</f>
        <v>0</v>
      </c>
      <c r="AR135" s="143" t="s">
        <v>216</v>
      </c>
      <c r="AT135" s="143" t="s">
        <v>211</v>
      </c>
      <c r="AU135" s="143" t="s">
        <v>86</v>
      </c>
      <c r="AY135" s="18" t="s">
        <v>208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84</v>
      </c>
      <c r="BK135" s="144">
        <f>ROUND(I135*H135,2)</f>
        <v>0</v>
      </c>
      <c r="BL135" s="18" t="s">
        <v>216</v>
      </c>
      <c r="BM135" s="143" t="s">
        <v>854</v>
      </c>
    </row>
    <row r="136" spans="2:47" s="1" customFormat="1" ht="12">
      <c r="B136" s="33"/>
      <c r="D136" s="145" t="s">
        <v>218</v>
      </c>
      <c r="F136" s="146" t="s">
        <v>746</v>
      </c>
      <c r="I136" s="147"/>
      <c r="L136" s="33"/>
      <c r="M136" s="148"/>
      <c r="T136" s="52"/>
      <c r="AT136" s="18" t="s">
        <v>218</v>
      </c>
      <c r="AU136" s="18" t="s">
        <v>86</v>
      </c>
    </row>
    <row r="137" spans="2:51" s="12" customFormat="1" ht="12">
      <c r="B137" s="149"/>
      <c r="D137" s="150" t="s">
        <v>220</v>
      </c>
      <c r="E137" s="151" t="s">
        <v>19</v>
      </c>
      <c r="F137" s="152" t="s">
        <v>855</v>
      </c>
      <c r="H137" s="153">
        <v>16.8</v>
      </c>
      <c r="I137" s="154"/>
      <c r="L137" s="149"/>
      <c r="M137" s="155"/>
      <c r="T137" s="156"/>
      <c r="AT137" s="151" t="s">
        <v>220</v>
      </c>
      <c r="AU137" s="151" t="s">
        <v>86</v>
      </c>
      <c r="AV137" s="12" t="s">
        <v>86</v>
      </c>
      <c r="AW137" s="12" t="s">
        <v>37</v>
      </c>
      <c r="AX137" s="12" t="s">
        <v>77</v>
      </c>
      <c r="AY137" s="151" t="s">
        <v>208</v>
      </c>
    </row>
    <row r="138" spans="2:51" s="12" customFormat="1" ht="12">
      <c r="B138" s="149"/>
      <c r="D138" s="150" t="s">
        <v>220</v>
      </c>
      <c r="E138" s="151" t="s">
        <v>19</v>
      </c>
      <c r="F138" s="152" t="s">
        <v>856</v>
      </c>
      <c r="H138" s="153">
        <v>1.35</v>
      </c>
      <c r="I138" s="154"/>
      <c r="L138" s="149"/>
      <c r="M138" s="155"/>
      <c r="T138" s="156"/>
      <c r="AT138" s="151" t="s">
        <v>220</v>
      </c>
      <c r="AU138" s="151" t="s">
        <v>86</v>
      </c>
      <c r="AV138" s="12" t="s">
        <v>86</v>
      </c>
      <c r="AW138" s="12" t="s">
        <v>37</v>
      </c>
      <c r="AX138" s="12" t="s">
        <v>77</v>
      </c>
      <c r="AY138" s="151" t="s">
        <v>208</v>
      </c>
    </row>
    <row r="139" spans="2:51" s="13" customFormat="1" ht="12">
      <c r="B139" s="157"/>
      <c r="D139" s="150" t="s">
        <v>220</v>
      </c>
      <c r="E139" s="158" t="s">
        <v>19</v>
      </c>
      <c r="F139" s="159" t="s">
        <v>748</v>
      </c>
      <c r="H139" s="158" t="s">
        <v>19</v>
      </c>
      <c r="I139" s="160"/>
      <c r="L139" s="157"/>
      <c r="M139" s="161"/>
      <c r="T139" s="162"/>
      <c r="AT139" s="158" t="s">
        <v>220</v>
      </c>
      <c r="AU139" s="158" t="s">
        <v>86</v>
      </c>
      <c r="AV139" s="13" t="s">
        <v>84</v>
      </c>
      <c r="AW139" s="13" t="s">
        <v>37</v>
      </c>
      <c r="AX139" s="13" t="s">
        <v>77</v>
      </c>
      <c r="AY139" s="158" t="s">
        <v>208</v>
      </c>
    </row>
    <row r="140" spans="2:51" s="12" customFormat="1" ht="12">
      <c r="B140" s="149"/>
      <c r="D140" s="150" t="s">
        <v>220</v>
      </c>
      <c r="E140" s="151" t="s">
        <v>19</v>
      </c>
      <c r="F140" s="152" t="s">
        <v>842</v>
      </c>
      <c r="H140" s="153">
        <v>1.88</v>
      </c>
      <c r="I140" s="154"/>
      <c r="L140" s="149"/>
      <c r="M140" s="155"/>
      <c r="T140" s="156"/>
      <c r="AT140" s="151" t="s">
        <v>220</v>
      </c>
      <c r="AU140" s="151" t="s">
        <v>86</v>
      </c>
      <c r="AV140" s="12" t="s">
        <v>86</v>
      </c>
      <c r="AW140" s="12" t="s">
        <v>37</v>
      </c>
      <c r="AX140" s="12" t="s">
        <v>77</v>
      </c>
      <c r="AY140" s="151" t="s">
        <v>208</v>
      </c>
    </row>
    <row r="141" spans="2:51" s="13" customFormat="1" ht="12">
      <c r="B141" s="157"/>
      <c r="D141" s="150" t="s">
        <v>220</v>
      </c>
      <c r="E141" s="158" t="s">
        <v>19</v>
      </c>
      <c r="F141" s="159" t="s">
        <v>843</v>
      </c>
      <c r="H141" s="158" t="s">
        <v>19</v>
      </c>
      <c r="I141" s="160"/>
      <c r="L141" s="157"/>
      <c r="M141" s="161"/>
      <c r="T141" s="162"/>
      <c r="AT141" s="158" t="s">
        <v>220</v>
      </c>
      <c r="AU141" s="158" t="s">
        <v>86</v>
      </c>
      <c r="AV141" s="13" t="s">
        <v>84</v>
      </c>
      <c r="AW141" s="13" t="s">
        <v>37</v>
      </c>
      <c r="AX141" s="13" t="s">
        <v>77</v>
      </c>
      <c r="AY141" s="158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857</v>
      </c>
      <c r="H142" s="153">
        <v>0.874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3" customFormat="1" ht="12">
      <c r="B143" s="157"/>
      <c r="D143" s="150" t="s">
        <v>220</v>
      </c>
      <c r="E143" s="158" t="s">
        <v>19</v>
      </c>
      <c r="F143" s="159" t="s">
        <v>858</v>
      </c>
      <c r="H143" s="158" t="s">
        <v>19</v>
      </c>
      <c r="I143" s="160"/>
      <c r="L143" s="157"/>
      <c r="M143" s="161"/>
      <c r="T143" s="162"/>
      <c r="AT143" s="158" t="s">
        <v>220</v>
      </c>
      <c r="AU143" s="158" t="s">
        <v>86</v>
      </c>
      <c r="AV143" s="13" t="s">
        <v>84</v>
      </c>
      <c r="AW143" s="13" t="s">
        <v>37</v>
      </c>
      <c r="AX143" s="13" t="s">
        <v>77</v>
      </c>
      <c r="AY143" s="158" t="s">
        <v>208</v>
      </c>
    </row>
    <row r="144" spans="2:51" s="14" customFormat="1" ht="12">
      <c r="B144" s="163"/>
      <c r="D144" s="150" t="s">
        <v>220</v>
      </c>
      <c r="E144" s="164" t="s">
        <v>19</v>
      </c>
      <c r="F144" s="165" t="s">
        <v>223</v>
      </c>
      <c r="H144" s="166">
        <v>20.904</v>
      </c>
      <c r="I144" s="167"/>
      <c r="L144" s="163"/>
      <c r="M144" s="168"/>
      <c r="T144" s="169"/>
      <c r="AT144" s="164" t="s">
        <v>220</v>
      </c>
      <c r="AU144" s="164" t="s">
        <v>86</v>
      </c>
      <c r="AV144" s="14" t="s">
        <v>216</v>
      </c>
      <c r="AW144" s="14" t="s">
        <v>37</v>
      </c>
      <c r="AX144" s="14" t="s">
        <v>84</v>
      </c>
      <c r="AY144" s="164" t="s">
        <v>208</v>
      </c>
    </row>
    <row r="145" spans="2:63" s="11" customFormat="1" ht="22.9" customHeight="1">
      <c r="B145" s="120"/>
      <c r="D145" s="121" t="s">
        <v>76</v>
      </c>
      <c r="E145" s="130" t="s">
        <v>250</v>
      </c>
      <c r="F145" s="130" t="s">
        <v>278</v>
      </c>
      <c r="I145" s="123"/>
      <c r="J145" s="131">
        <f>BK145</f>
        <v>0</v>
      </c>
      <c r="L145" s="120"/>
      <c r="M145" s="125"/>
      <c r="P145" s="126">
        <f>SUM(P146:P201)</f>
        <v>0</v>
      </c>
      <c r="R145" s="126">
        <f>SUM(R146:R201)</f>
        <v>3.9762896</v>
      </c>
      <c r="T145" s="127">
        <f>SUM(T146:T201)</f>
        <v>0</v>
      </c>
      <c r="AR145" s="121" t="s">
        <v>84</v>
      </c>
      <c r="AT145" s="128" t="s">
        <v>76</v>
      </c>
      <c r="AU145" s="128" t="s">
        <v>84</v>
      </c>
      <c r="AY145" s="121" t="s">
        <v>208</v>
      </c>
      <c r="BK145" s="129">
        <f>SUM(BK146:BK201)</f>
        <v>0</v>
      </c>
    </row>
    <row r="146" spans="2:65" s="1" customFormat="1" ht="44.25" customHeight="1">
      <c r="B146" s="33"/>
      <c r="C146" s="132" t="s">
        <v>169</v>
      </c>
      <c r="D146" s="132" t="s">
        <v>211</v>
      </c>
      <c r="E146" s="133" t="s">
        <v>749</v>
      </c>
      <c r="F146" s="134" t="s">
        <v>750</v>
      </c>
      <c r="G146" s="135" t="s">
        <v>226</v>
      </c>
      <c r="H146" s="136">
        <v>25.193</v>
      </c>
      <c r="I146" s="137"/>
      <c r="J146" s="138">
        <f>ROUND(I146*H146,2)</f>
        <v>0</v>
      </c>
      <c r="K146" s="134" t="s">
        <v>215</v>
      </c>
      <c r="L146" s="33"/>
      <c r="M146" s="139" t="s">
        <v>19</v>
      </c>
      <c r="N146" s="140" t="s">
        <v>48</v>
      </c>
      <c r="P146" s="141">
        <f>O146*H146</f>
        <v>0</v>
      </c>
      <c r="Q146" s="141">
        <v>0.01838</v>
      </c>
      <c r="R146" s="141">
        <f>Q146*H146</f>
        <v>0.46304734000000003</v>
      </c>
      <c r="S146" s="141">
        <v>0</v>
      </c>
      <c r="T146" s="142">
        <f>S146*H146</f>
        <v>0</v>
      </c>
      <c r="AR146" s="143" t="s">
        <v>216</v>
      </c>
      <c r="AT146" s="143" t="s">
        <v>211</v>
      </c>
      <c r="AU146" s="143" t="s">
        <v>86</v>
      </c>
      <c r="AY146" s="18" t="s">
        <v>208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8" t="s">
        <v>84</v>
      </c>
      <c r="BK146" s="144">
        <f>ROUND(I146*H146,2)</f>
        <v>0</v>
      </c>
      <c r="BL146" s="18" t="s">
        <v>216</v>
      </c>
      <c r="BM146" s="143" t="s">
        <v>859</v>
      </c>
    </row>
    <row r="147" spans="2:47" s="1" customFormat="1" ht="12">
      <c r="B147" s="33"/>
      <c r="D147" s="145" t="s">
        <v>218</v>
      </c>
      <c r="F147" s="146" t="s">
        <v>752</v>
      </c>
      <c r="I147" s="147"/>
      <c r="L147" s="33"/>
      <c r="M147" s="148"/>
      <c r="T147" s="52"/>
      <c r="AT147" s="18" t="s">
        <v>218</v>
      </c>
      <c r="AU147" s="18" t="s">
        <v>86</v>
      </c>
    </row>
    <row r="148" spans="2:51" s="12" customFormat="1" ht="12">
      <c r="B148" s="149"/>
      <c r="D148" s="150" t="s">
        <v>220</v>
      </c>
      <c r="E148" s="151" t="s">
        <v>19</v>
      </c>
      <c r="F148" s="152" t="s">
        <v>860</v>
      </c>
      <c r="H148" s="153">
        <v>18.08</v>
      </c>
      <c r="I148" s="154"/>
      <c r="L148" s="149"/>
      <c r="M148" s="155"/>
      <c r="T148" s="156"/>
      <c r="AT148" s="151" t="s">
        <v>220</v>
      </c>
      <c r="AU148" s="151" t="s">
        <v>86</v>
      </c>
      <c r="AV148" s="12" t="s">
        <v>86</v>
      </c>
      <c r="AW148" s="12" t="s">
        <v>37</v>
      </c>
      <c r="AX148" s="12" t="s">
        <v>77</v>
      </c>
      <c r="AY148" s="151" t="s">
        <v>208</v>
      </c>
    </row>
    <row r="149" spans="2:51" s="12" customFormat="1" ht="12">
      <c r="B149" s="149"/>
      <c r="D149" s="150" t="s">
        <v>220</v>
      </c>
      <c r="E149" s="151" t="s">
        <v>19</v>
      </c>
      <c r="F149" s="152" t="s">
        <v>861</v>
      </c>
      <c r="H149" s="153">
        <v>4.528</v>
      </c>
      <c r="I149" s="154"/>
      <c r="L149" s="149"/>
      <c r="M149" s="155"/>
      <c r="T149" s="156"/>
      <c r="AT149" s="151" t="s">
        <v>220</v>
      </c>
      <c r="AU149" s="151" t="s">
        <v>86</v>
      </c>
      <c r="AV149" s="12" t="s">
        <v>86</v>
      </c>
      <c r="AW149" s="12" t="s">
        <v>37</v>
      </c>
      <c r="AX149" s="12" t="s">
        <v>77</v>
      </c>
      <c r="AY149" s="151" t="s">
        <v>208</v>
      </c>
    </row>
    <row r="150" spans="2:51" s="13" customFormat="1" ht="12">
      <c r="B150" s="157"/>
      <c r="D150" s="150" t="s">
        <v>220</v>
      </c>
      <c r="E150" s="158" t="s">
        <v>19</v>
      </c>
      <c r="F150" s="159" t="s">
        <v>755</v>
      </c>
      <c r="H150" s="158" t="s">
        <v>19</v>
      </c>
      <c r="I150" s="160"/>
      <c r="L150" s="157"/>
      <c r="M150" s="161"/>
      <c r="T150" s="162"/>
      <c r="AT150" s="158" t="s">
        <v>220</v>
      </c>
      <c r="AU150" s="158" t="s">
        <v>86</v>
      </c>
      <c r="AV150" s="13" t="s">
        <v>84</v>
      </c>
      <c r="AW150" s="13" t="s">
        <v>37</v>
      </c>
      <c r="AX150" s="13" t="s">
        <v>77</v>
      </c>
      <c r="AY150" s="158" t="s">
        <v>208</v>
      </c>
    </row>
    <row r="151" spans="2:51" s="12" customFormat="1" ht="12">
      <c r="B151" s="149"/>
      <c r="D151" s="150" t="s">
        <v>220</v>
      </c>
      <c r="E151" s="151" t="s">
        <v>19</v>
      </c>
      <c r="F151" s="152" t="s">
        <v>862</v>
      </c>
      <c r="H151" s="153">
        <v>2.585</v>
      </c>
      <c r="I151" s="154"/>
      <c r="L151" s="149"/>
      <c r="M151" s="155"/>
      <c r="T151" s="156"/>
      <c r="AT151" s="151" t="s">
        <v>220</v>
      </c>
      <c r="AU151" s="151" t="s">
        <v>86</v>
      </c>
      <c r="AV151" s="12" t="s">
        <v>86</v>
      </c>
      <c r="AW151" s="12" t="s">
        <v>37</v>
      </c>
      <c r="AX151" s="12" t="s">
        <v>77</v>
      </c>
      <c r="AY151" s="151" t="s">
        <v>208</v>
      </c>
    </row>
    <row r="152" spans="2:51" s="13" customFormat="1" ht="12">
      <c r="B152" s="157"/>
      <c r="D152" s="150" t="s">
        <v>220</v>
      </c>
      <c r="E152" s="158" t="s">
        <v>19</v>
      </c>
      <c r="F152" s="159" t="s">
        <v>843</v>
      </c>
      <c r="H152" s="158" t="s">
        <v>19</v>
      </c>
      <c r="I152" s="160"/>
      <c r="L152" s="157"/>
      <c r="M152" s="161"/>
      <c r="T152" s="162"/>
      <c r="AT152" s="158" t="s">
        <v>220</v>
      </c>
      <c r="AU152" s="158" t="s">
        <v>86</v>
      </c>
      <c r="AV152" s="13" t="s">
        <v>84</v>
      </c>
      <c r="AW152" s="13" t="s">
        <v>37</v>
      </c>
      <c r="AX152" s="13" t="s">
        <v>77</v>
      </c>
      <c r="AY152" s="158" t="s">
        <v>208</v>
      </c>
    </row>
    <row r="153" spans="2:51" s="14" customFormat="1" ht="12">
      <c r="B153" s="163"/>
      <c r="D153" s="150" t="s">
        <v>220</v>
      </c>
      <c r="E153" s="164" t="s">
        <v>19</v>
      </c>
      <c r="F153" s="165" t="s">
        <v>223</v>
      </c>
      <c r="H153" s="166">
        <v>25.192999999999998</v>
      </c>
      <c r="I153" s="167"/>
      <c r="L153" s="163"/>
      <c r="M153" s="168"/>
      <c r="T153" s="169"/>
      <c r="AT153" s="164" t="s">
        <v>220</v>
      </c>
      <c r="AU153" s="164" t="s">
        <v>86</v>
      </c>
      <c r="AV153" s="14" t="s">
        <v>216</v>
      </c>
      <c r="AW153" s="14" t="s">
        <v>37</v>
      </c>
      <c r="AX153" s="14" t="s">
        <v>84</v>
      </c>
      <c r="AY153" s="164" t="s">
        <v>208</v>
      </c>
    </row>
    <row r="154" spans="2:65" s="1" customFormat="1" ht="44.25" customHeight="1">
      <c r="B154" s="33"/>
      <c r="C154" s="132" t="s">
        <v>295</v>
      </c>
      <c r="D154" s="132" t="s">
        <v>211</v>
      </c>
      <c r="E154" s="133" t="s">
        <v>756</v>
      </c>
      <c r="F154" s="134" t="s">
        <v>757</v>
      </c>
      <c r="G154" s="135" t="s">
        <v>226</v>
      </c>
      <c r="H154" s="136">
        <v>50.386</v>
      </c>
      <c r="I154" s="137"/>
      <c r="J154" s="138">
        <f>ROUND(I154*H154,2)</f>
        <v>0</v>
      </c>
      <c r="K154" s="134" t="s">
        <v>215</v>
      </c>
      <c r="L154" s="33"/>
      <c r="M154" s="139" t="s">
        <v>19</v>
      </c>
      <c r="N154" s="140" t="s">
        <v>48</v>
      </c>
      <c r="P154" s="141">
        <f>O154*H154</f>
        <v>0</v>
      </c>
      <c r="Q154" s="141">
        <v>0.0079</v>
      </c>
      <c r="R154" s="141">
        <f>Q154*H154</f>
        <v>0.39804940000000005</v>
      </c>
      <c r="S154" s="141">
        <v>0</v>
      </c>
      <c r="T154" s="142">
        <f>S154*H154</f>
        <v>0</v>
      </c>
      <c r="AR154" s="143" t="s">
        <v>216</v>
      </c>
      <c r="AT154" s="143" t="s">
        <v>211</v>
      </c>
      <c r="AU154" s="143" t="s">
        <v>86</v>
      </c>
      <c r="AY154" s="18" t="s">
        <v>208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84</v>
      </c>
      <c r="BK154" s="144">
        <f>ROUND(I154*H154,2)</f>
        <v>0</v>
      </c>
      <c r="BL154" s="18" t="s">
        <v>216</v>
      </c>
      <c r="BM154" s="143" t="s">
        <v>863</v>
      </c>
    </row>
    <row r="155" spans="2:47" s="1" customFormat="1" ht="12">
      <c r="B155" s="33"/>
      <c r="D155" s="145" t="s">
        <v>218</v>
      </c>
      <c r="F155" s="146" t="s">
        <v>759</v>
      </c>
      <c r="I155" s="147"/>
      <c r="L155" s="33"/>
      <c r="M155" s="148"/>
      <c r="T155" s="52"/>
      <c r="AT155" s="18" t="s">
        <v>218</v>
      </c>
      <c r="AU155" s="18" t="s">
        <v>86</v>
      </c>
    </row>
    <row r="156" spans="2:51" s="12" customFormat="1" ht="12">
      <c r="B156" s="149"/>
      <c r="D156" s="150" t="s">
        <v>220</v>
      </c>
      <c r="F156" s="152" t="s">
        <v>864</v>
      </c>
      <c r="H156" s="153">
        <v>50.386</v>
      </c>
      <c r="I156" s="154"/>
      <c r="L156" s="149"/>
      <c r="M156" s="155"/>
      <c r="T156" s="156"/>
      <c r="AT156" s="151" t="s">
        <v>220</v>
      </c>
      <c r="AU156" s="151" t="s">
        <v>86</v>
      </c>
      <c r="AV156" s="12" t="s">
        <v>86</v>
      </c>
      <c r="AW156" s="12" t="s">
        <v>4</v>
      </c>
      <c r="AX156" s="12" t="s">
        <v>84</v>
      </c>
      <c r="AY156" s="151" t="s">
        <v>208</v>
      </c>
    </row>
    <row r="157" spans="2:65" s="1" customFormat="1" ht="24.2" customHeight="1">
      <c r="B157" s="33"/>
      <c r="C157" s="132" t="s">
        <v>306</v>
      </c>
      <c r="D157" s="132" t="s">
        <v>211</v>
      </c>
      <c r="E157" s="133" t="s">
        <v>279</v>
      </c>
      <c r="F157" s="134" t="s">
        <v>280</v>
      </c>
      <c r="G157" s="135" t="s">
        <v>226</v>
      </c>
      <c r="H157" s="136">
        <v>46.848</v>
      </c>
      <c r="I157" s="137"/>
      <c r="J157" s="138">
        <f>ROUND(I157*H157,2)</f>
        <v>0</v>
      </c>
      <c r="K157" s="134" t="s">
        <v>215</v>
      </c>
      <c r="L157" s="33"/>
      <c r="M157" s="139" t="s">
        <v>19</v>
      </c>
      <c r="N157" s="140" t="s">
        <v>48</v>
      </c>
      <c r="P157" s="141">
        <f>O157*H157</f>
        <v>0</v>
      </c>
      <c r="Q157" s="141">
        <v>0.03358</v>
      </c>
      <c r="R157" s="141">
        <f>Q157*H157</f>
        <v>1.5731558399999999</v>
      </c>
      <c r="S157" s="141">
        <v>0</v>
      </c>
      <c r="T157" s="142">
        <f>S157*H157</f>
        <v>0</v>
      </c>
      <c r="AR157" s="143" t="s">
        <v>216</v>
      </c>
      <c r="AT157" s="143" t="s">
        <v>211</v>
      </c>
      <c r="AU157" s="143" t="s">
        <v>86</v>
      </c>
      <c r="AY157" s="18" t="s">
        <v>208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84</v>
      </c>
      <c r="BK157" s="144">
        <f>ROUND(I157*H157,2)</f>
        <v>0</v>
      </c>
      <c r="BL157" s="18" t="s">
        <v>216</v>
      </c>
      <c r="BM157" s="143" t="s">
        <v>865</v>
      </c>
    </row>
    <row r="158" spans="2:47" s="1" customFormat="1" ht="12">
      <c r="B158" s="33"/>
      <c r="D158" s="145" t="s">
        <v>218</v>
      </c>
      <c r="F158" s="146" t="s">
        <v>282</v>
      </c>
      <c r="I158" s="147"/>
      <c r="L158" s="33"/>
      <c r="M158" s="148"/>
      <c r="T158" s="52"/>
      <c r="AT158" s="18" t="s">
        <v>218</v>
      </c>
      <c r="AU158" s="18" t="s">
        <v>86</v>
      </c>
    </row>
    <row r="159" spans="2:51" s="12" customFormat="1" ht="12">
      <c r="B159" s="149"/>
      <c r="D159" s="150" t="s">
        <v>220</v>
      </c>
      <c r="E159" s="151" t="s">
        <v>19</v>
      </c>
      <c r="F159" s="152" t="s">
        <v>866</v>
      </c>
      <c r="H159" s="153">
        <v>14.02</v>
      </c>
      <c r="I159" s="154"/>
      <c r="L159" s="149"/>
      <c r="M159" s="155"/>
      <c r="T159" s="156"/>
      <c r="AT159" s="151" t="s">
        <v>220</v>
      </c>
      <c r="AU159" s="151" t="s">
        <v>86</v>
      </c>
      <c r="AV159" s="12" t="s">
        <v>86</v>
      </c>
      <c r="AW159" s="12" t="s">
        <v>37</v>
      </c>
      <c r="AX159" s="12" t="s">
        <v>77</v>
      </c>
      <c r="AY159" s="151" t="s">
        <v>208</v>
      </c>
    </row>
    <row r="160" spans="2:51" s="12" customFormat="1" ht="12">
      <c r="B160" s="149"/>
      <c r="D160" s="150" t="s">
        <v>220</v>
      </c>
      <c r="E160" s="151" t="s">
        <v>19</v>
      </c>
      <c r="F160" s="152" t="s">
        <v>867</v>
      </c>
      <c r="H160" s="153">
        <v>5.96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37</v>
      </c>
      <c r="AX160" s="12" t="s">
        <v>77</v>
      </c>
      <c r="AY160" s="151" t="s">
        <v>208</v>
      </c>
    </row>
    <row r="161" spans="2:51" s="12" customFormat="1" ht="12">
      <c r="B161" s="149"/>
      <c r="D161" s="150" t="s">
        <v>220</v>
      </c>
      <c r="E161" s="151" t="s">
        <v>19</v>
      </c>
      <c r="F161" s="152" t="s">
        <v>868</v>
      </c>
      <c r="H161" s="153">
        <v>1.786</v>
      </c>
      <c r="I161" s="154"/>
      <c r="L161" s="149"/>
      <c r="M161" s="155"/>
      <c r="T161" s="156"/>
      <c r="AT161" s="151" t="s">
        <v>220</v>
      </c>
      <c r="AU161" s="151" t="s">
        <v>86</v>
      </c>
      <c r="AV161" s="12" t="s">
        <v>86</v>
      </c>
      <c r="AW161" s="12" t="s">
        <v>37</v>
      </c>
      <c r="AX161" s="12" t="s">
        <v>77</v>
      </c>
      <c r="AY161" s="151" t="s">
        <v>208</v>
      </c>
    </row>
    <row r="162" spans="2:51" s="12" customFormat="1" ht="12">
      <c r="B162" s="149"/>
      <c r="D162" s="150" t="s">
        <v>220</v>
      </c>
      <c r="E162" s="151" t="s">
        <v>19</v>
      </c>
      <c r="F162" s="152" t="s">
        <v>869</v>
      </c>
      <c r="H162" s="153">
        <v>1.285</v>
      </c>
      <c r="I162" s="154"/>
      <c r="L162" s="149"/>
      <c r="M162" s="155"/>
      <c r="T162" s="156"/>
      <c r="AT162" s="151" t="s">
        <v>220</v>
      </c>
      <c r="AU162" s="151" t="s">
        <v>86</v>
      </c>
      <c r="AV162" s="12" t="s">
        <v>86</v>
      </c>
      <c r="AW162" s="12" t="s">
        <v>37</v>
      </c>
      <c r="AX162" s="12" t="s">
        <v>77</v>
      </c>
      <c r="AY162" s="151" t="s">
        <v>208</v>
      </c>
    </row>
    <row r="163" spans="2:51" s="13" customFormat="1" ht="12">
      <c r="B163" s="157"/>
      <c r="D163" s="150" t="s">
        <v>220</v>
      </c>
      <c r="E163" s="158" t="s">
        <v>19</v>
      </c>
      <c r="F163" s="159" t="s">
        <v>289</v>
      </c>
      <c r="H163" s="158" t="s">
        <v>19</v>
      </c>
      <c r="I163" s="160"/>
      <c r="L163" s="157"/>
      <c r="M163" s="161"/>
      <c r="T163" s="162"/>
      <c r="AT163" s="158" t="s">
        <v>220</v>
      </c>
      <c r="AU163" s="158" t="s">
        <v>86</v>
      </c>
      <c r="AV163" s="13" t="s">
        <v>84</v>
      </c>
      <c r="AW163" s="13" t="s">
        <v>37</v>
      </c>
      <c r="AX163" s="13" t="s">
        <v>77</v>
      </c>
      <c r="AY163" s="158" t="s">
        <v>208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870</v>
      </c>
      <c r="H164" s="153">
        <v>1.365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871</v>
      </c>
      <c r="H165" s="153">
        <v>1.49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2" customFormat="1" ht="12">
      <c r="B166" s="149"/>
      <c r="D166" s="150" t="s">
        <v>220</v>
      </c>
      <c r="E166" s="151" t="s">
        <v>19</v>
      </c>
      <c r="F166" s="152" t="s">
        <v>872</v>
      </c>
      <c r="H166" s="153">
        <v>1.52</v>
      </c>
      <c r="I166" s="154"/>
      <c r="L166" s="149"/>
      <c r="M166" s="155"/>
      <c r="T166" s="156"/>
      <c r="AT166" s="151" t="s">
        <v>220</v>
      </c>
      <c r="AU166" s="151" t="s">
        <v>86</v>
      </c>
      <c r="AV166" s="12" t="s">
        <v>86</v>
      </c>
      <c r="AW166" s="12" t="s">
        <v>37</v>
      </c>
      <c r="AX166" s="12" t="s">
        <v>77</v>
      </c>
      <c r="AY166" s="151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873</v>
      </c>
      <c r="H167" s="153">
        <v>0.822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3" customFormat="1" ht="12">
      <c r="B168" s="157"/>
      <c r="D168" s="150" t="s">
        <v>220</v>
      </c>
      <c r="E168" s="158" t="s">
        <v>19</v>
      </c>
      <c r="F168" s="159" t="s">
        <v>874</v>
      </c>
      <c r="H168" s="158" t="s">
        <v>19</v>
      </c>
      <c r="I168" s="160"/>
      <c r="L168" s="157"/>
      <c r="M168" s="161"/>
      <c r="T168" s="162"/>
      <c r="AT168" s="158" t="s">
        <v>220</v>
      </c>
      <c r="AU168" s="158" t="s">
        <v>86</v>
      </c>
      <c r="AV168" s="13" t="s">
        <v>84</v>
      </c>
      <c r="AW168" s="13" t="s">
        <v>37</v>
      </c>
      <c r="AX168" s="13" t="s">
        <v>77</v>
      </c>
      <c r="AY168" s="158" t="s">
        <v>208</v>
      </c>
    </row>
    <row r="169" spans="2:51" s="15" customFormat="1" ht="12">
      <c r="B169" s="180"/>
      <c r="D169" s="150" t="s">
        <v>220</v>
      </c>
      <c r="E169" s="181" t="s">
        <v>19</v>
      </c>
      <c r="F169" s="182" t="s">
        <v>290</v>
      </c>
      <c r="H169" s="183">
        <v>28.247999999999998</v>
      </c>
      <c r="I169" s="184"/>
      <c r="L169" s="180"/>
      <c r="M169" s="185"/>
      <c r="T169" s="186"/>
      <c r="AT169" s="181" t="s">
        <v>220</v>
      </c>
      <c r="AU169" s="181" t="s">
        <v>86</v>
      </c>
      <c r="AV169" s="15" t="s">
        <v>209</v>
      </c>
      <c r="AW169" s="15" t="s">
        <v>37</v>
      </c>
      <c r="AX169" s="15" t="s">
        <v>77</v>
      </c>
      <c r="AY169" s="181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530</v>
      </c>
      <c r="H170" s="153">
        <v>8.94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2" customFormat="1" ht="12">
      <c r="B171" s="149"/>
      <c r="D171" s="150" t="s">
        <v>220</v>
      </c>
      <c r="E171" s="151" t="s">
        <v>19</v>
      </c>
      <c r="F171" s="152" t="s">
        <v>291</v>
      </c>
      <c r="H171" s="153">
        <v>9.66</v>
      </c>
      <c r="I171" s="154"/>
      <c r="L171" s="149"/>
      <c r="M171" s="155"/>
      <c r="T171" s="156"/>
      <c r="AT171" s="151" t="s">
        <v>220</v>
      </c>
      <c r="AU171" s="151" t="s">
        <v>86</v>
      </c>
      <c r="AV171" s="12" t="s">
        <v>86</v>
      </c>
      <c r="AW171" s="12" t="s">
        <v>37</v>
      </c>
      <c r="AX171" s="12" t="s">
        <v>77</v>
      </c>
      <c r="AY171" s="151" t="s">
        <v>208</v>
      </c>
    </row>
    <row r="172" spans="2:51" s="13" customFormat="1" ht="12">
      <c r="B172" s="157"/>
      <c r="D172" s="150" t="s">
        <v>220</v>
      </c>
      <c r="E172" s="158" t="s">
        <v>19</v>
      </c>
      <c r="F172" s="159" t="s">
        <v>768</v>
      </c>
      <c r="H172" s="158" t="s">
        <v>19</v>
      </c>
      <c r="I172" s="160"/>
      <c r="L172" s="157"/>
      <c r="M172" s="161"/>
      <c r="T172" s="162"/>
      <c r="AT172" s="158" t="s">
        <v>220</v>
      </c>
      <c r="AU172" s="158" t="s">
        <v>86</v>
      </c>
      <c r="AV172" s="13" t="s">
        <v>84</v>
      </c>
      <c r="AW172" s="13" t="s">
        <v>37</v>
      </c>
      <c r="AX172" s="13" t="s">
        <v>77</v>
      </c>
      <c r="AY172" s="158" t="s">
        <v>208</v>
      </c>
    </row>
    <row r="173" spans="2:51" s="15" customFormat="1" ht="12">
      <c r="B173" s="180"/>
      <c r="D173" s="150" t="s">
        <v>220</v>
      </c>
      <c r="E173" s="181" t="s">
        <v>19</v>
      </c>
      <c r="F173" s="182" t="s">
        <v>294</v>
      </c>
      <c r="H173" s="183">
        <v>18.6</v>
      </c>
      <c r="I173" s="184"/>
      <c r="L173" s="180"/>
      <c r="M173" s="185"/>
      <c r="T173" s="186"/>
      <c r="AT173" s="181" t="s">
        <v>220</v>
      </c>
      <c r="AU173" s="181" t="s">
        <v>86</v>
      </c>
      <c r="AV173" s="15" t="s">
        <v>209</v>
      </c>
      <c r="AW173" s="15" t="s">
        <v>37</v>
      </c>
      <c r="AX173" s="15" t="s">
        <v>77</v>
      </c>
      <c r="AY173" s="181" t="s">
        <v>208</v>
      </c>
    </row>
    <row r="174" spans="2:51" s="14" customFormat="1" ht="12">
      <c r="B174" s="163"/>
      <c r="D174" s="150" t="s">
        <v>220</v>
      </c>
      <c r="E174" s="164" t="s">
        <v>19</v>
      </c>
      <c r="F174" s="165" t="s">
        <v>223</v>
      </c>
      <c r="H174" s="166">
        <v>46.848</v>
      </c>
      <c r="I174" s="167"/>
      <c r="L174" s="163"/>
      <c r="M174" s="168"/>
      <c r="T174" s="169"/>
      <c r="AT174" s="164" t="s">
        <v>220</v>
      </c>
      <c r="AU174" s="164" t="s">
        <v>86</v>
      </c>
      <c r="AV174" s="14" t="s">
        <v>216</v>
      </c>
      <c r="AW174" s="14" t="s">
        <v>37</v>
      </c>
      <c r="AX174" s="14" t="s">
        <v>84</v>
      </c>
      <c r="AY174" s="164" t="s">
        <v>208</v>
      </c>
    </row>
    <row r="175" spans="2:65" s="1" customFormat="1" ht="44.25" customHeight="1">
      <c r="B175" s="33"/>
      <c r="C175" s="132" t="s">
        <v>312</v>
      </c>
      <c r="D175" s="132" t="s">
        <v>211</v>
      </c>
      <c r="E175" s="133" t="s">
        <v>769</v>
      </c>
      <c r="F175" s="134" t="s">
        <v>770</v>
      </c>
      <c r="G175" s="135" t="s">
        <v>226</v>
      </c>
      <c r="H175" s="136">
        <v>18.757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48</v>
      </c>
      <c r="P175" s="141">
        <f>O175*H175</f>
        <v>0</v>
      </c>
      <c r="Q175" s="141">
        <v>0.02636</v>
      </c>
      <c r="R175" s="141">
        <f>Q175*H175</f>
        <v>0.49443452000000004</v>
      </c>
      <c r="S175" s="141">
        <v>0</v>
      </c>
      <c r="T175" s="142">
        <f>S175*H175</f>
        <v>0</v>
      </c>
      <c r="AR175" s="143" t="s">
        <v>216</v>
      </c>
      <c r="AT175" s="143" t="s">
        <v>211</v>
      </c>
      <c r="AU175" s="143" t="s">
        <v>86</v>
      </c>
      <c r="AY175" s="18" t="s">
        <v>208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84</v>
      </c>
      <c r="BK175" s="144">
        <f>ROUND(I175*H175,2)</f>
        <v>0</v>
      </c>
      <c r="BL175" s="18" t="s">
        <v>216</v>
      </c>
      <c r="BM175" s="143" t="s">
        <v>875</v>
      </c>
    </row>
    <row r="176" spans="2:47" s="1" customFormat="1" ht="12">
      <c r="B176" s="33"/>
      <c r="D176" s="145" t="s">
        <v>218</v>
      </c>
      <c r="F176" s="146" t="s">
        <v>772</v>
      </c>
      <c r="I176" s="147"/>
      <c r="L176" s="33"/>
      <c r="M176" s="148"/>
      <c r="T176" s="52"/>
      <c r="AT176" s="18" t="s">
        <v>218</v>
      </c>
      <c r="AU176" s="18" t="s">
        <v>86</v>
      </c>
    </row>
    <row r="177" spans="2:51" s="12" customFormat="1" ht="12">
      <c r="B177" s="149"/>
      <c r="D177" s="150" t="s">
        <v>220</v>
      </c>
      <c r="E177" s="151" t="s">
        <v>19</v>
      </c>
      <c r="F177" s="152" t="s">
        <v>457</v>
      </c>
      <c r="H177" s="153">
        <v>49.2</v>
      </c>
      <c r="I177" s="154"/>
      <c r="L177" s="149"/>
      <c r="M177" s="155"/>
      <c r="T177" s="156"/>
      <c r="AT177" s="151" t="s">
        <v>220</v>
      </c>
      <c r="AU177" s="151" t="s">
        <v>86</v>
      </c>
      <c r="AV177" s="12" t="s">
        <v>86</v>
      </c>
      <c r="AW177" s="12" t="s">
        <v>37</v>
      </c>
      <c r="AX177" s="12" t="s">
        <v>77</v>
      </c>
      <c r="AY177" s="151" t="s">
        <v>208</v>
      </c>
    </row>
    <row r="178" spans="2:51" s="12" customFormat="1" ht="12">
      <c r="B178" s="149"/>
      <c r="D178" s="150" t="s">
        <v>220</v>
      </c>
      <c r="E178" s="151" t="s">
        <v>19</v>
      </c>
      <c r="F178" s="152" t="s">
        <v>876</v>
      </c>
      <c r="H178" s="153">
        <v>-2.768</v>
      </c>
      <c r="I178" s="154"/>
      <c r="L178" s="149"/>
      <c r="M178" s="155"/>
      <c r="T178" s="156"/>
      <c r="AT178" s="151" t="s">
        <v>220</v>
      </c>
      <c r="AU178" s="151" t="s">
        <v>86</v>
      </c>
      <c r="AV178" s="12" t="s">
        <v>86</v>
      </c>
      <c r="AW178" s="12" t="s">
        <v>37</v>
      </c>
      <c r="AX178" s="12" t="s">
        <v>77</v>
      </c>
      <c r="AY178" s="151" t="s">
        <v>208</v>
      </c>
    </row>
    <row r="179" spans="2:51" s="12" customFormat="1" ht="12">
      <c r="B179" s="149"/>
      <c r="D179" s="150" t="s">
        <v>220</v>
      </c>
      <c r="E179" s="151" t="s">
        <v>19</v>
      </c>
      <c r="F179" s="152" t="s">
        <v>877</v>
      </c>
      <c r="H179" s="153">
        <v>-27.675</v>
      </c>
      <c r="I179" s="154"/>
      <c r="L179" s="149"/>
      <c r="M179" s="155"/>
      <c r="T179" s="156"/>
      <c r="AT179" s="151" t="s">
        <v>220</v>
      </c>
      <c r="AU179" s="151" t="s">
        <v>86</v>
      </c>
      <c r="AV179" s="12" t="s">
        <v>86</v>
      </c>
      <c r="AW179" s="12" t="s">
        <v>37</v>
      </c>
      <c r="AX179" s="12" t="s">
        <v>77</v>
      </c>
      <c r="AY179" s="151" t="s">
        <v>208</v>
      </c>
    </row>
    <row r="180" spans="2:51" s="13" customFormat="1" ht="12">
      <c r="B180" s="157"/>
      <c r="D180" s="150" t="s">
        <v>220</v>
      </c>
      <c r="E180" s="158" t="s">
        <v>19</v>
      </c>
      <c r="F180" s="159" t="s">
        <v>755</v>
      </c>
      <c r="H180" s="158" t="s">
        <v>19</v>
      </c>
      <c r="I180" s="160"/>
      <c r="L180" s="157"/>
      <c r="M180" s="161"/>
      <c r="T180" s="162"/>
      <c r="AT180" s="158" t="s">
        <v>220</v>
      </c>
      <c r="AU180" s="158" t="s">
        <v>86</v>
      </c>
      <c r="AV180" s="13" t="s">
        <v>84</v>
      </c>
      <c r="AW180" s="13" t="s">
        <v>37</v>
      </c>
      <c r="AX180" s="13" t="s">
        <v>77</v>
      </c>
      <c r="AY180" s="158" t="s">
        <v>208</v>
      </c>
    </row>
    <row r="181" spans="2:51" s="14" customFormat="1" ht="12">
      <c r="B181" s="163"/>
      <c r="D181" s="150" t="s">
        <v>220</v>
      </c>
      <c r="E181" s="164" t="s">
        <v>19</v>
      </c>
      <c r="F181" s="165" t="s">
        <v>223</v>
      </c>
      <c r="H181" s="166">
        <v>18.757</v>
      </c>
      <c r="I181" s="167"/>
      <c r="L181" s="163"/>
      <c r="M181" s="168"/>
      <c r="T181" s="169"/>
      <c r="AT181" s="164" t="s">
        <v>220</v>
      </c>
      <c r="AU181" s="164" t="s">
        <v>86</v>
      </c>
      <c r="AV181" s="14" t="s">
        <v>216</v>
      </c>
      <c r="AW181" s="14" t="s">
        <v>37</v>
      </c>
      <c r="AX181" s="14" t="s">
        <v>84</v>
      </c>
      <c r="AY181" s="164" t="s">
        <v>208</v>
      </c>
    </row>
    <row r="182" spans="2:65" s="1" customFormat="1" ht="44.25" customHeight="1">
      <c r="B182" s="33"/>
      <c r="C182" s="132" t="s">
        <v>318</v>
      </c>
      <c r="D182" s="132" t="s">
        <v>211</v>
      </c>
      <c r="E182" s="133" t="s">
        <v>776</v>
      </c>
      <c r="F182" s="134" t="s">
        <v>777</v>
      </c>
      <c r="G182" s="135" t="s">
        <v>226</v>
      </c>
      <c r="H182" s="136">
        <v>18.757</v>
      </c>
      <c r="I182" s="137"/>
      <c r="J182" s="138">
        <f>ROUND(I182*H182,2)</f>
        <v>0</v>
      </c>
      <c r="K182" s="134" t="s">
        <v>215</v>
      </c>
      <c r="L182" s="33"/>
      <c r="M182" s="139" t="s">
        <v>19</v>
      </c>
      <c r="N182" s="140" t="s">
        <v>48</v>
      </c>
      <c r="P182" s="141">
        <f>O182*H182</f>
        <v>0</v>
      </c>
      <c r="Q182" s="141">
        <v>0.0079</v>
      </c>
      <c r="R182" s="141">
        <f>Q182*H182</f>
        <v>0.14818030000000001</v>
      </c>
      <c r="S182" s="141">
        <v>0</v>
      </c>
      <c r="T182" s="142">
        <f>S182*H182</f>
        <v>0</v>
      </c>
      <c r="AR182" s="143" t="s">
        <v>216</v>
      </c>
      <c r="AT182" s="143" t="s">
        <v>211</v>
      </c>
      <c r="AU182" s="143" t="s">
        <v>86</v>
      </c>
      <c r="AY182" s="18" t="s">
        <v>208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84</v>
      </c>
      <c r="BK182" s="144">
        <f>ROUND(I182*H182,2)</f>
        <v>0</v>
      </c>
      <c r="BL182" s="18" t="s">
        <v>216</v>
      </c>
      <c r="BM182" s="143" t="s">
        <v>878</v>
      </c>
    </row>
    <row r="183" spans="2:47" s="1" customFormat="1" ht="12">
      <c r="B183" s="33"/>
      <c r="D183" s="145" t="s">
        <v>218</v>
      </c>
      <c r="F183" s="146" t="s">
        <v>779</v>
      </c>
      <c r="I183" s="147"/>
      <c r="L183" s="33"/>
      <c r="M183" s="148"/>
      <c r="T183" s="52"/>
      <c r="AT183" s="18" t="s">
        <v>218</v>
      </c>
      <c r="AU183" s="18" t="s">
        <v>86</v>
      </c>
    </row>
    <row r="184" spans="2:65" s="1" customFormat="1" ht="37.9" customHeight="1">
      <c r="B184" s="33"/>
      <c r="C184" s="132" t="s">
        <v>8</v>
      </c>
      <c r="D184" s="132" t="s">
        <v>211</v>
      </c>
      <c r="E184" s="133" t="s">
        <v>296</v>
      </c>
      <c r="F184" s="134" t="s">
        <v>297</v>
      </c>
      <c r="G184" s="135" t="s">
        <v>226</v>
      </c>
      <c r="H184" s="136">
        <v>29.205</v>
      </c>
      <c r="I184" s="137"/>
      <c r="J184" s="138">
        <f>ROUND(I184*H184,2)</f>
        <v>0</v>
      </c>
      <c r="K184" s="134" t="s">
        <v>215</v>
      </c>
      <c r="L184" s="33"/>
      <c r="M184" s="139" t="s">
        <v>19</v>
      </c>
      <c r="N184" s="140" t="s">
        <v>48</v>
      </c>
      <c r="P184" s="141">
        <f>O184*H184</f>
        <v>0</v>
      </c>
      <c r="Q184" s="141">
        <v>0.025</v>
      </c>
      <c r="R184" s="141">
        <f>Q184*H184</f>
        <v>0.730125</v>
      </c>
      <c r="S184" s="141">
        <v>0</v>
      </c>
      <c r="T184" s="142">
        <f>S184*H184</f>
        <v>0</v>
      </c>
      <c r="AR184" s="143" t="s">
        <v>216</v>
      </c>
      <c r="AT184" s="143" t="s">
        <v>211</v>
      </c>
      <c r="AU184" s="143" t="s">
        <v>86</v>
      </c>
      <c r="AY184" s="18" t="s">
        <v>208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8" t="s">
        <v>84</v>
      </c>
      <c r="BK184" s="144">
        <f>ROUND(I184*H184,2)</f>
        <v>0</v>
      </c>
      <c r="BL184" s="18" t="s">
        <v>216</v>
      </c>
      <c r="BM184" s="143" t="s">
        <v>879</v>
      </c>
    </row>
    <row r="185" spans="2:47" s="1" customFormat="1" ht="12">
      <c r="B185" s="33"/>
      <c r="D185" s="145" t="s">
        <v>218</v>
      </c>
      <c r="F185" s="146" t="s">
        <v>299</v>
      </c>
      <c r="I185" s="147"/>
      <c r="L185" s="33"/>
      <c r="M185" s="148"/>
      <c r="T185" s="52"/>
      <c r="AT185" s="18" t="s">
        <v>218</v>
      </c>
      <c r="AU185" s="18" t="s">
        <v>86</v>
      </c>
    </row>
    <row r="186" spans="2:51" s="12" customFormat="1" ht="12">
      <c r="B186" s="149"/>
      <c r="D186" s="150" t="s">
        <v>220</v>
      </c>
      <c r="E186" s="151" t="s">
        <v>19</v>
      </c>
      <c r="F186" s="152" t="s">
        <v>880</v>
      </c>
      <c r="H186" s="153">
        <v>20.79</v>
      </c>
      <c r="I186" s="154"/>
      <c r="L186" s="149"/>
      <c r="M186" s="155"/>
      <c r="T186" s="156"/>
      <c r="AT186" s="151" t="s">
        <v>220</v>
      </c>
      <c r="AU186" s="151" t="s">
        <v>86</v>
      </c>
      <c r="AV186" s="12" t="s">
        <v>86</v>
      </c>
      <c r="AW186" s="12" t="s">
        <v>37</v>
      </c>
      <c r="AX186" s="12" t="s">
        <v>77</v>
      </c>
      <c r="AY186" s="151" t="s">
        <v>208</v>
      </c>
    </row>
    <row r="187" spans="2:51" s="12" customFormat="1" ht="12">
      <c r="B187" s="149"/>
      <c r="D187" s="150" t="s">
        <v>220</v>
      </c>
      <c r="E187" s="151" t="s">
        <v>19</v>
      </c>
      <c r="F187" s="152" t="s">
        <v>881</v>
      </c>
      <c r="H187" s="153">
        <v>4.05</v>
      </c>
      <c r="I187" s="154"/>
      <c r="L187" s="149"/>
      <c r="M187" s="155"/>
      <c r="T187" s="156"/>
      <c r="AT187" s="151" t="s">
        <v>220</v>
      </c>
      <c r="AU187" s="151" t="s">
        <v>86</v>
      </c>
      <c r="AV187" s="12" t="s">
        <v>86</v>
      </c>
      <c r="AW187" s="12" t="s">
        <v>37</v>
      </c>
      <c r="AX187" s="12" t="s">
        <v>77</v>
      </c>
      <c r="AY187" s="151" t="s">
        <v>208</v>
      </c>
    </row>
    <row r="188" spans="2:51" s="13" customFormat="1" ht="12">
      <c r="B188" s="157"/>
      <c r="D188" s="150" t="s">
        <v>220</v>
      </c>
      <c r="E188" s="158" t="s">
        <v>19</v>
      </c>
      <c r="F188" s="159" t="s">
        <v>301</v>
      </c>
      <c r="H188" s="158" t="s">
        <v>19</v>
      </c>
      <c r="I188" s="160"/>
      <c r="L188" s="157"/>
      <c r="M188" s="161"/>
      <c r="T188" s="162"/>
      <c r="AT188" s="158" t="s">
        <v>220</v>
      </c>
      <c r="AU188" s="158" t="s">
        <v>86</v>
      </c>
      <c r="AV188" s="13" t="s">
        <v>84</v>
      </c>
      <c r="AW188" s="13" t="s">
        <v>37</v>
      </c>
      <c r="AX188" s="13" t="s">
        <v>77</v>
      </c>
      <c r="AY188" s="158" t="s">
        <v>208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882</v>
      </c>
      <c r="H189" s="153">
        <v>3.54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2" customFormat="1" ht="12">
      <c r="B190" s="149"/>
      <c r="D190" s="150" t="s">
        <v>220</v>
      </c>
      <c r="E190" s="151" t="s">
        <v>19</v>
      </c>
      <c r="F190" s="152" t="s">
        <v>883</v>
      </c>
      <c r="H190" s="153">
        <v>0.825</v>
      </c>
      <c r="I190" s="154"/>
      <c r="L190" s="149"/>
      <c r="M190" s="155"/>
      <c r="T190" s="156"/>
      <c r="AT190" s="151" t="s">
        <v>220</v>
      </c>
      <c r="AU190" s="151" t="s">
        <v>86</v>
      </c>
      <c r="AV190" s="12" t="s">
        <v>86</v>
      </c>
      <c r="AW190" s="12" t="s">
        <v>37</v>
      </c>
      <c r="AX190" s="12" t="s">
        <v>77</v>
      </c>
      <c r="AY190" s="151" t="s">
        <v>208</v>
      </c>
    </row>
    <row r="191" spans="2:51" s="13" customFormat="1" ht="12">
      <c r="B191" s="157"/>
      <c r="D191" s="150" t="s">
        <v>220</v>
      </c>
      <c r="E191" s="158" t="s">
        <v>19</v>
      </c>
      <c r="F191" s="159" t="s">
        <v>884</v>
      </c>
      <c r="H191" s="158" t="s">
        <v>19</v>
      </c>
      <c r="I191" s="160"/>
      <c r="L191" s="157"/>
      <c r="M191" s="161"/>
      <c r="T191" s="162"/>
      <c r="AT191" s="158" t="s">
        <v>220</v>
      </c>
      <c r="AU191" s="158" t="s">
        <v>86</v>
      </c>
      <c r="AV191" s="13" t="s">
        <v>84</v>
      </c>
      <c r="AW191" s="13" t="s">
        <v>37</v>
      </c>
      <c r="AX191" s="13" t="s">
        <v>77</v>
      </c>
      <c r="AY191" s="158" t="s">
        <v>208</v>
      </c>
    </row>
    <row r="192" spans="2:51" s="14" customFormat="1" ht="12">
      <c r="B192" s="163"/>
      <c r="D192" s="150" t="s">
        <v>220</v>
      </c>
      <c r="E192" s="164" t="s">
        <v>19</v>
      </c>
      <c r="F192" s="165" t="s">
        <v>223</v>
      </c>
      <c r="H192" s="166">
        <v>29.205</v>
      </c>
      <c r="I192" s="167"/>
      <c r="L192" s="163"/>
      <c r="M192" s="168"/>
      <c r="T192" s="169"/>
      <c r="AT192" s="164" t="s">
        <v>220</v>
      </c>
      <c r="AU192" s="164" t="s">
        <v>86</v>
      </c>
      <c r="AV192" s="14" t="s">
        <v>216</v>
      </c>
      <c r="AW192" s="14" t="s">
        <v>37</v>
      </c>
      <c r="AX192" s="14" t="s">
        <v>84</v>
      </c>
      <c r="AY192" s="164" t="s">
        <v>208</v>
      </c>
    </row>
    <row r="193" spans="2:65" s="1" customFormat="1" ht="24.2" customHeight="1">
      <c r="B193" s="33"/>
      <c r="C193" s="132" t="s">
        <v>331</v>
      </c>
      <c r="D193" s="132" t="s">
        <v>211</v>
      </c>
      <c r="E193" s="133" t="s">
        <v>307</v>
      </c>
      <c r="F193" s="134" t="s">
        <v>308</v>
      </c>
      <c r="G193" s="135" t="s">
        <v>274</v>
      </c>
      <c r="H193" s="136">
        <v>16.4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48</v>
      </c>
      <c r="P193" s="141">
        <f>O193*H193</f>
        <v>0</v>
      </c>
      <c r="Q193" s="141">
        <v>0.010323</v>
      </c>
      <c r="R193" s="141">
        <f>Q193*H193</f>
        <v>0.16929719999999998</v>
      </c>
      <c r="S193" s="141">
        <v>0</v>
      </c>
      <c r="T193" s="142">
        <f>S193*H193</f>
        <v>0</v>
      </c>
      <c r="AR193" s="143" t="s">
        <v>216</v>
      </c>
      <c r="AT193" s="143" t="s">
        <v>211</v>
      </c>
      <c r="AU193" s="143" t="s">
        <v>86</v>
      </c>
      <c r="AY193" s="18" t="s">
        <v>208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84</v>
      </c>
      <c r="BK193" s="144">
        <f>ROUND(I193*H193,2)</f>
        <v>0</v>
      </c>
      <c r="BL193" s="18" t="s">
        <v>216</v>
      </c>
      <c r="BM193" s="143" t="s">
        <v>885</v>
      </c>
    </row>
    <row r="194" spans="2:47" s="1" customFormat="1" ht="12">
      <c r="B194" s="33"/>
      <c r="D194" s="145" t="s">
        <v>218</v>
      </c>
      <c r="F194" s="146" t="s">
        <v>310</v>
      </c>
      <c r="I194" s="147"/>
      <c r="L194" s="33"/>
      <c r="M194" s="148"/>
      <c r="T194" s="52"/>
      <c r="AT194" s="18" t="s">
        <v>218</v>
      </c>
      <c r="AU194" s="18" t="s">
        <v>86</v>
      </c>
    </row>
    <row r="195" spans="2:51" s="12" customFormat="1" ht="12">
      <c r="B195" s="149"/>
      <c r="D195" s="150" t="s">
        <v>220</v>
      </c>
      <c r="E195" s="151" t="s">
        <v>19</v>
      </c>
      <c r="F195" s="152" t="s">
        <v>474</v>
      </c>
      <c r="H195" s="153">
        <v>16.4</v>
      </c>
      <c r="I195" s="154"/>
      <c r="L195" s="149"/>
      <c r="M195" s="155"/>
      <c r="T195" s="156"/>
      <c r="AT195" s="151" t="s">
        <v>220</v>
      </c>
      <c r="AU195" s="151" t="s">
        <v>86</v>
      </c>
      <c r="AV195" s="12" t="s">
        <v>86</v>
      </c>
      <c r="AW195" s="12" t="s">
        <v>37</v>
      </c>
      <c r="AX195" s="12" t="s">
        <v>77</v>
      </c>
      <c r="AY195" s="151" t="s">
        <v>208</v>
      </c>
    </row>
    <row r="196" spans="2:51" s="14" customFormat="1" ht="12">
      <c r="B196" s="163"/>
      <c r="D196" s="150" t="s">
        <v>220</v>
      </c>
      <c r="E196" s="164" t="s">
        <v>19</v>
      </c>
      <c r="F196" s="165" t="s">
        <v>223</v>
      </c>
      <c r="H196" s="166">
        <v>16.4</v>
      </c>
      <c r="I196" s="167"/>
      <c r="L196" s="163"/>
      <c r="M196" s="168"/>
      <c r="T196" s="169"/>
      <c r="AT196" s="164" t="s">
        <v>220</v>
      </c>
      <c r="AU196" s="164" t="s">
        <v>86</v>
      </c>
      <c r="AV196" s="14" t="s">
        <v>216</v>
      </c>
      <c r="AW196" s="14" t="s">
        <v>37</v>
      </c>
      <c r="AX196" s="14" t="s">
        <v>84</v>
      </c>
      <c r="AY196" s="164" t="s">
        <v>208</v>
      </c>
    </row>
    <row r="197" spans="2:65" s="1" customFormat="1" ht="37.9" customHeight="1">
      <c r="B197" s="33"/>
      <c r="C197" s="132" t="s">
        <v>337</v>
      </c>
      <c r="D197" s="132" t="s">
        <v>211</v>
      </c>
      <c r="E197" s="133" t="s">
        <v>319</v>
      </c>
      <c r="F197" s="134" t="s">
        <v>320</v>
      </c>
      <c r="G197" s="135" t="s">
        <v>226</v>
      </c>
      <c r="H197" s="136">
        <v>60.885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886</v>
      </c>
    </row>
    <row r="198" spans="2:47" s="1" customFormat="1" ht="12">
      <c r="B198" s="33"/>
      <c r="D198" s="145" t="s">
        <v>218</v>
      </c>
      <c r="F198" s="146" t="s">
        <v>322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887</v>
      </c>
      <c r="H199" s="153">
        <v>55.35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2" customFormat="1" ht="12">
      <c r="B200" s="149"/>
      <c r="D200" s="150" t="s">
        <v>220</v>
      </c>
      <c r="E200" s="151" t="s">
        <v>19</v>
      </c>
      <c r="F200" s="152" t="s">
        <v>888</v>
      </c>
      <c r="H200" s="153">
        <v>5.535</v>
      </c>
      <c r="I200" s="154"/>
      <c r="L200" s="149"/>
      <c r="M200" s="155"/>
      <c r="T200" s="156"/>
      <c r="AT200" s="151" t="s">
        <v>220</v>
      </c>
      <c r="AU200" s="151" t="s">
        <v>86</v>
      </c>
      <c r="AV200" s="12" t="s">
        <v>86</v>
      </c>
      <c r="AW200" s="12" t="s">
        <v>37</v>
      </c>
      <c r="AX200" s="12" t="s">
        <v>77</v>
      </c>
      <c r="AY200" s="151" t="s">
        <v>208</v>
      </c>
    </row>
    <row r="201" spans="2:51" s="14" customFormat="1" ht="12">
      <c r="B201" s="163"/>
      <c r="D201" s="150" t="s">
        <v>220</v>
      </c>
      <c r="E201" s="164" t="s">
        <v>19</v>
      </c>
      <c r="F201" s="165" t="s">
        <v>223</v>
      </c>
      <c r="H201" s="166">
        <v>60.885000000000005</v>
      </c>
      <c r="I201" s="167"/>
      <c r="L201" s="163"/>
      <c r="M201" s="168"/>
      <c r="T201" s="169"/>
      <c r="AT201" s="164" t="s">
        <v>220</v>
      </c>
      <c r="AU201" s="164" t="s">
        <v>86</v>
      </c>
      <c r="AV201" s="14" t="s">
        <v>216</v>
      </c>
      <c r="AW201" s="14" t="s">
        <v>37</v>
      </c>
      <c r="AX201" s="14" t="s">
        <v>84</v>
      </c>
      <c r="AY201" s="164" t="s">
        <v>208</v>
      </c>
    </row>
    <row r="202" spans="2:63" s="11" customFormat="1" ht="22.9" customHeight="1">
      <c r="B202" s="120"/>
      <c r="D202" s="121" t="s">
        <v>76</v>
      </c>
      <c r="E202" s="130" t="s">
        <v>271</v>
      </c>
      <c r="F202" s="130" t="s">
        <v>324</v>
      </c>
      <c r="I202" s="123"/>
      <c r="J202" s="131">
        <f>BK202</f>
        <v>0</v>
      </c>
      <c r="L202" s="120"/>
      <c r="M202" s="125"/>
      <c r="P202" s="126">
        <f>SUM(P203:P240)</f>
        <v>0</v>
      </c>
      <c r="R202" s="126">
        <f>SUM(R203:R240)</f>
        <v>0.00504</v>
      </c>
      <c r="T202" s="127">
        <f>SUM(T203:T240)</f>
        <v>11.060873</v>
      </c>
      <c r="AR202" s="121" t="s">
        <v>84</v>
      </c>
      <c r="AT202" s="128" t="s">
        <v>76</v>
      </c>
      <c r="AU202" s="128" t="s">
        <v>84</v>
      </c>
      <c r="AY202" s="121" t="s">
        <v>208</v>
      </c>
      <c r="BK202" s="129">
        <f>SUM(BK203:BK240)</f>
        <v>0</v>
      </c>
    </row>
    <row r="203" spans="2:65" s="1" customFormat="1" ht="37.9" customHeight="1">
      <c r="B203" s="33"/>
      <c r="C203" s="132" t="s">
        <v>343</v>
      </c>
      <c r="D203" s="132" t="s">
        <v>211</v>
      </c>
      <c r="E203" s="133" t="s">
        <v>325</v>
      </c>
      <c r="F203" s="134" t="s">
        <v>326</v>
      </c>
      <c r="G203" s="135" t="s">
        <v>226</v>
      </c>
      <c r="H203" s="136">
        <v>24</v>
      </c>
      <c r="I203" s="137"/>
      <c r="J203" s="138">
        <f>ROUND(I203*H203,2)</f>
        <v>0</v>
      </c>
      <c r="K203" s="134" t="s">
        <v>215</v>
      </c>
      <c r="L203" s="33"/>
      <c r="M203" s="139" t="s">
        <v>19</v>
      </c>
      <c r="N203" s="140" t="s">
        <v>48</v>
      </c>
      <c r="P203" s="141">
        <f>O203*H203</f>
        <v>0</v>
      </c>
      <c r="Q203" s="141">
        <v>0.00021</v>
      </c>
      <c r="R203" s="141">
        <f>Q203*H203</f>
        <v>0.00504</v>
      </c>
      <c r="S203" s="141">
        <v>0</v>
      </c>
      <c r="T203" s="142">
        <f>S203*H203</f>
        <v>0</v>
      </c>
      <c r="AR203" s="143" t="s">
        <v>216</v>
      </c>
      <c r="AT203" s="143" t="s">
        <v>211</v>
      </c>
      <c r="AU203" s="143" t="s">
        <v>86</v>
      </c>
      <c r="AY203" s="18" t="s">
        <v>208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84</v>
      </c>
      <c r="BK203" s="144">
        <f>ROUND(I203*H203,2)</f>
        <v>0</v>
      </c>
      <c r="BL203" s="18" t="s">
        <v>216</v>
      </c>
      <c r="BM203" s="143" t="s">
        <v>889</v>
      </c>
    </row>
    <row r="204" spans="2:47" s="1" customFormat="1" ht="12">
      <c r="B204" s="33"/>
      <c r="D204" s="145" t="s">
        <v>218</v>
      </c>
      <c r="F204" s="146" t="s">
        <v>328</v>
      </c>
      <c r="I204" s="147"/>
      <c r="L204" s="33"/>
      <c r="M204" s="148"/>
      <c r="T204" s="52"/>
      <c r="AT204" s="18" t="s">
        <v>218</v>
      </c>
      <c r="AU204" s="18" t="s">
        <v>86</v>
      </c>
    </row>
    <row r="205" spans="2:51" s="12" customFormat="1" ht="12">
      <c r="B205" s="149"/>
      <c r="D205" s="150" t="s">
        <v>220</v>
      </c>
      <c r="E205" s="151" t="s">
        <v>19</v>
      </c>
      <c r="F205" s="152" t="s">
        <v>329</v>
      </c>
      <c r="H205" s="153">
        <v>24</v>
      </c>
      <c r="I205" s="154"/>
      <c r="L205" s="149"/>
      <c r="M205" s="155"/>
      <c r="T205" s="156"/>
      <c r="AT205" s="151" t="s">
        <v>220</v>
      </c>
      <c r="AU205" s="151" t="s">
        <v>86</v>
      </c>
      <c r="AV205" s="12" t="s">
        <v>86</v>
      </c>
      <c r="AW205" s="12" t="s">
        <v>37</v>
      </c>
      <c r="AX205" s="12" t="s">
        <v>77</v>
      </c>
      <c r="AY205" s="151" t="s">
        <v>208</v>
      </c>
    </row>
    <row r="206" spans="2:51" s="13" customFormat="1" ht="12">
      <c r="B206" s="157"/>
      <c r="D206" s="150" t="s">
        <v>220</v>
      </c>
      <c r="E206" s="158" t="s">
        <v>19</v>
      </c>
      <c r="F206" s="159" t="s">
        <v>330</v>
      </c>
      <c r="H206" s="158" t="s">
        <v>19</v>
      </c>
      <c r="I206" s="160"/>
      <c r="L206" s="157"/>
      <c r="M206" s="161"/>
      <c r="T206" s="162"/>
      <c r="AT206" s="158" t="s">
        <v>220</v>
      </c>
      <c r="AU206" s="158" t="s">
        <v>86</v>
      </c>
      <c r="AV206" s="13" t="s">
        <v>84</v>
      </c>
      <c r="AW206" s="13" t="s">
        <v>37</v>
      </c>
      <c r="AX206" s="13" t="s">
        <v>77</v>
      </c>
      <c r="AY206" s="158" t="s">
        <v>208</v>
      </c>
    </row>
    <row r="207" spans="2:51" s="14" customFormat="1" ht="12">
      <c r="B207" s="163"/>
      <c r="D207" s="150" t="s">
        <v>220</v>
      </c>
      <c r="E207" s="164" t="s">
        <v>19</v>
      </c>
      <c r="F207" s="165" t="s">
        <v>223</v>
      </c>
      <c r="H207" s="166">
        <v>24</v>
      </c>
      <c r="I207" s="167"/>
      <c r="L207" s="163"/>
      <c r="M207" s="168"/>
      <c r="T207" s="169"/>
      <c r="AT207" s="164" t="s">
        <v>220</v>
      </c>
      <c r="AU207" s="164" t="s">
        <v>86</v>
      </c>
      <c r="AV207" s="14" t="s">
        <v>216</v>
      </c>
      <c r="AW207" s="14" t="s">
        <v>37</v>
      </c>
      <c r="AX207" s="14" t="s">
        <v>84</v>
      </c>
      <c r="AY207" s="164" t="s">
        <v>208</v>
      </c>
    </row>
    <row r="208" spans="2:65" s="1" customFormat="1" ht="37.9" customHeight="1">
      <c r="B208" s="33"/>
      <c r="C208" s="132" t="s">
        <v>349</v>
      </c>
      <c r="D208" s="132" t="s">
        <v>211</v>
      </c>
      <c r="E208" s="133" t="s">
        <v>332</v>
      </c>
      <c r="F208" s="134" t="s">
        <v>333</v>
      </c>
      <c r="G208" s="135" t="s">
        <v>214</v>
      </c>
      <c r="H208" s="136">
        <v>2.384</v>
      </c>
      <c r="I208" s="137"/>
      <c r="J208" s="138">
        <f>ROUND(I208*H208,2)</f>
        <v>0</v>
      </c>
      <c r="K208" s="134" t="s">
        <v>215</v>
      </c>
      <c r="L208" s="33"/>
      <c r="M208" s="139" t="s">
        <v>19</v>
      </c>
      <c r="N208" s="140" t="s">
        <v>48</v>
      </c>
      <c r="P208" s="141">
        <f>O208*H208</f>
        <v>0</v>
      </c>
      <c r="Q208" s="141">
        <v>0</v>
      </c>
      <c r="R208" s="141">
        <f>Q208*H208</f>
        <v>0</v>
      </c>
      <c r="S208" s="141">
        <v>2.27</v>
      </c>
      <c r="T208" s="142">
        <f>S208*H208</f>
        <v>5.41168</v>
      </c>
      <c r="AR208" s="143" t="s">
        <v>216</v>
      </c>
      <c r="AT208" s="143" t="s">
        <v>211</v>
      </c>
      <c r="AU208" s="143" t="s">
        <v>86</v>
      </c>
      <c r="AY208" s="18" t="s">
        <v>208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84</v>
      </c>
      <c r="BK208" s="144">
        <f>ROUND(I208*H208,2)</f>
        <v>0</v>
      </c>
      <c r="BL208" s="18" t="s">
        <v>216</v>
      </c>
      <c r="BM208" s="143" t="s">
        <v>890</v>
      </c>
    </row>
    <row r="209" spans="2:47" s="1" customFormat="1" ht="12">
      <c r="B209" s="33"/>
      <c r="D209" s="145" t="s">
        <v>218</v>
      </c>
      <c r="F209" s="146" t="s">
        <v>335</v>
      </c>
      <c r="I209" s="147"/>
      <c r="L209" s="33"/>
      <c r="M209" s="148"/>
      <c r="T209" s="52"/>
      <c r="AT209" s="18" t="s">
        <v>218</v>
      </c>
      <c r="AU209" s="18" t="s">
        <v>86</v>
      </c>
    </row>
    <row r="210" spans="2:51" s="12" customFormat="1" ht="12">
      <c r="B210" s="149"/>
      <c r="D210" s="150" t="s">
        <v>220</v>
      </c>
      <c r="E210" s="151" t="s">
        <v>19</v>
      </c>
      <c r="F210" s="152" t="s">
        <v>891</v>
      </c>
      <c r="H210" s="153">
        <v>3.751</v>
      </c>
      <c r="I210" s="154"/>
      <c r="L210" s="149"/>
      <c r="M210" s="155"/>
      <c r="T210" s="156"/>
      <c r="AT210" s="151" t="s">
        <v>220</v>
      </c>
      <c r="AU210" s="151" t="s">
        <v>86</v>
      </c>
      <c r="AV210" s="12" t="s">
        <v>86</v>
      </c>
      <c r="AW210" s="12" t="s">
        <v>37</v>
      </c>
      <c r="AX210" s="12" t="s">
        <v>77</v>
      </c>
      <c r="AY210" s="151" t="s">
        <v>208</v>
      </c>
    </row>
    <row r="211" spans="2:51" s="12" customFormat="1" ht="12">
      <c r="B211" s="149"/>
      <c r="D211" s="150" t="s">
        <v>220</v>
      </c>
      <c r="E211" s="151" t="s">
        <v>19</v>
      </c>
      <c r="F211" s="152" t="s">
        <v>892</v>
      </c>
      <c r="H211" s="153">
        <v>-1.367</v>
      </c>
      <c r="I211" s="154"/>
      <c r="L211" s="149"/>
      <c r="M211" s="155"/>
      <c r="T211" s="156"/>
      <c r="AT211" s="151" t="s">
        <v>220</v>
      </c>
      <c r="AU211" s="151" t="s">
        <v>86</v>
      </c>
      <c r="AV211" s="12" t="s">
        <v>86</v>
      </c>
      <c r="AW211" s="12" t="s">
        <v>37</v>
      </c>
      <c r="AX211" s="12" t="s">
        <v>77</v>
      </c>
      <c r="AY211" s="151" t="s">
        <v>208</v>
      </c>
    </row>
    <row r="212" spans="2:51" s="13" customFormat="1" ht="12">
      <c r="B212" s="157"/>
      <c r="D212" s="150" t="s">
        <v>220</v>
      </c>
      <c r="E212" s="158" t="s">
        <v>19</v>
      </c>
      <c r="F212" s="159" t="s">
        <v>93</v>
      </c>
      <c r="H212" s="158" t="s">
        <v>19</v>
      </c>
      <c r="I212" s="160"/>
      <c r="L212" s="157"/>
      <c r="M212" s="161"/>
      <c r="T212" s="162"/>
      <c r="AT212" s="158" t="s">
        <v>220</v>
      </c>
      <c r="AU212" s="158" t="s">
        <v>86</v>
      </c>
      <c r="AV212" s="13" t="s">
        <v>84</v>
      </c>
      <c r="AW212" s="13" t="s">
        <v>37</v>
      </c>
      <c r="AX212" s="13" t="s">
        <v>77</v>
      </c>
      <c r="AY212" s="158" t="s">
        <v>208</v>
      </c>
    </row>
    <row r="213" spans="2:51" s="14" customFormat="1" ht="12">
      <c r="B213" s="163"/>
      <c r="D213" s="150" t="s">
        <v>220</v>
      </c>
      <c r="E213" s="164" t="s">
        <v>19</v>
      </c>
      <c r="F213" s="165" t="s">
        <v>223</v>
      </c>
      <c r="H213" s="166">
        <v>2.384</v>
      </c>
      <c r="I213" s="167"/>
      <c r="L213" s="163"/>
      <c r="M213" s="168"/>
      <c r="T213" s="169"/>
      <c r="AT213" s="164" t="s">
        <v>220</v>
      </c>
      <c r="AU213" s="164" t="s">
        <v>86</v>
      </c>
      <c r="AV213" s="14" t="s">
        <v>216</v>
      </c>
      <c r="AW213" s="14" t="s">
        <v>37</v>
      </c>
      <c r="AX213" s="14" t="s">
        <v>84</v>
      </c>
      <c r="AY213" s="164" t="s">
        <v>208</v>
      </c>
    </row>
    <row r="214" spans="2:65" s="1" customFormat="1" ht="44.25" customHeight="1">
      <c r="B214" s="33"/>
      <c r="C214" s="132" t="s">
        <v>355</v>
      </c>
      <c r="D214" s="132" t="s">
        <v>211</v>
      </c>
      <c r="E214" s="133" t="s">
        <v>338</v>
      </c>
      <c r="F214" s="134" t="s">
        <v>339</v>
      </c>
      <c r="G214" s="135" t="s">
        <v>226</v>
      </c>
      <c r="H214" s="136">
        <v>55.65</v>
      </c>
      <c r="I214" s="137"/>
      <c r="J214" s="138">
        <f>ROUND(I214*H214,2)</f>
        <v>0</v>
      </c>
      <c r="K214" s="134" t="s">
        <v>215</v>
      </c>
      <c r="L214" s="33"/>
      <c r="M214" s="139" t="s">
        <v>19</v>
      </c>
      <c r="N214" s="140" t="s">
        <v>48</v>
      </c>
      <c r="P214" s="141">
        <f>O214*H214</f>
        <v>0</v>
      </c>
      <c r="Q214" s="141">
        <v>0</v>
      </c>
      <c r="R214" s="141">
        <f>Q214*H214</f>
        <v>0</v>
      </c>
      <c r="S214" s="141">
        <v>0.032</v>
      </c>
      <c r="T214" s="142">
        <f>S214*H214</f>
        <v>1.7808</v>
      </c>
      <c r="AR214" s="143" t="s">
        <v>216</v>
      </c>
      <c r="AT214" s="143" t="s">
        <v>211</v>
      </c>
      <c r="AU214" s="143" t="s">
        <v>86</v>
      </c>
      <c r="AY214" s="18" t="s">
        <v>208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84</v>
      </c>
      <c r="BK214" s="144">
        <f>ROUND(I214*H214,2)</f>
        <v>0</v>
      </c>
      <c r="BL214" s="18" t="s">
        <v>216</v>
      </c>
      <c r="BM214" s="143" t="s">
        <v>893</v>
      </c>
    </row>
    <row r="215" spans="2:47" s="1" customFormat="1" ht="12">
      <c r="B215" s="33"/>
      <c r="D215" s="145" t="s">
        <v>218</v>
      </c>
      <c r="F215" s="146" t="s">
        <v>341</v>
      </c>
      <c r="I215" s="147"/>
      <c r="L215" s="33"/>
      <c r="M215" s="148"/>
      <c r="T215" s="52"/>
      <c r="AT215" s="18" t="s">
        <v>218</v>
      </c>
      <c r="AU215" s="18" t="s">
        <v>86</v>
      </c>
    </row>
    <row r="216" spans="2:51" s="12" customFormat="1" ht="12">
      <c r="B216" s="149"/>
      <c r="D216" s="150" t="s">
        <v>220</v>
      </c>
      <c r="E216" s="151" t="s">
        <v>19</v>
      </c>
      <c r="F216" s="152" t="s">
        <v>894</v>
      </c>
      <c r="H216" s="153">
        <v>55.65</v>
      </c>
      <c r="I216" s="154"/>
      <c r="L216" s="149"/>
      <c r="M216" s="155"/>
      <c r="T216" s="156"/>
      <c r="AT216" s="151" t="s">
        <v>220</v>
      </c>
      <c r="AU216" s="151" t="s">
        <v>86</v>
      </c>
      <c r="AV216" s="12" t="s">
        <v>86</v>
      </c>
      <c r="AW216" s="12" t="s">
        <v>37</v>
      </c>
      <c r="AX216" s="12" t="s">
        <v>77</v>
      </c>
      <c r="AY216" s="151" t="s">
        <v>208</v>
      </c>
    </row>
    <row r="217" spans="2:51" s="13" customFormat="1" ht="12">
      <c r="B217" s="157"/>
      <c r="D217" s="150" t="s">
        <v>220</v>
      </c>
      <c r="E217" s="158" t="s">
        <v>19</v>
      </c>
      <c r="F217" s="159" t="s">
        <v>93</v>
      </c>
      <c r="H217" s="158" t="s">
        <v>19</v>
      </c>
      <c r="I217" s="160"/>
      <c r="L217" s="157"/>
      <c r="M217" s="161"/>
      <c r="T217" s="162"/>
      <c r="AT217" s="158" t="s">
        <v>220</v>
      </c>
      <c r="AU217" s="158" t="s">
        <v>86</v>
      </c>
      <c r="AV217" s="13" t="s">
        <v>84</v>
      </c>
      <c r="AW217" s="13" t="s">
        <v>37</v>
      </c>
      <c r="AX217" s="13" t="s">
        <v>77</v>
      </c>
      <c r="AY217" s="158" t="s">
        <v>208</v>
      </c>
    </row>
    <row r="218" spans="2:51" s="14" customFormat="1" ht="12">
      <c r="B218" s="163"/>
      <c r="D218" s="150" t="s">
        <v>220</v>
      </c>
      <c r="E218" s="164" t="s">
        <v>19</v>
      </c>
      <c r="F218" s="165" t="s">
        <v>223</v>
      </c>
      <c r="H218" s="166">
        <v>55.65</v>
      </c>
      <c r="I218" s="167"/>
      <c r="L218" s="163"/>
      <c r="M218" s="168"/>
      <c r="T218" s="169"/>
      <c r="AT218" s="164" t="s">
        <v>220</v>
      </c>
      <c r="AU218" s="164" t="s">
        <v>86</v>
      </c>
      <c r="AV218" s="14" t="s">
        <v>216</v>
      </c>
      <c r="AW218" s="14" t="s">
        <v>37</v>
      </c>
      <c r="AX218" s="14" t="s">
        <v>84</v>
      </c>
      <c r="AY218" s="164" t="s">
        <v>208</v>
      </c>
    </row>
    <row r="219" spans="2:65" s="1" customFormat="1" ht="37.9" customHeight="1">
      <c r="B219" s="33"/>
      <c r="C219" s="132" t="s">
        <v>7</v>
      </c>
      <c r="D219" s="132" t="s">
        <v>211</v>
      </c>
      <c r="E219" s="133" t="s">
        <v>895</v>
      </c>
      <c r="F219" s="134" t="s">
        <v>896</v>
      </c>
      <c r="G219" s="135" t="s">
        <v>226</v>
      </c>
      <c r="H219" s="136">
        <v>3.054</v>
      </c>
      <c r="I219" s="137"/>
      <c r="J219" s="138">
        <f>ROUND(I219*H219,2)</f>
        <v>0</v>
      </c>
      <c r="K219" s="134" t="s">
        <v>215</v>
      </c>
      <c r="L219" s="33"/>
      <c r="M219" s="139" t="s">
        <v>19</v>
      </c>
      <c r="N219" s="140" t="s">
        <v>48</v>
      </c>
      <c r="P219" s="141">
        <f>O219*H219</f>
        <v>0</v>
      </c>
      <c r="Q219" s="141">
        <v>0</v>
      </c>
      <c r="R219" s="141">
        <f>Q219*H219</f>
        <v>0</v>
      </c>
      <c r="S219" s="141">
        <v>0.063</v>
      </c>
      <c r="T219" s="142">
        <f>S219*H219</f>
        <v>0.192402</v>
      </c>
      <c r="AR219" s="143" t="s">
        <v>216</v>
      </c>
      <c r="AT219" s="143" t="s">
        <v>211</v>
      </c>
      <c r="AU219" s="143" t="s">
        <v>86</v>
      </c>
      <c r="AY219" s="18" t="s">
        <v>208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84</v>
      </c>
      <c r="BK219" s="144">
        <f>ROUND(I219*H219,2)</f>
        <v>0</v>
      </c>
      <c r="BL219" s="18" t="s">
        <v>216</v>
      </c>
      <c r="BM219" s="143" t="s">
        <v>897</v>
      </c>
    </row>
    <row r="220" spans="2:47" s="1" customFormat="1" ht="12">
      <c r="B220" s="33"/>
      <c r="D220" s="145" t="s">
        <v>218</v>
      </c>
      <c r="F220" s="146" t="s">
        <v>898</v>
      </c>
      <c r="I220" s="147"/>
      <c r="L220" s="33"/>
      <c r="M220" s="148"/>
      <c r="T220" s="52"/>
      <c r="AT220" s="18" t="s">
        <v>218</v>
      </c>
      <c r="AU220" s="18" t="s">
        <v>86</v>
      </c>
    </row>
    <row r="221" spans="2:51" s="12" customFormat="1" ht="12">
      <c r="B221" s="149"/>
      <c r="D221" s="150" t="s">
        <v>220</v>
      </c>
      <c r="E221" s="151" t="s">
        <v>19</v>
      </c>
      <c r="F221" s="152" t="s">
        <v>899</v>
      </c>
      <c r="H221" s="153">
        <v>3.054</v>
      </c>
      <c r="I221" s="154"/>
      <c r="L221" s="149"/>
      <c r="M221" s="155"/>
      <c r="T221" s="156"/>
      <c r="AT221" s="151" t="s">
        <v>220</v>
      </c>
      <c r="AU221" s="151" t="s">
        <v>86</v>
      </c>
      <c r="AV221" s="12" t="s">
        <v>86</v>
      </c>
      <c r="AW221" s="12" t="s">
        <v>37</v>
      </c>
      <c r="AX221" s="12" t="s">
        <v>77</v>
      </c>
      <c r="AY221" s="151" t="s">
        <v>208</v>
      </c>
    </row>
    <row r="222" spans="2:51" s="13" customFormat="1" ht="12">
      <c r="B222" s="157"/>
      <c r="D222" s="150" t="s">
        <v>220</v>
      </c>
      <c r="E222" s="158" t="s">
        <v>19</v>
      </c>
      <c r="F222" s="159" t="s">
        <v>900</v>
      </c>
      <c r="H222" s="158" t="s">
        <v>19</v>
      </c>
      <c r="I222" s="160"/>
      <c r="L222" s="157"/>
      <c r="M222" s="161"/>
      <c r="T222" s="162"/>
      <c r="AT222" s="158" t="s">
        <v>220</v>
      </c>
      <c r="AU222" s="158" t="s">
        <v>86</v>
      </c>
      <c r="AV222" s="13" t="s">
        <v>84</v>
      </c>
      <c r="AW222" s="13" t="s">
        <v>37</v>
      </c>
      <c r="AX222" s="13" t="s">
        <v>77</v>
      </c>
      <c r="AY222" s="158" t="s">
        <v>208</v>
      </c>
    </row>
    <row r="223" spans="2:51" s="14" customFormat="1" ht="12">
      <c r="B223" s="163"/>
      <c r="D223" s="150" t="s">
        <v>220</v>
      </c>
      <c r="E223" s="164" t="s">
        <v>19</v>
      </c>
      <c r="F223" s="165" t="s">
        <v>223</v>
      </c>
      <c r="H223" s="166">
        <v>3.054</v>
      </c>
      <c r="I223" s="167"/>
      <c r="L223" s="163"/>
      <c r="M223" s="168"/>
      <c r="T223" s="169"/>
      <c r="AT223" s="164" t="s">
        <v>220</v>
      </c>
      <c r="AU223" s="164" t="s">
        <v>86</v>
      </c>
      <c r="AV223" s="14" t="s">
        <v>216</v>
      </c>
      <c r="AW223" s="14" t="s">
        <v>37</v>
      </c>
      <c r="AX223" s="14" t="s">
        <v>84</v>
      </c>
      <c r="AY223" s="164" t="s">
        <v>208</v>
      </c>
    </row>
    <row r="224" spans="2:65" s="1" customFormat="1" ht="37.9" customHeight="1">
      <c r="B224" s="33"/>
      <c r="C224" s="132" t="s">
        <v>368</v>
      </c>
      <c r="D224" s="132" t="s">
        <v>211</v>
      </c>
      <c r="E224" s="133" t="s">
        <v>344</v>
      </c>
      <c r="F224" s="134" t="s">
        <v>345</v>
      </c>
      <c r="G224" s="135" t="s">
        <v>274</v>
      </c>
      <c r="H224" s="136">
        <v>46.9</v>
      </c>
      <c r="I224" s="137"/>
      <c r="J224" s="138">
        <f>ROUND(I224*H224,2)</f>
        <v>0</v>
      </c>
      <c r="K224" s="134" t="s">
        <v>215</v>
      </c>
      <c r="L224" s="33"/>
      <c r="M224" s="139" t="s">
        <v>19</v>
      </c>
      <c r="N224" s="140" t="s">
        <v>48</v>
      </c>
      <c r="P224" s="141">
        <f>O224*H224</f>
        <v>0</v>
      </c>
      <c r="Q224" s="141">
        <v>0</v>
      </c>
      <c r="R224" s="141">
        <f>Q224*H224</f>
        <v>0</v>
      </c>
      <c r="S224" s="141">
        <v>0.019</v>
      </c>
      <c r="T224" s="142">
        <f>S224*H224</f>
        <v>0.8911</v>
      </c>
      <c r="AR224" s="143" t="s">
        <v>216</v>
      </c>
      <c r="AT224" s="143" t="s">
        <v>211</v>
      </c>
      <c r="AU224" s="143" t="s">
        <v>86</v>
      </c>
      <c r="AY224" s="18" t="s">
        <v>208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84</v>
      </c>
      <c r="BK224" s="144">
        <f>ROUND(I224*H224,2)</f>
        <v>0</v>
      </c>
      <c r="BL224" s="18" t="s">
        <v>216</v>
      </c>
      <c r="BM224" s="143" t="s">
        <v>901</v>
      </c>
    </row>
    <row r="225" spans="2:47" s="1" customFormat="1" ht="12">
      <c r="B225" s="33"/>
      <c r="D225" s="145" t="s">
        <v>218</v>
      </c>
      <c r="F225" s="146" t="s">
        <v>347</v>
      </c>
      <c r="I225" s="147"/>
      <c r="L225" s="33"/>
      <c r="M225" s="148"/>
      <c r="T225" s="52"/>
      <c r="AT225" s="18" t="s">
        <v>218</v>
      </c>
      <c r="AU225" s="18" t="s">
        <v>86</v>
      </c>
    </row>
    <row r="226" spans="2:51" s="12" customFormat="1" ht="12">
      <c r="B226" s="149"/>
      <c r="D226" s="150" t="s">
        <v>220</v>
      </c>
      <c r="E226" s="151" t="s">
        <v>19</v>
      </c>
      <c r="F226" s="152" t="s">
        <v>902</v>
      </c>
      <c r="H226" s="153">
        <v>42</v>
      </c>
      <c r="I226" s="154"/>
      <c r="L226" s="149"/>
      <c r="M226" s="155"/>
      <c r="T226" s="156"/>
      <c r="AT226" s="151" t="s">
        <v>220</v>
      </c>
      <c r="AU226" s="151" t="s">
        <v>86</v>
      </c>
      <c r="AV226" s="12" t="s">
        <v>86</v>
      </c>
      <c r="AW226" s="12" t="s">
        <v>37</v>
      </c>
      <c r="AX226" s="12" t="s">
        <v>77</v>
      </c>
      <c r="AY226" s="151" t="s">
        <v>208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903</v>
      </c>
      <c r="H227" s="153">
        <v>4.9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4" customFormat="1" ht="12">
      <c r="B228" s="163"/>
      <c r="D228" s="150" t="s">
        <v>220</v>
      </c>
      <c r="E228" s="164" t="s">
        <v>19</v>
      </c>
      <c r="F228" s="165" t="s">
        <v>223</v>
      </c>
      <c r="H228" s="166">
        <v>46.9</v>
      </c>
      <c r="I228" s="167"/>
      <c r="L228" s="163"/>
      <c r="M228" s="168"/>
      <c r="T228" s="169"/>
      <c r="AT228" s="164" t="s">
        <v>220</v>
      </c>
      <c r="AU228" s="164" t="s">
        <v>86</v>
      </c>
      <c r="AV228" s="14" t="s">
        <v>216</v>
      </c>
      <c r="AW228" s="14" t="s">
        <v>37</v>
      </c>
      <c r="AX228" s="14" t="s">
        <v>84</v>
      </c>
      <c r="AY228" s="164" t="s">
        <v>208</v>
      </c>
    </row>
    <row r="229" spans="2:65" s="1" customFormat="1" ht="44.25" customHeight="1">
      <c r="B229" s="33"/>
      <c r="C229" s="132" t="s">
        <v>374</v>
      </c>
      <c r="D229" s="132" t="s">
        <v>211</v>
      </c>
      <c r="E229" s="133" t="s">
        <v>904</v>
      </c>
      <c r="F229" s="134" t="s">
        <v>905</v>
      </c>
      <c r="G229" s="135" t="s">
        <v>274</v>
      </c>
      <c r="H229" s="136">
        <v>5.1</v>
      </c>
      <c r="I229" s="137"/>
      <c r="J229" s="138">
        <f>ROUND(I229*H229,2)</f>
        <v>0</v>
      </c>
      <c r="K229" s="134" t="s">
        <v>215</v>
      </c>
      <c r="L229" s="33"/>
      <c r="M229" s="139" t="s">
        <v>19</v>
      </c>
      <c r="N229" s="140" t="s">
        <v>48</v>
      </c>
      <c r="P229" s="141">
        <f>O229*H229</f>
        <v>0</v>
      </c>
      <c r="Q229" s="141">
        <v>0</v>
      </c>
      <c r="R229" s="141">
        <f>Q229*H229</f>
        <v>0</v>
      </c>
      <c r="S229" s="141">
        <v>0.071</v>
      </c>
      <c r="T229" s="142">
        <f>S229*H229</f>
        <v>0.3620999999999999</v>
      </c>
      <c r="AR229" s="143" t="s">
        <v>216</v>
      </c>
      <c r="AT229" s="143" t="s">
        <v>211</v>
      </c>
      <c r="AU229" s="143" t="s">
        <v>86</v>
      </c>
      <c r="AY229" s="18" t="s">
        <v>208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8" t="s">
        <v>84</v>
      </c>
      <c r="BK229" s="144">
        <f>ROUND(I229*H229,2)</f>
        <v>0</v>
      </c>
      <c r="BL229" s="18" t="s">
        <v>216</v>
      </c>
      <c r="BM229" s="143" t="s">
        <v>906</v>
      </c>
    </row>
    <row r="230" spans="2:47" s="1" customFormat="1" ht="12">
      <c r="B230" s="33"/>
      <c r="D230" s="145" t="s">
        <v>218</v>
      </c>
      <c r="F230" s="146" t="s">
        <v>907</v>
      </c>
      <c r="I230" s="147"/>
      <c r="L230" s="33"/>
      <c r="M230" s="148"/>
      <c r="T230" s="52"/>
      <c r="AT230" s="18" t="s">
        <v>218</v>
      </c>
      <c r="AU230" s="18" t="s">
        <v>86</v>
      </c>
    </row>
    <row r="231" spans="2:51" s="12" customFormat="1" ht="12">
      <c r="B231" s="149"/>
      <c r="D231" s="150" t="s">
        <v>220</v>
      </c>
      <c r="E231" s="151" t="s">
        <v>19</v>
      </c>
      <c r="F231" s="152" t="s">
        <v>908</v>
      </c>
      <c r="H231" s="153">
        <v>5.1</v>
      </c>
      <c r="I231" s="154"/>
      <c r="L231" s="149"/>
      <c r="M231" s="155"/>
      <c r="T231" s="156"/>
      <c r="AT231" s="151" t="s">
        <v>220</v>
      </c>
      <c r="AU231" s="151" t="s">
        <v>86</v>
      </c>
      <c r="AV231" s="12" t="s">
        <v>86</v>
      </c>
      <c r="AW231" s="12" t="s">
        <v>37</v>
      </c>
      <c r="AX231" s="12" t="s">
        <v>77</v>
      </c>
      <c r="AY231" s="151" t="s">
        <v>208</v>
      </c>
    </row>
    <row r="232" spans="2:51" s="14" customFormat="1" ht="12">
      <c r="B232" s="163"/>
      <c r="D232" s="150" t="s">
        <v>220</v>
      </c>
      <c r="E232" s="164" t="s">
        <v>19</v>
      </c>
      <c r="F232" s="165" t="s">
        <v>223</v>
      </c>
      <c r="H232" s="166">
        <v>5.1</v>
      </c>
      <c r="I232" s="167"/>
      <c r="L232" s="163"/>
      <c r="M232" s="168"/>
      <c r="T232" s="169"/>
      <c r="AT232" s="164" t="s">
        <v>220</v>
      </c>
      <c r="AU232" s="164" t="s">
        <v>86</v>
      </c>
      <c r="AV232" s="14" t="s">
        <v>216</v>
      </c>
      <c r="AW232" s="14" t="s">
        <v>37</v>
      </c>
      <c r="AX232" s="14" t="s">
        <v>84</v>
      </c>
      <c r="AY232" s="164" t="s">
        <v>208</v>
      </c>
    </row>
    <row r="233" spans="2:65" s="1" customFormat="1" ht="37.9" customHeight="1">
      <c r="B233" s="33"/>
      <c r="C233" s="132" t="s">
        <v>383</v>
      </c>
      <c r="D233" s="132" t="s">
        <v>211</v>
      </c>
      <c r="E233" s="133" t="s">
        <v>369</v>
      </c>
      <c r="F233" s="134" t="s">
        <v>370</v>
      </c>
      <c r="G233" s="135" t="s">
        <v>226</v>
      </c>
      <c r="H233" s="136">
        <v>27.216</v>
      </c>
      <c r="I233" s="137"/>
      <c r="J233" s="138">
        <f>ROUND(I233*H233,2)</f>
        <v>0</v>
      </c>
      <c r="K233" s="134" t="s">
        <v>215</v>
      </c>
      <c r="L233" s="33"/>
      <c r="M233" s="139" t="s">
        <v>19</v>
      </c>
      <c r="N233" s="140" t="s">
        <v>48</v>
      </c>
      <c r="P233" s="141">
        <f>O233*H233</f>
        <v>0</v>
      </c>
      <c r="Q233" s="141">
        <v>0</v>
      </c>
      <c r="R233" s="141">
        <f>Q233*H233</f>
        <v>0</v>
      </c>
      <c r="S233" s="141">
        <v>0.046</v>
      </c>
      <c r="T233" s="142">
        <f>S233*H233</f>
        <v>1.251936</v>
      </c>
      <c r="AR233" s="143" t="s">
        <v>216</v>
      </c>
      <c r="AT233" s="143" t="s">
        <v>211</v>
      </c>
      <c r="AU233" s="143" t="s">
        <v>86</v>
      </c>
      <c r="AY233" s="18" t="s">
        <v>208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8" t="s">
        <v>84</v>
      </c>
      <c r="BK233" s="144">
        <f>ROUND(I233*H233,2)</f>
        <v>0</v>
      </c>
      <c r="BL233" s="18" t="s">
        <v>216</v>
      </c>
      <c r="BM233" s="143" t="s">
        <v>909</v>
      </c>
    </row>
    <row r="234" spans="2:47" s="1" customFormat="1" ht="12">
      <c r="B234" s="33"/>
      <c r="D234" s="145" t="s">
        <v>218</v>
      </c>
      <c r="F234" s="146" t="s">
        <v>372</v>
      </c>
      <c r="I234" s="147"/>
      <c r="L234" s="33"/>
      <c r="M234" s="148"/>
      <c r="T234" s="52"/>
      <c r="AT234" s="18" t="s">
        <v>218</v>
      </c>
      <c r="AU234" s="18" t="s">
        <v>86</v>
      </c>
    </row>
    <row r="235" spans="2:51" s="12" customFormat="1" ht="12">
      <c r="B235" s="149"/>
      <c r="D235" s="150" t="s">
        <v>220</v>
      </c>
      <c r="E235" s="151" t="s">
        <v>19</v>
      </c>
      <c r="F235" s="152" t="s">
        <v>910</v>
      </c>
      <c r="H235" s="153">
        <v>27.216</v>
      </c>
      <c r="I235" s="154"/>
      <c r="L235" s="149"/>
      <c r="M235" s="155"/>
      <c r="T235" s="156"/>
      <c r="AT235" s="151" t="s">
        <v>220</v>
      </c>
      <c r="AU235" s="151" t="s">
        <v>86</v>
      </c>
      <c r="AV235" s="12" t="s">
        <v>86</v>
      </c>
      <c r="AW235" s="12" t="s">
        <v>37</v>
      </c>
      <c r="AX235" s="12" t="s">
        <v>77</v>
      </c>
      <c r="AY235" s="151" t="s">
        <v>208</v>
      </c>
    </row>
    <row r="236" spans="2:51" s="14" customFormat="1" ht="12">
      <c r="B236" s="163"/>
      <c r="D236" s="150" t="s">
        <v>220</v>
      </c>
      <c r="E236" s="164" t="s">
        <v>19</v>
      </c>
      <c r="F236" s="165" t="s">
        <v>223</v>
      </c>
      <c r="H236" s="166">
        <v>27.216</v>
      </c>
      <c r="I236" s="167"/>
      <c r="L236" s="163"/>
      <c r="M236" s="168"/>
      <c r="T236" s="169"/>
      <c r="AT236" s="164" t="s">
        <v>220</v>
      </c>
      <c r="AU236" s="164" t="s">
        <v>86</v>
      </c>
      <c r="AV236" s="14" t="s">
        <v>216</v>
      </c>
      <c r="AW236" s="14" t="s">
        <v>37</v>
      </c>
      <c r="AX236" s="14" t="s">
        <v>84</v>
      </c>
      <c r="AY236" s="164" t="s">
        <v>208</v>
      </c>
    </row>
    <row r="237" spans="2:65" s="1" customFormat="1" ht="44.25" customHeight="1">
      <c r="B237" s="33"/>
      <c r="C237" s="132" t="s">
        <v>389</v>
      </c>
      <c r="D237" s="132" t="s">
        <v>211</v>
      </c>
      <c r="E237" s="133" t="s">
        <v>375</v>
      </c>
      <c r="F237" s="134" t="s">
        <v>376</v>
      </c>
      <c r="G237" s="135" t="s">
        <v>226</v>
      </c>
      <c r="H237" s="136">
        <v>19.845</v>
      </c>
      <c r="I237" s="137"/>
      <c r="J237" s="138">
        <f>ROUND(I237*H237,2)</f>
        <v>0</v>
      </c>
      <c r="K237" s="134" t="s">
        <v>215</v>
      </c>
      <c r="L237" s="33"/>
      <c r="M237" s="139" t="s">
        <v>19</v>
      </c>
      <c r="N237" s="140" t="s">
        <v>48</v>
      </c>
      <c r="P237" s="141">
        <f>O237*H237</f>
        <v>0</v>
      </c>
      <c r="Q237" s="141">
        <v>0</v>
      </c>
      <c r="R237" s="141">
        <f>Q237*H237</f>
        <v>0</v>
      </c>
      <c r="S237" s="141">
        <v>0.059</v>
      </c>
      <c r="T237" s="142">
        <f>S237*H237</f>
        <v>1.170855</v>
      </c>
      <c r="AR237" s="143" t="s">
        <v>216</v>
      </c>
      <c r="AT237" s="143" t="s">
        <v>211</v>
      </c>
      <c r="AU237" s="143" t="s">
        <v>86</v>
      </c>
      <c r="AY237" s="18" t="s">
        <v>208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8" t="s">
        <v>84</v>
      </c>
      <c r="BK237" s="144">
        <f>ROUND(I237*H237,2)</f>
        <v>0</v>
      </c>
      <c r="BL237" s="18" t="s">
        <v>216</v>
      </c>
      <c r="BM237" s="143" t="s">
        <v>911</v>
      </c>
    </row>
    <row r="238" spans="2:47" s="1" customFormat="1" ht="12">
      <c r="B238" s="33"/>
      <c r="D238" s="145" t="s">
        <v>218</v>
      </c>
      <c r="F238" s="146" t="s">
        <v>378</v>
      </c>
      <c r="I238" s="147"/>
      <c r="L238" s="33"/>
      <c r="M238" s="148"/>
      <c r="T238" s="52"/>
      <c r="AT238" s="18" t="s">
        <v>218</v>
      </c>
      <c r="AU238" s="18" t="s">
        <v>86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912</v>
      </c>
      <c r="H239" s="153">
        <v>19.845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4" customFormat="1" ht="12">
      <c r="B240" s="163"/>
      <c r="D240" s="150" t="s">
        <v>220</v>
      </c>
      <c r="E240" s="164" t="s">
        <v>19</v>
      </c>
      <c r="F240" s="165" t="s">
        <v>223</v>
      </c>
      <c r="H240" s="166">
        <v>19.845</v>
      </c>
      <c r="I240" s="167"/>
      <c r="L240" s="163"/>
      <c r="M240" s="168"/>
      <c r="T240" s="169"/>
      <c r="AT240" s="164" t="s">
        <v>220</v>
      </c>
      <c r="AU240" s="164" t="s">
        <v>86</v>
      </c>
      <c r="AV240" s="14" t="s">
        <v>216</v>
      </c>
      <c r="AW240" s="14" t="s">
        <v>37</v>
      </c>
      <c r="AX240" s="14" t="s">
        <v>84</v>
      </c>
      <c r="AY240" s="164" t="s">
        <v>208</v>
      </c>
    </row>
    <row r="241" spans="2:63" s="11" customFormat="1" ht="22.9" customHeight="1">
      <c r="B241" s="120"/>
      <c r="D241" s="121" t="s">
        <v>76</v>
      </c>
      <c r="E241" s="130" t="s">
        <v>381</v>
      </c>
      <c r="F241" s="130" t="s">
        <v>382</v>
      </c>
      <c r="I241" s="123"/>
      <c r="J241" s="131">
        <f>BK241</f>
        <v>0</v>
      </c>
      <c r="L241" s="120"/>
      <c r="M241" s="125"/>
      <c r="P241" s="126">
        <f>SUM(P242:P252)</f>
        <v>0</v>
      </c>
      <c r="R241" s="126">
        <f>SUM(R242:R252)</f>
        <v>0</v>
      </c>
      <c r="T241" s="127">
        <f>SUM(T242:T252)</f>
        <v>0</v>
      </c>
      <c r="AR241" s="121" t="s">
        <v>84</v>
      </c>
      <c r="AT241" s="128" t="s">
        <v>76</v>
      </c>
      <c r="AU241" s="128" t="s">
        <v>84</v>
      </c>
      <c r="AY241" s="121" t="s">
        <v>208</v>
      </c>
      <c r="BK241" s="129">
        <f>SUM(BK242:BK252)</f>
        <v>0</v>
      </c>
    </row>
    <row r="242" spans="2:65" s="1" customFormat="1" ht="44.25" customHeight="1">
      <c r="B242" s="33"/>
      <c r="C242" s="132" t="s">
        <v>394</v>
      </c>
      <c r="D242" s="132" t="s">
        <v>211</v>
      </c>
      <c r="E242" s="133" t="s">
        <v>551</v>
      </c>
      <c r="F242" s="134" t="s">
        <v>552</v>
      </c>
      <c r="G242" s="135" t="s">
        <v>386</v>
      </c>
      <c r="H242" s="136">
        <v>11.092</v>
      </c>
      <c r="I242" s="137"/>
      <c r="J242" s="138">
        <f>ROUND(I242*H242,2)</f>
        <v>0</v>
      </c>
      <c r="K242" s="134" t="s">
        <v>215</v>
      </c>
      <c r="L242" s="33"/>
      <c r="M242" s="139" t="s">
        <v>19</v>
      </c>
      <c r="N242" s="140" t="s">
        <v>48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216</v>
      </c>
      <c r="AT242" s="143" t="s">
        <v>211</v>
      </c>
      <c r="AU242" s="143" t="s">
        <v>86</v>
      </c>
      <c r="AY242" s="18" t="s">
        <v>208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84</v>
      </c>
      <c r="BK242" s="144">
        <f>ROUND(I242*H242,2)</f>
        <v>0</v>
      </c>
      <c r="BL242" s="18" t="s">
        <v>216</v>
      </c>
      <c r="BM242" s="143" t="s">
        <v>913</v>
      </c>
    </row>
    <row r="243" spans="2:47" s="1" customFormat="1" ht="12">
      <c r="B243" s="33"/>
      <c r="D243" s="145" t="s">
        <v>218</v>
      </c>
      <c r="F243" s="146" t="s">
        <v>554</v>
      </c>
      <c r="I243" s="147"/>
      <c r="L243" s="33"/>
      <c r="M243" s="148"/>
      <c r="T243" s="52"/>
      <c r="AT243" s="18" t="s">
        <v>218</v>
      </c>
      <c r="AU243" s="18" t="s">
        <v>86</v>
      </c>
    </row>
    <row r="244" spans="2:65" s="1" customFormat="1" ht="33" customHeight="1">
      <c r="B244" s="33"/>
      <c r="C244" s="132" t="s">
        <v>400</v>
      </c>
      <c r="D244" s="132" t="s">
        <v>211</v>
      </c>
      <c r="E244" s="133" t="s">
        <v>390</v>
      </c>
      <c r="F244" s="134" t="s">
        <v>391</v>
      </c>
      <c r="G244" s="135" t="s">
        <v>386</v>
      </c>
      <c r="H244" s="136">
        <v>11.092</v>
      </c>
      <c r="I244" s="137"/>
      <c r="J244" s="138">
        <f>ROUND(I244*H244,2)</f>
        <v>0</v>
      </c>
      <c r="K244" s="134" t="s">
        <v>215</v>
      </c>
      <c r="L244" s="33"/>
      <c r="M244" s="139" t="s">
        <v>19</v>
      </c>
      <c r="N244" s="140" t="s">
        <v>48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216</v>
      </c>
      <c r="AT244" s="143" t="s">
        <v>211</v>
      </c>
      <c r="AU244" s="143" t="s">
        <v>86</v>
      </c>
      <c r="AY244" s="18" t="s">
        <v>208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8" t="s">
        <v>84</v>
      </c>
      <c r="BK244" s="144">
        <f>ROUND(I244*H244,2)</f>
        <v>0</v>
      </c>
      <c r="BL244" s="18" t="s">
        <v>216</v>
      </c>
      <c r="BM244" s="143" t="s">
        <v>914</v>
      </c>
    </row>
    <row r="245" spans="2:47" s="1" customFormat="1" ht="12">
      <c r="B245" s="33"/>
      <c r="D245" s="145" t="s">
        <v>218</v>
      </c>
      <c r="F245" s="146" t="s">
        <v>393</v>
      </c>
      <c r="I245" s="147"/>
      <c r="L245" s="33"/>
      <c r="M245" s="148"/>
      <c r="T245" s="52"/>
      <c r="AT245" s="18" t="s">
        <v>218</v>
      </c>
      <c r="AU245" s="18" t="s">
        <v>86</v>
      </c>
    </row>
    <row r="246" spans="2:65" s="1" customFormat="1" ht="44.25" customHeight="1">
      <c r="B246" s="33"/>
      <c r="C246" s="132" t="s">
        <v>405</v>
      </c>
      <c r="D246" s="132" t="s">
        <v>211</v>
      </c>
      <c r="E246" s="133" t="s">
        <v>395</v>
      </c>
      <c r="F246" s="134" t="s">
        <v>396</v>
      </c>
      <c r="G246" s="135" t="s">
        <v>386</v>
      </c>
      <c r="H246" s="136">
        <v>277.3</v>
      </c>
      <c r="I246" s="137"/>
      <c r="J246" s="138">
        <f>ROUND(I246*H246,2)</f>
        <v>0</v>
      </c>
      <c r="K246" s="134" t="s">
        <v>215</v>
      </c>
      <c r="L246" s="33"/>
      <c r="M246" s="139" t="s">
        <v>19</v>
      </c>
      <c r="N246" s="140" t="s">
        <v>48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216</v>
      </c>
      <c r="AT246" s="143" t="s">
        <v>211</v>
      </c>
      <c r="AU246" s="143" t="s">
        <v>86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84</v>
      </c>
      <c r="BK246" s="144">
        <f>ROUND(I246*H246,2)</f>
        <v>0</v>
      </c>
      <c r="BL246" s="18" t="s">
        <v>216</v>
      </c>
      <c r="BM246" s="143" t="s">
        <v>915</v>
      </c>
    </row>
    <row r="247" spans="2:47" s="1" customFormat="1" ht="12">
      <c r="B247" s="33"/>
      <c r="D247" s="145" t="s">
        <v>218</v>
      </c>
      <c r="F247" s="146" t="s">
        <v>398</v>
      </c>
      <c r="I247" s="147"/>
      <c r="L247" s="33"/>
      <c r="M247" s="148"/>
      <c r="T247" s="52"/>
      <c r="AT247" s="18" t="s">
        <v>218</v>
      </c>
      <c r="AU247" s="18" t="s">
        <v>86</v>
      </c>
    </row>
    <row r="248" spans="2:51" s="12" customFormat="1" ht="12">
      <c r="B248" s="149"/>
      <c r="D248" s="150" t="s">
        <v>220</v>
      </c>
      <c r="F248" s="152" t="s">
        <v>916</v>
      </c>
      <c r="H248" s="153">
        <v>277.3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4</v>
      </c>
      <c r="AX248" s="12" t="s">
        <v>84</v>
      </c>
      <c r="AY248" s="151" t="s">
        <v>208</v>
      </c>
    </row>
    <row r="249" spans="2:65" s="1" customFormat="1" ht="44.25" customHeight="1">
      <c r="B249" s="33"/>
      <c r="C249" s="132" t="s">
        <v>412</v>
      </c>
      <c r="D249" s="132" t="s">
        <v>211</v>
      </c>
      <c r="E249" s="133" t="s">
        <v>401</v>
      </c>
      <c r="F249" s="134" t="s">
        <v>402</v>
      </c>
      <c r="G249" s="135" t="s">
        <v>386</v>
      </c>
      <c r="H249" s="136">
        <v>9.311</v>
      </c>
      <c r="I249" s="137"/>
      <c r="J249" s="138">
        <f>ROUND(I249*H249,2)</f>
        <v>0</v>
      </c>
      <c r="K249" s="134" t="s">
        <v>215</v>
      </c>
      <c r="L249" s="33"/>
      <c r="M249" s="139" t="s">
        <v>19</v>
      </c>
      <c r="N249" s="140" t="s">
        <v>48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216</v>
      </c>
      <c r="AT249" s="143" t="s">
        <v>211</v>
      </c>
      <c r="AU249" s="143" t="s">
        <v>86</v>
      </c>
      <c r="AY249" s="18" t="s">
        <v>208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8" t="s">
        <v>84</v>
      </c>
      <c r="BK249" s="144">
        <f>ROUND(I249*H249,2)</f>
        <v>0</v>
      </c>
      <c r="BL249" s="18" t="s">
        <v>216</v>
      </c>
      <c r="BM249" s="143" t="s">
        <v>917</v>
      </c>
    </row>
    <row r="250" spans="2:47" s="1" customFormat="1" ht="12">
      <c r="B250" s="33"/>
      <c r="D250" s="145" t="s">
        <v>218</v>
      </c>
      <c r="F250" s="146" t="s">
        <v>404</v>
      </c>
      <c r="I250" s="147"/>
      <c r="L250" s="33"/>
      <c r="M250" s="148"/>
      <c r="T250" s="52"/>
      <c r="AT250" s="18" t="s">
        <v>218</v>
      </c>
      <c r="AU250" s="18" t="s">
        <v>86</v>
      </c>
    </row>
    <row r="251" spans="2:65" s="1" customFormat="1" ht="49.15" customHeight="1">
      <c r="B251" s="33"/>
      <c r="C251" s="132" t="s">
        <v>421</v>
      </c>
      <c r="D251" s="132" t="s">
        <v>211</v>
      </c>
      <c r="E251" s="133" t="s">
        <v>406</v>
      </c>
      <c r="F251" s="134" t="s">
        <v>407</v>
      </c>
      <c r="G251" s="135" t="s">
        <v>386</v>
      </c>
      <c r="H251" s="136">
        <v>1.781</v>
      </c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216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216</v>
      </c>
      <c r="BM251" s="143" t="s">
        <v>918</v>
      </c>
    </row>
    <row r="252" spans="2:47" s="1" customFormat="1" ht="12">
      <c r="B252" s="33"/>
      <c r="D252" s="145" t="s">
        <v>218</v>
      </c>
      <c r="F252" s="146" t="s">
        <v>409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63" s="11" customFormat="1" ht="22.9" customHeight="1">
      <c r="B253" s="120"/>
      <c r="D253" s="121" t="s">
        <v>76</v>
      </c>
      <c r="E253" s="130" t="s">
        <v>410</v>
      </c>
      <c r="F253" s="130" t="s">
        <v>411</v>
      </c>
      <c r="I253" s="123"/>
      <c r="J253" s="131">
        <f>BK253</f>
        <v>0</v>
      </c>
      <c r="L253" s="120"/>
      <c r="M253" s="125"/>
      <c r="P253" s="126">
        <f>SUM(P254:P255)</f>
        <v>0</v>
      </c>
      <c r="R253" s="126">
        <f>SUM(R254:R255)</f>
        <v>0</v>
      </c>
      <c r="T253" s="127">
        <f>SUM(T254:T255)</f>
        <v>0</v>
      </c>
      <c r="AR253" s="121" t="s">
        <v>84</v>
      </c>
      <c r="AT253" s="128" t="s">
        <v>76</v>
      </c>
      <c r="AU253" s="128" t="s">
        <v>84</v>
      </c>
      <c r="AY253" s="121" t="s">
        <v>208</v>
      </c>
      <c r="BK253" s="129">
        <f>SUM(BK254:BK255)</f>
        <v>0</v>
      </c>
    </row>
    <row r="254" spans="2:65" s="1" customFormat="1" ht="55.5" customHeight="1">
      <c r="B254" s="33"/>
      <c r="C254" s="132" t="s">
        <v>426</v>
      </c>
      <c r="D254" s="132" t="s">
        <v>211</v>
      </c>
      <c r="E254" s="133" t="s">
        <v>560</v>
      </c>
      <c r="F254" s="134" t="s">
        <v>561</v>
      </c>
      <c r="G254" s="135" t="s">
        <v>386</v>
      </c>
      <c r="H254" s="136">
        <v>16.022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48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216</v>
      </c>
      <c r="AT254" s="143" t="s">
        <v>211</v>
      </c>
      <c r="AU254" s="143" t="s">
        <v>86</v>
      </c>
      <c r="AY254" s="18" t="s">
        <v>208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84</v>
      </c>
      <c r="BK254" s="144">
        <f>ROUND(I254*H254,2)</f>
        <v>0</v>
      </c>
      <c r="BL254" s="18" t="s">
        <v>216</v>
      </c>
      <c r="BM254" s="143" t="s">
        <v>919</v>
      </c>
    </row>
    <row r="255" spans="2:47" s="1" customFormat="1" ht="12">
      <c r="B255" s="33"/>
      <c r="D255" s="145" t="s">
        <v>218</v>
      </c>
      <c r="F255" s="146" t="s">
        <v>563</v>
      </c>
      <c r="I255" s="147"/>
      <c r="L255" s="33"/>
      <c r="M255" s="148"/>
      <c r="T255" s="52"/>
      <c r="AT255" s="18" t="s">
        <v>218</v>
      </c>
      <c r="AU255" s="18" t="s">
        <v>86</v>
      </c>
    </row>
    <row r="256" spans="2:63" s="11" customFormat="1" ht="25.9" customHeight="1">
      <c r="B256" s="120"/>
      <c r="D256" s="121" t="s">
        <v>76</v>
      </c>
      <c r="E256" s="122" t="s">
        <v>417</v>
      </c>
      <c r="F256" s="122" t="s">
        <v>418</v>
      </c>
      <c r="I256" s="123"/>
      <c r="J256" s="124">
        <f>BK256</f>
        <v>0</v>
      </c>
      <c r="L256" s="120"/>
      <c r="M256" s="125"/>
      <c r="P256" s="126">
        <f>P257+P274</f>
        <v>0</v>
      </c>
      <c r="R256" s="126">
        <f>R257+R274</f>
        <v>1.2416798583125002</v>
      </c>
      <c r="T256" s="127">
        <f>T257+T274</f>
        <v>0.030978500000000003</v>
      </c>
      <c r="AR256" s="121" t="s">
        <v>86</v>
      </c>
      <c r="AT256" s="128" t="s">
        <v>76</v>
      </c>
      <c r="AU256" s="128" t="s">
        <v>77</v>
      </c>
      <c r="AY256" s="121" t="s">
        <v>208</v>
      </c>
      <c r="BK256" s="129">
        <f>BK257+BK274</f>
        <v>0</v>
      </c>
    </row>
    <row r="257" spans="2:63" s="11" customFormat="1" ht="22.9" customHeight="1">
      <c r="B257" s="120"/>
      <c r="D257" s="121" t="s">
        <v>76</v>
      </c>
      <c r="E257" s="130" t="s">
        <v>419</v>
      </c>
      <c r="F257" s="130" t="s">
        <v>420</v>
      </c>
      <c r="I257" s="123"/>
      <c r="J257" s="131">
        <f>BK257</f>
        <v>0</v>
      </c>
      <c r="L257" s="120"/>
      <c r="M257" s="125"/>
      <c r="P257" s="126">
        <f>SUM(P258:P273)</f>
        <v>0</v>
      </c>
      <c r="R257" s="126">
        <f>SUM(R258:R273)</f>
        <v>0.0612166288</v>
      </c>
      <c r="T257" s="127">
        <f>SUM(T258:T273)</f>
        <v>0.030978500000000003</v>
      </c>
      <c r="AR257" s="121" t="s">
        <v>86</v>
      </c>
      <c r="AT257" s="128" t="s">
        <v>76</v>
      </c>
      <c r="AU257" s="128" t="s">
        <v>84</v>
      </c>
      <c r="AY257" s="121" t="s">
        <v>208</v>
      </c>
      <c r="BK257" s="129">
        <f>SUM(BK258:BK273)</f>
        <v>0</v>
      </c>
    </row>
    <row r="258" spans="2:65" s="1" customFormat="1" ht="24.2" customHeight="1">
      <c r="B258" s="33"/>
      <c r="C258" s="132" t="s">
        <v>432</v>
      </c>
      <c r="D258" s="132" t="s">
        <v>211</v>
      </c>
      <c r="E258" s="133" t="s">
        <v>564</v>
      </c>
      <c r="F258" s="134" t="s">
        <v>565</v>
      </c>
      <c r="G258" s="135" t="s">
        <v>274</v>
      </c>
      <c r="H258" s="136">
        <v>18.55</v>
      </c>
      <c r="I258" s="137"/>
      <c r="J258" s="138">
        <f>ROUND(I258*H258,2)</f>
        <v>0</v>
      </c>
      <c r="K258" s="134" t="s">
        <v>215</v>
      </c>
      <c r="L258" s="33"/>
      <c r="M258" s="139" t="s">
        <v>19</v>
      </c>
      <c r="N258" s="140" t="s">
        <v>48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331</v>
      </c>
      <c r="AT258" s="143" t="s">
        <v>211</v>
      </c>
      <c r="AU258" s="143" t="s">
        <v>86</v>
      </c>
      <c r="AY258" s="18" t="s">
        <v>208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8" t="s">
        <v>84</v>
      </c>
      <c r="BK258" s="144">
        <f>ROUND(I258*H258,2)</f>
        <v>0</v>
      </c>
      <c r="BL258" s="18" t="s">
        <v>331</v>
      </c>
      <c r="BM258" s="143" t="s">
        <v>920</v>
      </c>
    </row>
    <row r="259" spans="2:47" s="1" customFormat="1" ht="12">
      <c r="B259" s="33"/>
      <c r="D259" s="145" t="s">
        <v>218</v>
      </c>
      <c r="F259" s="146" t="s">
        <v>567</v>
      </c>
      <c r="I259" s="147"/>
      <c r="L259" s="33"/>
      <c r="M259" s="148"/>
      <c r="T259" s="52"/>
      <c r="AT259" s="18" t="s">
        <v>218</v>
      </c>
      <c r="AU259" s="18" t="s">
        <v>86</v>
      </c>
    </row>
    <row r="260" spans="2:51" s="12" customFormat="1" ht="12">
      <c r="B260" s="149"/>
      <c r="D260" s="150" t="s">
        <v>220</v>
      </c>
      <c r="E260" s="151" t="s">
        <v>19</v>
      </c>
      <c r="F260" s="152" t="s">
        <v>921</v>
      </c>
      <c r="H260" s="153">
        <v>18.55</v>
      </c>
      <c r="I260" s="154"/>
      <c r="L260" s="149"/>
      <c r="M260" s="155"/>
      <c r="T260" s="156"/>
      <c r="AT260" s="151" t="s">
        <v>220</v>
      </c>
      <c r="AU260" s="151" t="s">
        <v>86</v>
      </c>
      <c r="AV260" s="12" t="s">
        <v>86</v>
      </c>
      <c r="AW260" s="12" t="s">
        <v>37</v>
      </c>
      <c r="AX260" s="12" t="s">
        <v>77</v>
      </c>
      <c r="AY260" s="151" t="s">
        <v>208</v>
      </c>
    </row>
    <row r="261" spans="2:51" s="13" customFormat="1" ht="12">
      <c r="B261" s="157"/>
      <c r="D261" s="150" t="s">
        <v>220</v>
      </c>
      <c r="E261" s="158" t="s">
        <v>19</v>
      </c>
      <c r="F261" s="159" t="s">
        <v>569</v>
      </c>
      <c r="H261" s="158" t="s">
        <v>19</v>
      </c>
      <c r="I261" s="160"/>
      <c r="L261" s="157"/>
      <c r="M261" s="161"/>
      <c r="T261" s="162"/>
      <c r="AT261" s="158" t="s">
        <v>220</v>
      </c>
      <c r="AU261" s="158" t="s">
        <v>86</v>
      </c>
      <c r="AV261" s="13" t="s">
        <v>84</v>
      </c>
      <c r="AW261" s="13" t="s">
        <v>37</v>
      </c>
      <c r="AX261" s="13" t="s">
        <v>77</v>
      </c>
      <c r="AY261" s="158" t="s">
        <v>208</v>
      </c>
    </row>
    <row r="262" spans="2:51" s="14" customFormat="1" ht="12">
      <c r="B262" s="163"/>
      <c r="D262" s="150" t="s">
        <v>220</v>
      </c>
      <c r="E262" s="164" t="s">
        <v>19</v>
      </c>
      <c r="F262" s="165" t="s">
        <v>223</v>
      </c>
      <c r="H262" s="166">
        <v>18.55</v>
      </c>
      <c r="I262" s="167"/>
      <c r="L262" s="163"/>
      <c r="M262" s="168"/>
      <c r="T262" s="169"/>
      <c r="AT262" s="164" t="s">
        <v>220</v>
      </c>
      <c r="AU262" s="164" t="s">
        <v>86</v>
      </c>
      <c r="AV262" s="14" t="s">
        <v>216</v>
      </c>
      <c r="AW262" s="14" t="s">
        <v>37</v>
      </c>
      <c r="AX262" s="14" t="s">
        <v>84</v>
      </c>
      <c r="AY262" s="164" t="s">
        <v>208</v>
      </c>
    </row>
    <row r="263" spans="2:65" s="1" customFormat="1" ht="21.75" customHeight="1">
      <c r="B263" s="33"/>
      <c r="C263" s="170" t="s">
        <v>438</v>
      </c>
      <c r="D263" s="170" t="s">
        <v>239</v>
      </c>
      <c r="E263" s="171" t="s">
        <v>570</v>
      </c>
      <c r="F263" s="172" t="s">
        <v>571</v>
      </c>
      <c r="G263" s="173" t="s">
        <v>386</v>
      </c>
      <c r="H263" s="174">
        <v>0.016</v>
      </c>
      <c r="I263" s="175"/>
      <c r="J263" s="176">
        <f>ROUND(I263*H263,2)</f>
        <v>0</v>
      </c>
      <c r="K263" s="172" t="s">
        <v>215</v>
      </c>
      <c r="L263" s="177"/>
      <c r="M263" s="178" t="s">
        <v>19</v>
      </c>
      <c r="N263" s="179" t="s">
        <v>48</v>
      </c>
      <c r="P263" s="141">
        <f>O263*H263</f>
        <v>0</v>
      </c>
      <c r="Q263" s="141">
        <v>1</v>
      </c>
      <c r="R263" s="141">
        <f>Q263*H263</f>
        <v>0.016</v>
      </c>
      <c r="S263" s="141">
        <v>0</v>
      </c>
      <c r="T263" s="142">
        <f>S263*H263</f>
        <v>0</v>
      </c>
      <c r="AR263" s="143" t="s">
        <v>432</v>
      </c>
      <c r="AT263" s="143" t="s">
        <v>239</v>
      </c>
      <c r="AU263" s="143" t="s">
        <v>86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84</v>
      </c>
      <c r="BK263" s="144">
        <f>ROUND(I263*H263,2)</f>
        <v>0</v>
      </c>
      <c r="BL263" s="18" t="s">
        <v>331</v>
      </c>
      <c r="BM263" s="143" t="s">
        <v>922</v>
      </c>
    </row>
    <row r="264" spans="2:65" s="1" customFormat="1" ht="24.2" customHeight="1">
      <c r="B264" s="33"/>
      <c r="C264" s="132" t="s">
        <v>444</v>
      </c>
      <c r="D264" s="132" t="s">
        <v>211</v>
      </c>
      <c r="E264" s="133" t="s">
        <v>422</v>
      </c>
      <c r="F264" s="134" t="s">
        <v>423</v>
      </c>
      <c r="G264" s="135" t="s">
        <v>274</v>
      </c>
      <c r="H264" s="136">
        <v>18.55</v>
      </c>
      <c r="I264" s="137"/>
      <c r="J264" s="138">
        <f>ROUND(I264*H264,2)</f>
        <v>0</v>
      </c>
      <c r="K264" s="134" t="s">
        <v>215</v>
      </c>
      <c r="L264" s="33"/>
      <c r="M264" s="139" t="s">
        <v>19</v>
      </c>
      <c r="N264" s="140" t="s">
        <v>48</v>
      </c>
      <c r="P264" s="141">
        <f>O264*H264</f>
        <v>0</v>
      </c>
      <c r="Q264" s="141">
        <v>0</v>
      </c>
      <c r="R264" s="141">
        <f>Q264*H264</f>
        <v>0</v>
      </c>
      <c r="S264" s="141">
        <v>0.00167</v>
      </c>
      <c r="T264" s="142">
        <f>S264*H264</f>
        <v>0.030978500000000003</v>
      </c>
      <c r="AR264" s="143" t="s">
        <v>331</v>
      </c>
      <c r="AT264" s="143" t="s">
        <v>211</v>
      </c>
      <c r="AU264" s="143" t="s">
        <v>86</v>
      </c>
      <c r="AY264" s="18" t="s">
        <v>208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8" t="s">
        <v>84</v>
      </c>
      <c r="BK264" s="144">
        <f>ROUND(I264*H264,2)</f>
        <v>0</v>
      </c>
      <c r="BL264" s="18" t="s">
        <v>331</v>
      </c>
      <c r="BM264" s="143" t="s">
        <v>923</v>
      </c>
    </row>
    <row r="265" spans="2:47" s="1" customFormat="1" ht="12">
      <c r="B265" s="33"/>
      <c r="D265" s="145" t="s">
        <v>218</v>
      </c>
      <c r="F265" s="146" t="s">
        <v>425</v>
      </c>
      <c r="I265" s="147"/>
      <c r="L265" s="33"/>
      <c r="M265" s="148"/>
      <c r="T265" s="52"/>
      <c r="AT265" s="18" t="s">
        <v>218</v>
      </c>
      <c r="AU265" s="18" t="s">
        <v>86</v>
      </c>
    </row>
    <row r="266" spans="2:51" s="12" customFormat="1" ht="12">
      <c r="B266" s="149"/>
      <c r="D266" s="150" t="s">
        <v>220</v>
      </c>
      <c r="E266" s="151" t="s">
        <v>19</v>
      </c>
      <c r="F266" s="152" t="s">
        <v>785</v>
      </c>
      <c r="H266" s="153">
        <v>18.55</v>
      </c>
      <c r="I266" s="154"/>
      <c r="L266" s="149"/>
      <c r="M266" s="155"/>
      <c r="T266" s="156"/>
      <c r="AT266" s="151" t="s">
        <v>220</v>
      </c>
      <c r="AU266" s="151" t="s">
        <v>86</v>
      </c>
      <c r="AV266" s="12" t="s">
        <v>86</v>
      </c>
      <c r="AW266" s="12" t="s">
        <v>37</v>
      </c>
      <c r="AX266" s="12" t="s">
        <v>77</v>
      </c>
      <c r="AY266" s="151" t="s">
        <v>208</v>
      </c>
    </row>
    <row r="267" spans="2:51" s="14" customFormat="1" ht="12">
      <c r="B267" s="163"/>
      <c r="D267" s="150" t="s">
        <v>220</v>
      </c>
      <c r="E267" s="164" t="s">
        <v>19</v>
      </c>
      <c r="F267" s="165" t="s">
        <v>575</v>
      </c>
      <c r="H267" s="166">
        <v>18.55</v>
      </c>
      <c r="I267" s="167"/>
      <c r="L267" s="163"/>
      <c r="M267" s="168"/>
      <c r="T267" s="169"/>
      <c r="AT267" s="164" t="s">
        <v>220</v>
      </c>
      <c r="AU267" s="164" t="s">
        <v>86</v>
      </c>
      <c r="AV267" s="14" t="s">
        <v>216</v>
      </c>
      <c r="AW267" s="14" t="s">
        <v>37</v>
      </c>
      <c r="AX267" s="14" t="s">
        <v>84</v>
      </c>
      <c r="AY267" s="164" t="s">
        <v>208</v>
      </c>
    </row>
    <row r="268" spans="2:65" s="1" customFormat="1" ht="37.9" customHeight="1">
      <c r="B268" s="33"/>
      <c r="C268" s="132" t="s">
        <v>452</v>
      </c>
      <c r="D268" s="132" t="s">
        <v>211</v>
      </c>
      <c r="E268" s="133" t="s">
        <v>427</v>
      </c>
      <c r="F268" s="134" t="s">
        <v>428</v>
      </c>
      <c r="G268" s="135" t="s">
        <v>274</v>
      </c>
      <c r="H268" s="136">
        <v>16.8</v>
      </c>
      <c r="I268" s="137"/>
      <c r="J268" s="138">
        <f>ROUND(I268*H268,2)</f>
        <v>0</v>
      </c>
      <c r="K268" s="134" t="s">
        <v>215</v>
      </c>
      <c r="L268" s="33"/>
      <c r="M268" s="139" t="s">
        <v>19</v>
      </c>
      <c r="N268" s="140" t="s">
        <v>48</v>
      </c>
      <c r="P268" s="141">
        <f>O268*H268</f>
        <v>0</v>
      </c>
      <c r="Q268" s="141">
        <v>0.002691466</v>
      </c>
      <c r="R268" s="141">
        <f>Q268*H268</f>
        <v>0.0452166288</v>
      </c>
      <c r="S268" s="141">
        <v>0</v>
      </c>
      <c r="T268" s="142">
        <f>S268*H268</f>
        <v>0</v>
      </c>
      <c r="AR268" s="143" t="s">
        <v>331</v>
      </c>
      <c r="AT268" s="143" t="s">
        <v>211</v>
      </c>
      <c r="AU268" s="143" t="s">
        <v>86</v>
      </c>
      <c r="AY268" s="18" t="s">
        <v>208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8" t="s">
        <v>84</v>
      </c>
      <c r="BK268" s="144">
        <f>ROUND(I268*H268,2)</f>
        <v>0</v>
      </c>
      <c r="BL268" s="18" t="s">
        <v>331</v>
      </c>
      <c r="BM268" s="143" t="s">
        <v>924</v>
      </c>
    </row>
    <row r="269" spans="2:47" s="1" customFormat="1" ht="12">
      <c r="B269" s="33"/>
      <c r="D269" s="145" t="s">
        <v>218</v>
      </c>
      <c r="F269" s="146" t="s">
        <v>430</v>
      </c>
      <c r="I269" s="147"/>
      <c r="L269" s="33"/>
      <c r="M269" s="148"/>
      <c r="T269" s="52"/>
      <c r="AT269" s="18" t="s">
        <v>218</v>
      </c>
      <c r="AU269" s="18" t="s">
        <v>86</v>
      </c>
    </row>
    <row r="270" spans="2:51" s="12" customFormat="1" ht="12">
      <c r="B270" s="149"/>
      <c r="D270" s="150" t="s">
        <v>220</v>
      </c>
      <c r="E270" s="151" t="s">
        <v>19</v>
      </c>
      <c r="F270" s="152" t="s">
        <v>431</v>
      </c>
      <c r="H270" s="153">
        <v>16.8</v>
      </c>
      <c r="I270" s="154"/>
      <c r="L270" s="149"/>
      <c r="M270" s="155"/>
      <c r="T270" s="156"/>
      <c r="AT270" s="151" t="s">
        <v>220</v>
      </c>
      <c r="AU270" s="151" t="s">
        <v>86</v>
      </c>
      <c r="AV270" s="12" t="s">
        <v>86</v>
      </c>
      <c r="AW270" s="12" t="s">
        <v>37</v>
      </c>
      <c r="AX270" s="12" t="s">
        <v>77</v>
      </c>
      <c r="AY270" s="151" t="s">
        <v>208</v>
      </c>
    </row>
    <row r="271" spans="2:51" s="14" customFormat="1" ht="12">
      <c r="B271" s="163"/>
      <c r="D271" s="150" t="s">
        <v>220</v>
      </c>
      <c r="E271" s="164" t="s">
        <v>19</v>
      </c>
      <c r="F271" s="165" t="s">
        <v>223</v>
      </c>
      <c r="H271" s="166">
        <v>16.8</v>
      </c>
      <c r="I271" s="167"/>
      <c r="L271" s="163"/>
      <c r="M271" s="168"/>
      <c r="T271" s="169"/>
      <c r="AT271" s="164" t="s">
        <v>220</v>
      </c>
      <c r="AU271" s="164" t="s">
        <v>86</v>
      </c>
      <c r="AV271" s="14" t="s">
        <v>216</v>
      </c>
      <c r="AW271" s="14" t="s">
        <v>37</v>
      </c>
      <c r="AX271" s="14" t="s">
        <v>84</v>
      </c>
      <c r="AY271" s="164" t="s">
        <v>208</v>
      </c>
    </row>
    <row r="272" spans="2:65" s="1" customFormat="1" ht="44.25" customHeight="1">
      <c r="B272" s="33"/>
      <c r="C272" s="132" t="s">
        <v>459</v>
      </c>
      <c r="D272" s="132" t="s">
        <v>211</v>
      </c>
      <c r="E272" s="133" t="s">
        <v>577</v>
      </c>
      <c r="F272" s="134" t="s">
        <v>578</v>
      </c>
      <c r="G272" s="135" t="s">
        <v>447</v>
      </c>
      <c r="H272" s="187"/>
      <c r="I272" s="137"/>
      <c r="J272" s="138">
        <f>ROUND(I272*H272,2)</f>
        <v>0</v>
      </c>
      <c r="K272" s="134" t="s">
        <v>215</v>
      </c>
      <c r="L272" s="33"/>
      <c r="M272" s="139" t="s">
        <v>19</v>
      </c>
      <c r="N272" s="140" t="s">
        <v>48</v>
      </c>
      <c r="P272" s="141">
        <f>O272*H272</f>
        <v>0</v>
      </c>
      <c r="Q272" s="141">
        <v>0</v>
      </c>
      <c r="R272" s="141">
        <f>Q272*H272</f>
        <v>0</v>
      </c>
      <c r="S272" s="141">
        <v>0</v>
      </c>
      <c r="T272" s="142">
        <f>S272*H272</f>
        <v>0</v>
      </c>
      <c r="AR272" s="143" t="s">
        <v>331</v>
      </c>
      <c r="AT272" s="143" t="s">
        <v>211</v>
      </c>
      <c r="AU272" s="143" t="s">
        <v>86</v>
      </c>
      <c r="AY272" s="18" t="s">
        <v>208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8" t="s">
        <v>84</v>
      </c>
      <c r="BK272" s="144">
        <f>ROUND(I272*H272,2)</f>
        <v>0</v>
      </c>
      <c r="BL272" s="18" t="s">
        <v>331</v>
      </c>
      <c r="BM272" s="143" t="s">
        <v>925</v>
      </c>
    </row>
    <row r="273" spans="2:47" s="1" customFormat="1" ht="12">
      <c r="B273" s="33"/>
      <c r="D273" s="145" t="s">
        <v>218</v>
      </c>
      <c r="F273" s="146" t="s">
        <v>580</v>
      </c>
      <c r="I273" s="147"/>
      <c r="L273" s="33"/>
      <c r="M273" s="148"/>
      <c r="T273" s="52"/>
      <c r="AT273" s="18" t="s">
        <v>218</v>
      </c>
      <c r="AU273" s="18" t="s">
        <v>86</v>
      </c>
    </row>
    <row r="274" spans="2:63" s="11" customFormat="1" ht="22.9" customHeight="1">
      <c r="B274" s="120"/>
      <c r="D274" s="121" t="s">
        <v>76</v>
      </c>
      <c r="E274" s="130" t="s">
        <v>450</v>
      </c>
      <c r="F274" s="130" t="s">
        <v>451</v>
      </c>
      <c r="I274" s="123"/>
      <c r="J274" s="131">
        <f>BK274</f>
        <v>0</v>
      </c>
      <c r="L274" s="120"/>
      <c r="M274" s="125"/>
      <c r="P274" s="126">
        <f>SUM(P275:P308)</f>
        <v>0</v>
      </c>
      <c r="R274" s="126">
        <f>SUM(R275:R308)</f>
        <v>1.1804632295125002</v>
      </c>
      <c r="T274" s="127">
        <f>SUM(T275:T308)</f>
        <v>0</v>
      </c>
      <c r="AR274" s="121" t="s">
        <v>86</v>
      </c>
      <c r="AT274" s="128" t="s">
        <v>76</v>
      </c>
      <c r="AU274" s="128" t="s">
        <v>84</v>
      </c>
      <c r="AY274" s="121" t="s">
        <v>208</v>
      </c>
      <c r="BK274" s="129">
        <f>SUM(BK275:BK308)</f>
        <v>0</v>
      </c>
    </row>
    <row r="275" spans="2:65" s="1" customFormat="1" ht="33" customHeight="1">
      <c r="B275" s="33"/>
      <c r="C275" s="132" t="s">
        <v>463</v>
      </c>
      <c r="D275" s="132" t="s">
        <v>211</v>
      </c>
      <c r="E275" s="133" t="s">
        <v>453</v>
      </c>
      <c r="F275" s="134" t="s">
        <v>454</v>
      </c>
      <c r="G275" s="135" t="s">
        <v>226</v>
      </c>
      <c r="H275" s="136">
        <v>30.443</v>
      </c>
      <c r="I275" s="137"/>
      <c r="J275" s="138">
        <f>ROUND(I275*H275,2)</f>
        <v>0</v>
      </c>
      <c r="K275" s="134" t="s">
        <v>215</v>
      </c>
      <c r="L275" s="33"/>
      <c r="M275" s="139" t="s">
        <v>19</v>
      </c>
      <c r="N275" s="140" t="s">
        <v>48</v>
      </c>
      <c r="P275" s="141">
        <f>O275*H275</f>
        <v>0</v>
      </c>
      <c r="Q275" s="141">
        <v>0.0002653375</v>
      </c>
      <c r="R275" s="141">
        <f>Q275*H275</f>
        <v>0.0080776695125</v>
      </c>
      <c r="S275" s="141">
        <v>0</v>
      </c>
      <c r="T275" s="142">
        <f>S275*H275</f>
        <v>0</v>
      </c>
      <c r="AR275" s="143" t="s">
        <v>331</v>
      </c>
      <c r="AT275" s="143" t="s">
        <v>211</v>
      </c>
      <c r="AU275" s="143" t="s">
        <v>86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84</v>
      </c>
      <c r="BK275" s="144">
        <f>ROUND(I275*H275,2)</f>
        <v>0</v>
      </c>
      <c r="BL275" s="18" t="s">
        <v>331</v>
      </c>
      <c r="BM275" s="143" t="s">
        <v>926</v>
      </c>
    </row>
    <row r="276" spans="2:47" s="1" customFormat="1" ht="12">
      <c r="B276" s="33"/>
      <c r="D276" s="145" t="s">
        <v>218</v>
      </c>
      <c r="F276" s="146" t="s">
        <v>456</v>
      </c>
      <c r="I276" s="147"/>
      <c r="L276" s="33"/>
      <c r="M276" s="148"/>
      <c r="T276" s="52"/>
      <c r="AT276" s="18" t="s">
        <v>218</v>
      </c>
      <c r="AU276" s="18" t="s">
        <v>86</v>
      </c>
    </row>
    <row r="277" spans="2:51" s="12" customFormat="1" ht="12">
      <c r="B277" s="149"/>
      <c r="D277" s="150" t="s">
        <v>220</v>
      </c>
      <c r="E277" s="151" t="s">
        <v>19</v>
      </c>
      <c r="F277" s="152" t="s">
        <v>927</v>
      </c>
      <c r="H277" s="153">
        <v>27.675</v>
      </c>
      <c r="I277" s="154"/>
      <c r="L277" s="149"/>
      <c r="M277" s="155"/>
      <c r="T277" s="156"/>
      <c r="AT277" s="151" t="s">
        <v>220</v>
      </c>
      <c r="AU277" s="151" t="s">
        <v>86</v>
      </c>
      <c r="AV277" s="12" t="s">
        <v>86</v>
      </c>
      <c r="AW277" s="12" t="s">
        <v>37</v>
      </c>
      <c r="AX277" s="12" t="s">
        <v>77</v>
      </c>
      <c r="AY277" s="151" t="s">
        <v>208</v>
      </c>
    </row>
    <row r="278" spans="2:51" s="13" customFormat="1" ht="12">
      <c r="B278" s="157"/>
      <c r="D278" s="150" t="s">
        <v>220</v>
      </c>
      <c r="E278" s="158" t="s">
        <v>19</v>
      </c>
      <c r="F278" s="159" t="s">
        <v>928</v>
      </c>
      <c r="H278" s="158" t="s">
        <v>19</v>
      </c>
      <c r="I278" s="160"/>
      <c r="L278" s="157"/>
      <c r="M278" s="161"/>
      <c r="T278" s="162"/>
      <c r="AT278" s="158" t="s">
        <v>220</v>
      </c>
      <c r="AU278" s="158" t="s">
        <v>86</v>
      </c>
      <c r="AV278" s="13" t="s">
        <v>84</v>
      </c>
      <c r="AW278" s="13" t="s">
        <v>37</v>
      </c>
      <c r="AX278" s="13" t="s">
        <v>77</v>
      </c>
      <c r="AY278" s="158" t="s">
        <v>208</v>
      </c>
    </row>
    <row r="279" spans="2:51" s="12" customFormat="1" ht="12">
      <c r="B279" s="149"/>
      <c r="D279" s="150" t="s">
        <v>220</v>
      </c>
      <c r="E279" s="151" t="s">
        <v>19</v>
      </c>
      <c r="F279" s="152" t="s">
        <v>836</v>
      </c>
      <c r="H279" s="153">
        <v>2.768</v>
      </c>
      <c r="I279" s="154"/>
      <c r="L279" s="149"/>
      <c r="M279" s="155"/>
      <c r="T279" s="156"/>
      <c r="AT279" s="151" t="s">
        <v>220</v>
      </c>
      <c r="AU279" s="151" t="s">
        <v>86</v>
      </c>
      <c r="AV279" s="12" t="s">
        <v>86</v>
      </c>
      <c r="AW279" s="12" t="s">
        <v>37</v>
      </c>
      <c r="AX279" s="12" t="s">
        <v>77</v>
      </c>
      <c r="AY279" s="151" t="s">
        <v>208</v>
      </c>
    </row>
    <row r="280" spans="2:51" s="13" customFormat="1" ht="12">
      <c r="B280" s="157"/>
      <c r="D280" s="150" t="s">
        <v>220</v>
      </c>
      <c r="E280" s="158" t="s">
        <v>19</v>
      </c>
      <c r="F280" s="159" t="s">
        <v>929</v>
      </c>
      <c r="H280" s="158" t="s">
        <v>19</v>
      </c>
      <c r="I280" s="160"/>
      <c r="L280" s="157"/>
      <c r="M280" s="161"/>
      <c r="T280" s="162"/>
      <c r="AT280" s="158" t="s">
        <v>220</v>
      </c>
      <c r="AU280" s="158" t="s">
        <v>86</v>
      </c>
      <c r="AV280" s="13" t="s">
        <v>84</v>
      </c>
      <c r="AW280" s="13" t="s">
        <v>37</v>
      </c>
      <c r="AX280" s="13" t="s">
        <v>77</v>
      </c>
      <c r="AY280" s="158" t="s">
        <v>208</v>
      </c>
    </row>
    <row r="281" spans="2:51" s="14" customFormat="1" ht="12">
      <c r="B281" s="163"/>
      <c r="D281" s="150" t="s">
        <v>220</v>
      </c>
      <c r="E281" s="164" t="s">
        <v>19</v>
      </c>
      <c r="F281" s="165" t="s">
        <v>223</v>
      </c>
      <c r="H281" s="166">
        <v>30.443</v>
      </c>
      <c r="I281" s="167"/>
      <c r="L281" s="163"/>
      <c r="M281" s="168"/>
      <c r="T281" s="169"/>
      <c r="AT281" s="164" t="s">
        <v>220</v>
      </c>
      <c r="AU281" s="164" t="s">
        <v>86</v>
      </c>
      <c r="AV281" s="14" t="s">
        <v>216</v>
      </c>
      <c r="AW281" s="14" t="s">
        <v>37</v>
      </c>
      <c r="AX281" s="14" t="s">
        <v>84</v>
      </c>
      <c r="AY281" s="164" t="s">
        <v>208</v>
      </c>
    </row>
    <row r="282" spans="2:65" s="1" customFormat="1" ht="33" customHeight="1">
      <c r="B282" s="33"/>
      <c r="C282" s="170" t="s">
        <v>469</v>
      </c>
      <c r="D282" s="170" t="s">
        <v>239</v>
      </c>
      <c r="E282" s="171" t="s">
        <v>460</v>
      </c>
      <c r="F282" s="172" t="s">
        <v>461</v>
      </c>
      <c r="G282" s="173" t="s">
        <v>226</v>
      </c>
      <c r="H282" s="174">
        <v>30.443</v>
      </c>
      <c r="I282" s="175"/>
      <c r="J282" s="176">
        <f>ROUND(I282*H282,2)</f>
        <v>0</v>
      </c>
      <c r="K282" s="172" t="s">
        <v>215</v>
      </c>
      <c r="L282" s="177"/>
      <c r="M282" s="178" t="s">
        <v>19</v>
      </c>
      <c r="N282" s="179" t="s">
        <v>48</v>
      </c>
      <c r="P282" s="141">
        <f>O282*H282</f>
        <v>0</v>
      </c>
      <c r="Q282" s="141">
        <v>0.03642</v>
      </c>
      <c r="R282" s="141">
        <f>Q282*H282</f>
        <v>1.1087340600000002</v>
      </c>
      <c r="S282" s="141">
        <v>0</v>
      </c>
      <c r="T282" s="142">
        <f>S282*H282</f>
        <v>0</v>
      </c>
      <c r="AR282" s="143" t="s">
        <v>432</v>
      </c>
      <c r="AT282" s="143" t="s">
        <v>239</v>
      </c>
      <c r="AU282" s="143" t="s">
        <v>86</v>
      </c>
      <c r="AY282" s="18" t="s">
        <v>208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8" t="s">
        <v>84</v>
      </c>
      <c r="BK282" s="144">
        <f>ROUND(I282*H282,2)</f>
        <v>0</v>
      </c>
      <c r="BL282" s="18" t="s">
        <v>331</v>
      </c>
      <c r="BM282" s="143" t="s">
        <v>930</v>
      </c>
    </row>
    <row r="283" spans="2:51" s="12" customFormat="1" ht="12">
      <c r="B283" s="149"/>
      <c r="D283" s="150" t="s">
        <v>220</v>
      </c>
      <c r="E283" s="151" t="s">
        <v>19</v>
      </c>
      <c r="F283" s="152" t="s">
        <v>927</v>
      </c>
      <c r="H283" s="153">
        <v>27.675</v>
      </c>
      <c r="I283" s="154"/>
      <c r="L283" s="149"/>
      <c r="M283" s="155"/>
      <c r="T283" s="156"/>
      <c r="AT283" s="151" t="s">
        <v>220</v>
      </c>
      <c r="AU283" s="151" t="s">
        <v>86</v>
      </c>
      <c r="AV283" s="12" t="s">
        <v>86</v>
      </c>
      <c r="AW283" s="12" t="s">
        <v>37</v>
      </c>
      <c r="AX283" s="12" t="s">
        <v>77</v>
      </c>
      <c r="AY283" s="151" t="s">
        <v>208</v>
      </c>
    </row>
    <row r="284" spans="2:51" s="13" customFormat="1" ht="12">
      <c r="B284" s="157"/>
      <c r="D284" s="150" t="s">
        <v>220</v>
      </c>
      <c r="E284" s="158" t="s">
        <v>19</v>
      </c>
      <c r="F284" s="159" t="s">
        <v>928</v>
      </c>
      <c r="H284" s="158" t="s">
        <v>19</v>
      </c>
      <c r="I284" s="160"/>
      <c r="L284" s="157"/>
      <c r="M284" s="161"/>
      <c r="T284" s="162"/>
      <c r="AT284" s="158" t="s">
        <v>220</v>
      </c>
      <c r="AU284" s="158" t="s">
        <v>86</v>
      </c>
      <c r="AV284" s="13" t="s">
        <v>84</v>
      </c>
      <c r="AW284" s="13" t="s">
        <v>37</v>
      </c>
      <c r="AX284" s="13" t="s">
        <v>77</v>
      </c>
      <c r="AY284" s="158" t="s">
        <v>208</v>
      </c>
    </row>
    <row r="285" spans="2:51" s="12" customFormat="1" ht="12">
      <c r="B285" s="149"/>
      <c r="D285" s="150" t="s">
        <v>220</v>
      </c>
      <c r="E285" s="151" t="s">
        <v>19</v>
      </c>
      <c r="F285" s="152" t="s">
        <v>836</v>
      </c>
      <c r="H285" s="153">
        <v>2.768</v>
      </c>
      <c r="I285" s="154"/>
      <c r="L285" s="149"/>
      <c r="M285" s="155"/>
      <c r="T285" s="156"/>
      <c r="AT285" s="151" t="s">
        <v>220</v>
      </c>
      <c r="AU285" s="151" t="s">
        <v>86</v>
      </c>
      <c r="AV285" s="12" t="s">
        <v>86</v>
      </c>
      <c r="AW285" s="12" t="s">
        <v>37</v>
      </c>
      <c r="AX285" s="12" t="s">
        <v>77</v>
      </c>
      <c r="AY285" s="151" t="s">
        <v>208</v>
      </c>
    </row>
    <row r="286" spans="2:51" s="13" customFormat="1" ht="12">
      <c r="B286" s="157"/>
      <c r="D286" s="150" t="s">
        <v>220</v>
      </c>
      <c r="E286" s="158" t="s">
        <v>19</v>
      </c>
      <c r="F286" s="159" t="s">
        <v>929</v>
      </c>
      <c r="H286" s="158" t="s">
        <v>19</v>
      </c>
      <c r="I286" s="160"/>
      <c r="L286" s="157"/>
      <c r="M286" s="161"/>
      <c r="T286" s="162"/>
      <c r="AT286" s="158" t="s">
        <v>220</v>
      </c>
      <c r="AU286" s="158" t="s">
        <v>86</v>
      </c>
      <c r="AV286" s="13" t="s">
        <v>84</v>
      </c>
      <c r="AW286" s="13" t="s">
        <v>37</v>
      </c>
      <c r="AX286" s="13" t="s">
        <v>77</v>
      </c>
      <c r="AY286" s="158" t="s">
        <v>208</v>
      </c>
    </row>
    <row r="287" spans="2:51" s="14" customFormat="1" ht="12">
      <c r="B287" s="163"/>
      <c r="D287" s="150" t="s">
        <v>220</v>
      </c>
      <c r="E287" s="164" t="s">
        <v>19</v>
      </c>
      <c r="F287" s="165" t="s">
        <v>223</v>
      </c>
      <c r="H287" s="166">
        <v>30.443</v>
      </c>
      <c r="I287" s="167"/>
      <c r="L287" s="163"/>
      <c r="M287" s="168"/>
      <c r="T287" s="169"/>
      <c r="AT287" s="164" t="s">
        <v>220</v>
      </c>
      <c r="AU287" s="164" t="s">
        <v>86</v>
      </c>
      <c r="AV287" s="14" t="s">
        <v>216</v>
      </c>
      <c r="AW287" s="14" t="s">
        <v>37</v>
      </c>
      <c r="AX287" s="14" t="s">
        <v>84</v>
      </c>
      <c r="AY287" s="164" t="s">
        <v>208</v>
      </c>
    </row>
    <row r="288" spans="2:65" s="1" customFormat="1" ht="78" customHeight="1">
      <c r="B288" s="33"/>
      <c r="C288" s="170" t="s">
        <v>475</v>
      </c>
      <c r="D288" s="170" t="s">
        <v>239</v>
      </c>
      <c r="E288" s="171" t="s">
        <v>814</v>
      </c>
      <c r="F288" s="172" t="s">
        <v>815</v>
      </c>
      <c r="G288" s="173" t="s">
        <v>226</v>
      </c>
      <c r="H288" s="174">
        <v>30.443</v>
      </c>
      <c r="I288" s="175"/>
      <c r="J288" s="176">
        <f>ROUND(I288*H288,2)</f>
        <v>0</v>
      </c>
      <c r="K288" s="172" t="s">
        <v>19</v>
      </c>
      <c r="L288" s="177"/>
      <c r="M288" s="178" t="s">
        <v>19</v>
      </c>
      <c r="N288" s="179" t="s">
        <v>48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432</v>
      </c>
      <c r="AT288" s="143" t="s">
        <v>239</v>
      </c>
      <c r="AU288" s="143" t="s">
        <v>86</v>
      </c>
      <c r="AY288" s="18" t="s">
        <v>208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84</v>
      </c>
      <c r="BK288" s="144">
        <f>ROUND(I288*H288,2)</f>
        <v>0</v>
      </c>
      <c r="BL288" s="18" t="s">
        <v>331</v>
      </c>
      <c r="BM288" s="143" t="s">
        <v>931</v>
      </c>
    </row>
    <row r="289" spans="2:65" s="1" customFormat="1" ht="44.25" customHeight="1">
      <c r="B289" s="33"/>
      <c r="C289" s="132" t="s">
        <v>480</v>
      </c>
      <c r="D289" s="132" t="s">
        <v>211</v>
      </c>
      <c r="E289" s="133" t="s">
        <v>464</v>
      </c>
      <c r="F289" s="134" t="s">
        <v>465</v>
      </c>
      <c r="G289" s="135" t="s">
        <v>274</v>
      </c>
      <c r="H289" s="136">
        <v>54.95</v>
      </c>
      <c r="I289" s="137"/>
      <c r="J289" s="138">
        <f>ROUND(I289*H289,2)</f>
        <v>0</v>
      </c>
      <c r="K289" s="134" t="s">
        <v>215</v>
      </c>
      <c r="L289" s="33"/>
      <c r="M289" s="139" t="s">
        <v>19</v>
      </c>
      <c r="N289" s="140" t="s">
        <v>48</v>
      </c>
      <c r="P289" s="141">
        <f>O289*H289</f>
        <v>0</v>
      </c>
      <c r="Q289" s="141">
        <v>0.00029</v>
      </c>
      <c r="R289" s="141">
        <f>Q289*H289</f>
        <v>0.015935500000000002</v>
      </c>
      <c r="S289" s="141">
        <v>0</v>
      </c>
      <c r="T289" s="142">
        <f>S289*H289</f>
        <v>0</v>
      </c>
      <c r="AR289" s="143" t="s">
        <v>331</v>
      </c>
      <c r="AT289" s="143" t="s">
        <v>211</v>
      </c>
      <c r="AU289" s="143" t="s">
        <v>86</v>
      </c>
      <c r="AY289" s="18" t="s">
        <v>208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8" t="s">
        <v>84</v>
      </c>
      <c r="BK289" s="144">
        <f>ROUND(I289*H289,2)</f>
        <v>0</v>
      </c>
      <c r="BL289" s="18" t="s">
        <v>331</v>
      </c>
      <c r="BM289" s="143" t="s">
        <v>932</v>
      </c>
    </row>
    <row r="290" spans="2:47" s="1" customFormat="1" ht="12">
      <c r="B290" s="33"/>
      <c r="D290" s="145" t="s">
        <v>218</v>
      </c>
      <c r="F290" s="146" t="s">
        <v>467</v>
      </c>
      <c r="I290" s="147"/>
      <c r="L290" s="33"/>
      <c r="M290" s="148"/>
      <c r="T290" s="52"/>
      <c r="AT290" s="18" t="s">
        <v>218</v>
      </c>
      <c r="AU290" s="18" t="s">
        <v>86</v>
      </c>
    </row>
    <row r="291" spans="2:51" s="12" customFormat="1" ht="12">
      <c r="B291" s="149"/>
      <c r="D291" s="150" t="s">
        <v>220</v>
      </c>
      <c r="E291" s="151" t="s">
        <v>19</v>
      </c>
      <c r="F291" s="152" t="s">
        <v>933</v>
      </c>
      <c r="H291" s="153">
        <v>47.5</v>
      </c>
      <c r="I291" s="154"/>
      <c r="L291" s="149"/>
      <c r="M291" s="155"/>
      <c r="T291" s="156"/>
      <c r="AT291" s="151" t="s">
        <v>220</v>
      </c>
      <c r="AU291" s="151" t="s">
        <v>86</v>
      </c>
      <c r="AV291" s="12" t="s">
        <v>86</v>
      </c>
      <c r="AW291" s="12" t="s">
        <v>37</v>
      </c>
      <c r="AX291" s="12" t="s">
        <v>77</v>
      </c>
      <c r="AY291" s="151" t="s">
        <v>208</v>
      </c>
    </row>
    <row r="292" spans="2:51" s="13" customFormat="1" ht="12">
      <c r="B292" s="157"/>
      <c r="D292" s="150" t="s">
        <v>220</v>
      </c>
      <c r="E292" s="158" t="s">
        <v>19</v>
      </c>
      <c r="F292" s="159" t="s">
        <v>819</v>
      </c>
      <c r="H292" s="158" t="s">
        <v>19</v>
      </c>
      <c r="I292" s="160"/>
      <c r="L292" s="157"/>
      <c r="M292" s="161"/>
      <c r="T292" s="162"/>
      <c r="AT292" s="158" t="s">
        <v>220</v>
      </c>
      <c r="AU292" s="158" t="s">
        <v>86</v>
      </c>
      <c r="AV292" s="13" t="s">
        <v>84</v>
      </c>
      <c r="AW292" s="13" t="s">
        <v>37</v>
      </c>
      <c r="AX292" s="13" t="s">
        <v>77</v>
      </c>
      <c r="AY292" s="158" t="s">
        <v>208</v>
      </c>
    </row>
    <row r="293" spans="2:51" s="12" customFormat="1" ht="12">
      <c r="B293" s="149"/>
      <c r="D293" s="150" t="s">
        <v>220</v>
      </c>
      <c r="E293" s="151" t="s">
        <v>19</v>
      </c>
      <c r="F293" s="152" t="s">
        <v>934</v>
      </c>
      <c r="H293" s="153">
        <v>7.45</v>
      </c>
      <c r="I293" s="154"/>
      <c r="L293" s="149"/>
      <c r="M293" s="155"/>
      <c r="T293" s="156"/>
      <c r="AT293" s="151" t="s">
        <v>220</v>
      </c>
      <c r="AU293" s="151" t="s">
        <v>86</v>
      </c>
      <c r="AV293" s="12" t="s">
        <v>86</v>
      </c>
      <c r="AW293" s="12" t="s">
        <v>37</v>
      </c>
      <c r="AX293" s="12" t="s">
        <v>77</v>
      </c>
      <c r="AY293" s="151" t="s">
        <v>208</v>
      </c>
    </row>
    <row r="294" spans="2:51" s="13" customFormat="1" ht="12">
      <c r="B294" s="157"/>
      <c r="D294" s="150" t="s">
        <v>220</v>
      </c>
      <c r="E294" s="158" t="s">
        <v>19</v>
      </c>
      <c r="F294" s="159" t="s">
        <v>821</v>
      </c>
      <c r="H294" s="158" t="s">
        <v>19</v>
      </c>
      <c r="I294" s="160"/>
      <c r="L294" s="157"/>
      <c r="M294" s="161"/>
      <c r="T294" s="162"/>
      <c r="AT294" s="158" t="s">
        <v>220</v>
      </c>
      <c r="AU294" s="158" t="s">
        <v>86</v>
      </c>
      <c r="AV294" s="13" t="s">
        <v>84</v>
      </c>
      <c r="AW294" s="13" t="s">
        <v>37</v>
      </c>
      <c r="AX294" s="13" t="s">
        <v>77</v>
      </c>
      <c r="AY294" s="158" t="s">
        <v>208</v>
      </c>
    </row>
    <row r="295" spans="2:51" s="14" customFormat="1" ht="12">
      <c r="B295" s="163"/>
      <c r="D295" s="150" t="s">
        <v>220</v>
      </c>
      <c r="E295" s="164" t="s">
        <v>19</v>
      </c>
      <c r="F295" s="165" t="s">
        <v>223</v>
      </c>
      <c r="H295" s="166">
        <v>54.95</v>
      </c>
      <c r="I295" s="167"/>
      <c r="L295" s="163"/>
      <c r="M295" s="168"/>
      <c r="T295" s="169"/>
      <c r="AT295" s="164" t="s">
        <v>220</v>
      </c>
      <c r="AU295" s="164" t="s">
        <v>86</v>
      </c>
      <c r="AV295" s="14" t="s">
        <v>216</v>
      </c>
      <c r="AW295" s="14" t="s">
        <v>37</v>
      </c>
      <c r="AX295" s="14" t="s">
        <v>84</v>
      </c>
      <c r="AY295" s="164" t="s">
        <v>208</v>
      </c>
    </row>
    <row r="296" spans="2:65" s="1" customFormat="1" ht="33" customHeight="1">
      <c r="B296" s="33"/>
      <c r="C296" s="132" t="s">
        <v>485</v>
      </c>
      <c r="D296" s="132" t="s">
        <v>211</v>
      </c>
      <c r="E296" s="133" t="s">
        <v>470</v>
      </c>
      <c r="F296" s="134" t="s">
        <v>471</v>
      </c>
      <c r="G296" s="135" t="s">
        <v>274</v>
      </c>
      <c r="H296" s="136">
        <v>11.275</v>
      </c>
      <c r="I296" s="137"/>
      <c r="J296" s="138">
        <f>ROUND(I296*H296,2)</f>
        <v>0</v>
      </c>
      <c r="K296" s="134" t="s">
        <v>215</v>
      </c>
      <c r="L296" s="33"/>
      <c r="M296" s="139" t="s">
        <v>19</v>
      </c>
      <c r="N296" s="140" t="s">
        <v>48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331</v>
      </c>
      <c r="AT296" s="143" t="s">
        <v>211</v>
      </c>
      <c r="AU296" s="143" t="s">
        <v>86</v>
      </c>
      <c r="AY296" s="18" t="s">
        <v>208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8" t="s">
        <v>84</v>
      </c>
      <c r="BK296" s="144">
        <f>ROUND(I296*H296,2)</f>
        <v>0</v>
      </c>
      <c r="BL296" s="18" t="s">
        <v>331</v>
      </c>
      <c r="BM296" s="143" t="s">
        <v>935</v>
      </c>
    </row>
    <row r="297" spans="2:47" s="1" customFormat="1" ht="12">
      <c r="B297" s="33"/>
      <c r="D297" s="145" t="s">
        <v>218</v>
      </c>
      <c r="F297" s="146" t="s">
        <v>473</v>
      </c>
      <c r="I297" s="147"/>
      <c r="L297" s="33"/>
      <c r="M297" s="148"/>
      <c r="T297" s="52"/>
      <c r="AT297" s="18" t="s">
        <v>218</v>
      </c>
      <c r="AU297" s="18" t="s">
        <v>86</v>
      </c>
    </row>
    <row r="298" spans="2:51" s="12" customFormat="1" ht="12">
      <c r="B298" s="149"/>
      <c r="D298" s="150" t="s">
        <v>220</v>
      </c>
      <c r="E298" s="151" t="s">
        <v>19</v>
      </c>
      <c r="F298" s="152" t="s">
        <v>936</v>
      </c>
      <c r="H298" s="153">
        <v>10.25</v>
      </c>
      <c r="I298" s="154"/>
      <c r="L298" s="149"/>
      <c r="M298" s="155"/>
      <c r="T298" s="156"/>
      <c r="AT298" s="151" t="s">
        <v>220</v>
      </c>
      <c r="AU298" s="151" t="s">
        <v>86</v>
      </c>
      <c r="AV298" s="12" t="s">
        <v>86</v>
      </c>
      <c r="AW298" s="12" t="s">
        <v>37</v>
      </c>
      <c r="AX298" s="12" t="s">
        <v>77</v>
      </c>
      <c r="AY298" s="151" t="s">
        <v>208</v>
      </c>
    </row>
    <row r="299" spans="2:51" s="12" customFormat="1" ht="12">
      <c r="B299" s="149"/>
      <c r="D299" s="150" t="s">
        <v>220</v>
      </c>
      <c r="E299" s="151" t="s">
        <v>19</v>
      </c>
      <c r="F299" s="152" t="s">
        <v>823</v>
      </c>
      <c r="H299" s="153">
        <v>1.025</v>
      </c>
      <c r="I299" s="154"/>
      <c r="L299" s="149"/>
      <c r="M299" s="155"/>
      <c r="T299" s="156"/>
      <c r="AT299" s="151" t="s">
        <v>220</v>
      </c>
      <c r="AU299" s="151" t="s">
        <v>86</v>
      </c>
      <c r="AV299" s="12" t="s">
        <v>86</v>
      </c>
      <c r="AW299" s="12" t="s">
        <v>37</v>
      </c>
      <c r="AX299" s="12" t="s">
        <v>77</v>
      </c>
      <c r="AY299" s="151" t="s">
        <v>208</v>
      </c>
    </row>
    <row r="300" spans="2:51" s="14" customFormat="1" ht="12">
      <c r="B300" s="163"/>
      <c r="D300" s="150" t="s">
        <v>220</v>
      </c>
      <c r="E300" s="164" t="s">
        <v>19</v>
      </c>
      <c r="F300" s="165" t="s">
        <v>223</v>
      </c>
      <c r="H300" s="166">
        <v>11.275</v>
      </c>
      <c r="I300" s="167"/>
      <c r="L300" s="163"/>
      <c r="M300" s="168"/>
      <c r="T300" s="169"/>
      <c r="AT300" s="164" t="s">
        <v>220</v>
      </c>
      <c r="AU300" s="164" t="s">
        <v>86</v>
      </c>
      <c r="AV300" s="14" t="s">
        <v>216</v>
      </c>
      <c r="AW300" s="14" t="s">
        <v>37</v>
      </c>
      <c r="AX300" s="14" t="s">
        <v>84</v>
      </c>
      <c r="AY300" s="164" t="s">
        <v>208</v>
      </c>
    </row>
    <row r="301" spans="2:65" s="1" customFormat="1" ht="24.2" customHeight="1">
      <c r="B301" s="33"/>
      <c r="C301" s="170" t="s">
        <v>491</v>
      </c>
      <c r="D301" s="170" t="s">
        <v>239</v>
      </c>
      <c r="E301" s="171" t="s">
        <v>824</v>
      </c>
      <c r="F301" s="172" t="s">
        <v>825</v>
      </c>
      <c r="G301" s="173" t="s">
        <v>274</v>
      </c>
      <c r="H301" s="174">
        <v>11.839</v>
      </c>
      <c r="I301" s="175"/>
      <c r="J301" s="176">
        <f>ROUND(I301*H301,2)</f>
        <v>0</v>
      </c>
      <c r="K301" s="172" t="s">
        <v>215</v>
      </c>
      <c r="L301" s="177"/>
      <c r="M301" s="178" t="s">
        <v>19</v>
      </c>
      <c r="N301" s="179" t="s">
        <v>48</v>
      </c>
      <c r="P301" s="141">
        <f>O301*H301</f>
        <v>0</v>
      </c>
      <c r="Q301" s="141">
        <v>0.004</v>
      </c>
      <c r="R301" s="141">
        <f>Q301*H301</f>
        <v>0.047356</v>
      </c>
      <c r="S301" s="141">
        <v>0</v>
      </c>
      <c r="T301" s="142">
        <f>S301*H301</f>
        <v>0</v>
      </c>
      <c r="AR301" s="143" t="s">
        <v>432</v>
      </c>
      <c r="AT301" s="143" t="s">
        <v>239</v>
      </c>
      <c r="AU301" s="143" t="s">
        <v>86</v>
      </c>
      <c r="AY301" s="18" t="s">
        <v>208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8" t="s">
        <v>84</v>
      </c>
      <c r="BK301" s="144">
        <f>ROUND(I301*H301,2)</f>
        <v>0</v>
      </c>
      <c r="BL301" s="18" t="s">
        <v>331</v>
      </c>
      <c r="BM301" s="143" t="s">
        <v>937</v>
      </c>
    </row>
    <row r="302" spans="2:51" s="12" customFormat="1" ht="12">
      <c r="B302" s="149"/>
      <c r="D302" s="150" t="s">
        <v>220</v>
      </c>
      <c r="E302" s="151" t="s">
        <v>19</v>
      </c>
      <c r="F302" s="152" t="s">
        <v>936</v>
      </c>
      <c r="H302" s="153">
        <v>10.25</v>
      </c>
      <c r="I302" s="154"/>
      <c r="L302" s="149"/>
      <c r="M302" s="155"/>
      <c r="T302" s="156"/>
      <c r="AT302" s="151" t="s">
        <v>220</v>
      </c>
      <c r="AU302" s="151" t="s">
        <v>86</v>
      </c>
      <c r="AV302" s="12" t="s">
        <v>86</v>
      </c>
      <c r="AW302" s="12" t="s">
        <v>37</v>
      </c>
      <c r="AX302" s="12" t="s">
        <v>77</v>
      </c>
      <c r="AY302" s="151" t="s">
        <v>208</v>
      </c>
    </row>
    <row r="303" spans="2:51" s="12" customFormat="1" ht="12">
      <c r="B303" s="149"/>
      <c r="D303" s="150" t="s">
        <v>220</v>
      </c>
      <c r="E303" s="151" t="s">
        <v>19</v>
      </c>
      <c r="F303" s="152" t="s">
        <v>823</v>
      </c>
      <c r="H303" s="153">
        <v>1.025</v>
      </c>
      <c r="I303" s="154"/>
      <c r="L303" s="149"/>
      <c r="M303" s="155"/>
      <c r="T303" s="156"/>
      <c r="AT303" s="151" t="s">
        <v>220</v>
      </c>
      <c r="AU303" s="151" t="s">
        <v>86</v>
      </c>
      <c r="AV303" s="12" t="s">
        <v>86</v>
      </c>
      <c r="AW303" s="12" t="s">
        <v>37</v>
      </c>
      <c r="AX303" s="12" t="s">
        <v>77</v>
      </c>
      <c r="AY303" s="151" t="s">
        <v>208</v>
      </c>
    </row>
    <row r="304" spans="2:51" s="14" customFormat="1" ht="12">
      <c r="B304" s="163"/>
      <c r="D304" s="150" t="s">
        <v>220</v>
      </c>
      <c r="E304" s="164" t="s">
        <v>19</v>
      </c>
      <c r="F304" s="165" t="s">
        <v>223</v>
      </c>
      <c r="H304" s="166">
        <v>11.275</v>
      </c>
      <c r="I304" s="167"/>
      <c r="L304" s="163"/>
      <c r="M304" s="168"/>
      <c r="T304" s="169"/>
      <c r="AT304" s="164" t="s">
        <v>220</v>
      </c>
      <c r="AU304" s="164" t="s">
        <v>86</v>
      </c>
      <c r="AV304" s="14" t="s">
        <v>216</v>
      </c>
      <c r="AW304" s="14" t="s">
        <v>37</v>
      </c>
      <c r="AX304" s="14" t="s">
        <v>84</v>
      </c>
      <c r="AY304" s="164" t="s">
        <v>208</v>
      </c>
    </row>
    <row r="305" spans="2:51" s="12" customFormat="1" ht="12">
      <c r="B305" s="149"/>
      <c r="D305" s="150" t="s">
        <v>220</v>
      </c>
      <c r="F305" s="152" t="s">
        <v>938</v>
      </c>
      <c r="H305" s="153">
        <v>11.839</v>
      </c>
      <c r="I305" s="154"/>
      <c r="L305" s="149"/>
      <c r="M305" s="155"/>
      <c r="T305" s="156"/>
      <c r="AT305" s="151" t="s">
        <v>220</v>
      </c>
      <c r="AU305" s="151" t="s">
        <v>86</v>
      </c>
      <c r="AV305" s="12" t="s">
        <v>86</v>
      </c>
      <c r="AW305" s="12" t="s">
        <v>4</v>
      </c>
      <c r="AX305" s="12" t="s">
        <v>84</v>
      </c>
      <c r="AY305" s="151" t="s">
        <v>208</v>
      </c>
    </row>
    <row r="306" spans="2:65" s="1" customFormat="1" ht="24.2" customHeight="1">
      <c r="B306" s="33"/>
      <c r="C306" s="170" t="s">
        <v>496</v>
      </c>
      <c r="D306" s="170" t="s">
        <v>239</v>
      </c>
      <c r="E306" s="171" t="s">
        <v>481</v>
      </c>
      <c r="F306" s="172" t="s">
        <v>482</v>
      </c>
      <c r="G306" s="173" t="s">
        <v>483</v>
      </c>
      <c r="H306" s="174">
        <v>6</v>
      </c>
      <c r="I306" s="175"/>
      <c r="J306" s="176">
        <f>ROUND(I306*H306,2)</f>
        <v>0</v>
      </c>
      <c r="K306" s="172" t="s">
        <v>215</v>
      </c>
      <c r="L306" s="177"/>
      <c r="M306" s="178" t="s">
        <v>19</v>
      </c>
      <c r="N306" s="179" t="s">
        <v>48</v>
      </c>
      <c r="P306" s="141">
        <f>O306*H306</f>
        <v>0</v>
      </c>
      <c r="Q306" s="141">
        <v>6E-05</v>
      </c>
      <c r="R306" s="141">
        <f>Q306*H306</f>
        <v>0.00036</v>
      </c>
      <c r="S306" s="141">
        <v>0</v>
      </c>
      <c r="T306" s="142">
        <f>S306*H306</f>
        <v>0</v>
      </c>
      <c r="AR306" s="143" t="s">
        <v>432</v>
      </c>
      <c r="AT306" s="143" t="s">
        <v>239</v>
      </c>
      <c r="AU306" s="143" t="s">
        <v>86</v>
      </c>
      <c r="AY306" s="18" t="s">
        <v>208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8" t="s">
        <v>84</v>
      </c>
      <c r="BK306" s="144">
        <f>ROUND(I306*H306,2)</f>
        <v>0</v>
      </c>
      <c r="BL306" s="18" t="s">
        <v>331</v>
      </c>
      <c r="BM306" s="143" t="s">
        <v>939</v>
      </c>
    </row>
    <row r="307" spans="2:65" s="1" customFormat="1" ht="44.25" customHeight="1">
      <c r="B307" s="33"/>
      <c r="C307" s="132" t="s">
        <v>501</v>
      </c>
      <c r="D307" s="132" t="s">
        <v>211</v>
      </c>
      <c r="E307" s="133" t="s">
        <v>596</v>
      </c>
      <c r="F307" s="134" t="s">
        <v>597</v>
      </c>
      <c r="G307" s="135" t="s">
        <v>447</v>
      </c>
      <c r="H307" s="187"/>
      <c r="I307" s="137"/>
      <c r="J307" s="138">
        <f>ROUND(I307*H307,2)</f>
        <v>0</v>
      </c>
      <c r="K307" s="134" t="s">
        <v>215</v>
      </c>
      <c r="L307" s="33"/>
      <c r="M307" s="139" t="s">
        <v>19</v>
      </c>
      <c r="N307" s="140" t="s">
        <v>48</v>
      </c>
      <c r="P307" s="141">
        <f>O307*H307</f>
        <v>0</v>
      </c>
      <c r="Q307" s="141">
        <v>0</v>
      </c>
      <c r="R307" s="141">
        <f>Q307*H307</f>
        <v>0</v>
      </c>
      <c r="S307" s="141">
        <v>0</v>
      </c>
      <c r="T307" s="142">
        <f>S307*H307</f>
        <v>0</v>
      </c>
      <c r="AR307" s="143" t="s">
        <v>331</v>
      </c>
      <c r="AT307" s="143" t="s">
        <v>211</v>
      </c>
      <c r="AU307" s="143" t="s">
        <v>86</v>
      </c>
      <c r="AY307" s="18" t="s">
        <v>208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8" t="s">
        <v>84</v>
      </c>
      <c r="BK307" s="144">
        <f>ROUND(I307*H307,2)</f>
        <v>0</v>
      </c>
      <c r="BL307" s="18" t="s">
        <v>331</v>
      </c>
      <c r="BM307" s="143" t="s">
        <v>940</v>
      </c>
    </row>
    <row r="308" spans="2:47" s="1" customFormat="1" ht="12">
      <c r="B308" s="33"/>
      <c r="D308" s="145" t="s">
        <v>218</v>
      </c>
      <c r="F308" s="146" t="s">
        <v>599</v>
      </c>
      <c r="I308" s="147"/>
      <c r="L308" s="33"/>
      <c r="M308" s="148"/>
      <c r="T308" s="52"/>
      <c r="AT308" s="18" t="s">
        <v>218</v>
      </c>
      <c r="AU308" s="18" t="s">
        <v>86</v>
      </c>
    </row>
    <row r="309" spans="2:63" s="11" customFormat="1" ht="25.9" customHeight="1">
      <c r="B309" s="120"/>
      <c r="D309" s="121" t="s">
        <v>76</v>
      </c>
      <c r="E309" s="122" t="s">
        <v>508</v>
      </c>
      <c r="F309" s="122" t="s">
        <v>509</v>
      </c>
      <c r="I309" s="123"/>
      <c r="J309" s="124">
        <f>BK309</f>
        <v>0</v>
      </c>
      <c r="L309" s="120"/>
      <c r="M309" s="125"/>
      <c r="P309" s="126">
        <f>P310</f>
        <v>0</v>
      </c>
      <c r="R309" s="126">
        <f>R310</f>
        <v>0</v>
      </c>
      <c r="T309" s="127">
        <f>T310</f>
        <v>0</v>
      </c>
      <c r="AR309" s="121" t="s">
        <v>244</v>
      </c>
      <c r="AT309" s="128" t="s">
        <v>76</v>
      </c>
      <c r="AU309" s="128" t="s">
        <v>77</v>
      </c>
      <c r="AY309" s="121" t="s">
        <v>208</v>
      </c>
      <c r="BK309" s="129">
        <f>BK310</f>
        <v>0</v>
      </c>
    </row>
    <row r="310" spans="2:63" s="11" customFormat="1" ht="22.9" customHeight="1">
      <c r="B310" s="120"/>
      <c r="D310" s="121" t="s">
        <v>76</v>
      </c>
      <c r="E310" s="130" t="s">
        <v>510</v>
      </c>
      <c r="F310" s="130" t="s">
        <v>511</v>
      </c>
      <c r="I310" s="123"/>
      <c r="J310" s="131">
        <f>BK310</f>
        <v>0</v>
      </c>
      <c r="L310" s="120"/>
      <c r="M310" s="125"/>
      <c r="P310" s="126">
        <f>SUM(P311:P312)</f>
        <v>0</v>
      </c>
      <c r="R310" s="126">
        <f>SUM(R311:R312)</f>
        <v>0</v>
      </c>
      <c r="T310" s="127">
        <f>SUM(T311:T312)</f>
        <v>0</v>
      </c>
      <c r="AR310" s="121" t="s">
        <v>244</v>
      </c>
      <c r="AT310" s="128" t="s">
        <v>76</v>
      </c>
      <c r="AU310" s="128" t="s">
        <v>84</v>
      </c>
      <c r="AY310" s="121" t="s">
        <v>208</v>
      </c>
      <c r="BK310" s="129">
        <f>SUM(BK311:BK312)</f>
        <v>0</v>
      </c>
    </row>
    <row r="311" spans="2:65" s="1" customFormat="1" ht="16.5" customHeight="1">
      <c r="B311" s="33"/>
      <c r="C311" s="132" t="s">
        <v>503</v>
      </c>
      <c r="D311" s="132" t="s">
        <v>211</v>
      </c>
      <c r="E311" s="133" t="s">
        <v>513</v>
      </c>
      <c r="F311" s="134" t="s">
        <v>511</v>
      </c>
      <c r="G311" s="135" t="s">
        <v>447</v>
      </c>
      <c r="H311" s="187"/>
      <c r="I311" s="137"/>
      <c r="J311" s="138">
        <f>ROUND(I311*H311,2)</f>
        <v>0</v>
      </c>
      <c r="K311" s="134" t="s">
        <v>514</v>
      </c>
      <c r="L311" s="33"/>
      <c r="M311" s="139" t="s">
        <v>19</v>
      </c>
      <c r="N311" s="140" t="s">
        <v>48</v>
      </c>
      <c r="P311" s="141">
        <f>O311*H311</f>
        <v>0</v>
      </c>
      <c r="Q311" s="141">
        <v>0</v>
      </c>
      <c r="R311" s="141">
        <f>Q311*H311</f>
        <v>0</v>
      </c>
      <c r="S311" s="141">
        <v>0</v>
      </c>
      <c r="T311" s="142">
        <f>S311*H311</f>
        <v>0</v>
      </c>
      <c r="AR311" s="143" t="s">
        <v>515</v>
      </c>
      <c r="AT311" s="143" t="s">
        <v>211</v>
      </c>
      <c r="AU311" s="143" t="s">
        <v>86</v>
      </c>
      <c r="AY311" s="18" t="s">
        <v>208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8" t="s">
        <v>84</v>
      </c>
      <c r="BK311" s="144">
        <f>ROUND(I311*H311,2)</f>
        <v>0</v>
      </c>
      <c r="BL311" s="18" t="s">
        <v>515</v>
      </c>
      <c r="BM311" s="143" t="s">
        <v>941</v>
      </c>
    </row>
    <row r="312" spans="2:47" s="1" customFormat="1" ht="12">
      <c r="B312" s="33"/>
      <c r="D312" s="145" t="s">
        <v>218</v>
      </c>
      <c r="F312" s="146" t="s">
        <v>517</v>
      </c>
      <c r="I312" s="147"/>
      <c r="L312" s="33"/>
      <c r="M312" s="188"/>
      <c r="N312" s="189"/>
      <c r="O312" s="189"/>
      <c r="P312" s="189"/>
      <c r="Q312" s="189"/>
      <c r="R312" s="189"/>
      <c r="S312" s="189"/>
      <c r="T312" s="190"/>
      <c r="AT312" s="18" t="s">
        <v>218</v>
      </c>
      <c r="AU312" s="18" t="s">
        <v>86</v>
      </c>
    </row>
    <row r="313" spans="2:12" s="1" customFormat="1" ht="6.95" customHeight="1">
      <c r="B313" s="41"/>
      <c r="C313" s="42"/>
      <c r="D313" s="42"/>
      <c r="E313" s="42"/>
      <c r="F313" s="42"/>
      <c r="G313" s="42"/>
      <c r="H313" s="42"/>
      <c r="I313" s="42"/>
      <c r="J313" s="42"/>
      <c r="K313" s="42"/>
      <c r="L313" s="33"/>
    </row>
  </sheetData>
  <sheetProtection algorithmName="SHA-512" hashValue="Qft0sCIzb5xP7zm0Cs7hUjlojyHNlEyHpTraaTZSKfi9ImlSFqF+kZUS/4IyB3Gqrwp3B1UsHvP311Lyp/aASQ==" saltValue="yj0/RbheCo7sYwx6h+B7PVaoOUD9xqZJ9u6dZ4GYUv4sZmnN7I7JcGBoLKEpWTbtu8c2w1guw9RvtxTzt7+lOw==" spinCount="100000" sheet="1" objects="1" scenarios="1" formatColumns="0" formatRows="0" autoFilter="0"/>
  <autoFilter ref="C95:K312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5" r:id="rId2" display="https://podminky.urs.cz/item/CS_URS_2023_01/311272221"/>
    <hyperlink ref="F110" r:id="rId3" display="https://podminky.urs.cz/item/CS_URS_2023_01/311273121"/>
    <hyperlink ref="F119" r:id="rId4" display="https://podminky.urs.cz/item/CS_URS_2023_01/317121351"/>
    <hyperlink ref="F124" r:id="rId5" display="https://podminky.urs.cz/item/CS_URS_2023_01/317998121"/>
    <hyperlink ref="F128" r:id="rId6" display="https://podminky.urs.cz/item/CS_URS_2023_01/317998123"/>
    <hyperlink ref="F130" r:id="rId7" display="https://podminky.urs.cz/item/CS_URS_2023_01/319201321"/>
    <hyperlink ref="F136" r:id="rId8" display="https://podminky.urs.cz/item/CS_URS_2023_01/346272256"/>
    <hyperlink ref="F147" r:id="rId9" display="https://podminky.urs.cz/item/CS_URS_2023_01/612321141"/>
    <hyperlink ref="F155" r:id="rId10" display="https://podminky.urs.cz/item/CS_URS_2023_01/612321191"/>
    <hyperlink ref="F158" r:id="rId11" display="https://podminky.urs.cz/item/CS_URS_2023_01/612325302"/>
    <hyperlink ref="F176" r:id="rId12" display="https://podminky.urs.cz/item/CS_URS_2023_01/622321141"/>
    <hyperlink ref="F183" r:id="rId13" display="https://podminky.urs.cz/item/CS_URS_2023_01/622321191"/>
    <hyperlink ref="F185" r:id="rId14" display="https://podminky.urs.cz/item/CS_URS_2023_01/623324111"/>
    <hyperlink ref="F194" r:id="rId15" display="https://podminky.urs.cz/item/CS_URS_2023_01/629135101"/>
    <hyperlink ref="F198" r:id="rId16" display="https://podminky.urs.cz/item/CS_URS_2023_01/629991011"/>
    <hyperlink ref="F204" r:id="rId17" display="https://podminky.urs.cz/item/CS_URS_2023_01/949101112"/>
    <hyperlink ref="F209" r:id="rId18" display="https://podminky.urs.cz/item/CS_URS_2023_01/962023391"/>
    <hyperlink ref="F215" r:id="rId19" display="https://podminky.urs.cz/item/CS_URS_2023_01/968062377"/>
    <hyperlink ref="F220" r:id="rId20" display="https://podminky.urs.cz/item/CS_URS_2023_01/968072456"/>
    <hyperlink ref="F225" r:id="rId21" display="https://podminky.urs.cz/item/CS_URS_2023_01/973031826"/>
    <hyperlink ref="F230" r:id="rId22" display="https://podminky.urs.cz/item/CS_URS_2023_01/974031285"/>
    <hyperlink ref="F234" r:id="rId23" display="https://podminky.urs.cz/item/CS_URS_2023_01/978013191"/>
    <hyperlink ref="F238" r:id="rId24" display="https://podminky.urs.cz/item/CS_URS_2023_01/978015391"/>
    <hyperlink ref="F243" r:id="rId25" display="https://podminky.urs.cz/item/CS_URS_2023_01/997013113"/>
    <hyperlink ref="F245" r:id="rId26" display="https://podminky.urs.cz/item/CS_URS_2023_01/997013501"/>
    <hyperlink ref="F247" r:id="rId27" display="https://podminky.urs.cz/item/CS_URS_2023_01/997013509"/>
    <hyperlink ref="F250" r:id="rId28" display="https://podminky.urs.cz/item/CS_URS_2023_01/997013863"/>
    <hyperlink ref="F252" r:id="rId29" display="https://podminky.urs.cz/item/CS_URS_2023_01/997013871"/>
    <hyperlink ref="F255" r:id="rId30" display="https://podminky.urs.cz/item/CS_URS_2023_01/998011002"/>
    <hyperlink ref="F259" r:id="rId31" display="https://podminky.urs.cz/item/CS_URS_2023_01/764001911"/>
    <hyperlink ref="F265" r:id="rId32" display="https://podminky.urs.cz/item/CS_URS_2023_01/764002851"/>
    <hyperlink ref="F269" r:id="rId33" display="https://podminky.urs.cz/item/CS_URS_2023_01/764216643"/>
    <hyperlink ref="F273" r:id="rId34" display="https://podminky.urs.cz/item/CS_URS_2023_01/998764202"/>
    <hyperlink ref="F276" r:id="rId35" display="https://podminky.urs.cz/item/CS_URS_2023_01/766622133"/>
    <hyperlink ref="F290" r:id="rId36" display="https://podminky.urs.cz/item/CS_URS_2023_01/767627310"/>
    <hyperlink ref="F297" r:id="rId37" display="https://podminky.urs.cz/item/CS_URS_2023_01/766694116"/>
    <hyperlink ref="F308" r:id="rId38" display="https://podminky.urs.cz/item/CS_URS_2023_01/998766202"/>
    <hyperlink ref="F312" r:id="rId39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112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172</v>
      </c>
      <c r="L4" s="21"/>
      <c r="M4" s="8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2" t="str">
        <f>'Rekapitulace stavby'!K6</f>
        <v>Revitalizace přádelny, Broumov</v>
      </c>
      <c r="F7" s="313"/>
      <c r="G7" s="313"/>
      <c r="H7" s="313"/>
      <c r="L7" s="21"/>
    </row>
    <row r="8" spans="2:12" ht="12" customHeight="1">
      <c r="B8" s="21"/>
      <c r="D8" s="28" t="s">
        <v>173</v>
      </c>
      <c r="L8" s="21"/>
    </row>
    <row r="9" spans="2:12" s="1" customFormat="1" ht="16.5" customHeight="1">
      <c r="B9" s="33"/>
      <c r="E9" s="312" t="s">
        <v>729</v>
      </c>
      <c r="F9" s="311"/>
      <c r="G9" s="311"/>
      <c r="H9" s="311"/>
      <c r="L9" s="33"/>
    </row>
    <row r="10" spans="2:12" s="1" customFormat="1" ht="12" customHeight="1">
      <c r="B10" s="33"/>
      <c r="D10" s="28" t="s">
        <v>175</v>
      </c>
      <c r="L10" s="33"/>
    </row>
    <row r="11" spans="2:12" s="1" customFormat="1" ht="16.5" customHeight="1">
      <c r="B11" s="33"/>
      <c r="E11" s="294" t="s">
        <v>942</v>
      </c>
      <c r="F11" s="311"/>
      <c r="G11" s="311"/>
      <c r="H11" s="311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49" t="str">
        <f>'Rekapitulace stavby'!AN8</f>
        <v>10. 3. 2023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30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4" t="str">
        <f>'Rekapitulace stavby'!E14</f>
        <v>Vyplň údaj</v>
      </c>
      <c r="F20" s="281"/>
      <c r="G20" s="281"/>
      <c r="H20" s="281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26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29</v>
      </c>
      <c r="J23" s="26" t="s">
        <v>36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26</v>
      </c>
      <c r="J25" s="26" t="s">
        <v>39</v>
      </c>
      <c r="L25" s="33"/>
    </row>
    <row r="26" spans="2:12" s="1" customFormat="1" ht="18" customHeight="1">
      <c r="B26" s="33"/>
      <c r="E26" s="26" t="s">
        <v>40</v>
      </c>
      <c r="I26" s="28" t="s">
        <v>29</v>
      </c>
      <c r="J26" s="26" t="s">
        <v>30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41</v>
      </c>
      <c r="L28" s="33"/>
    </row>
    <row r="29" spans="2:12" s="7" customFormat="1" ht="119.25" customHeight="1">
      <c r="B29" s="90"/>
      <c r="E29" s="285" t="s">
        <v>177</v>
      </c>
      <c r="F29" s="285"/>
      <c r="G29" s="285"/>
      <c r="H29" s="285"/>
      <c r="L29" s="90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25.35" customHeight="1">
      <c r="B32" s="33"/>
      <c r="D32" s="91" t="s">
        <v>43</v>
      </c>
      <c r="J32" s="62">
        <f>ROUND(J96,2)</f>
        <v>0</v>
      </c>
      <c r="L32" s="33"/>
    </row>
    <row r="33" spans="2:12" s="1" customFormat="1" ht="6.95" customHeight="1">
      <c r="B33" s="33"/>
      <c r="D33" s="50"/>
      <c r="E33" s="50"/>
      <c r="F33" s="50"/>
      <c r="G33" s="50"/>
      <c r="H33" s="50"/>
      <c r="I33" s="50"/>
      <c r="J33" s="50"/>
      <c r="K33" s="50"/>
      <c r="L33" s="33"/>
    </row>
    <row r="34" spans="2:12" s="1" customFormat="1" ht="14.45" customHeight="1">
      <c r="B34" s="33"/>
      <c r="F34" s="92" t="s">
        <v>45</v>
      </c>
      <c r="I34" s="92" t="s">
        <v>44</v>
      </c>
      <c r="J34" s="92" t="s">
        <v>46</v>
      </c>
      <c r="L34" s="33"/>
    </row>
    <row r="35" spans="2:12" s="1" customFormat="1" ht="14.45" customHeight="1">
      <c r="B35" s="33"/>
      <c r="D35" s="93" t="s">
        <v>47</v>
      </c>
      <c r="E35" s="28" t="s">
        <v>48</v>
      </c>
      <c r="F35" s="82">
        <f>ROUND((SUM(BE96:BE315)),2)</f>
        <v>0</v>
      </c>
      <c r="I35" s="94">
        <v>0.21</v>
      </c>
      <c r="J35" s="82">
        <f>ROUND(((SUM(BE96:BE315))*I35),2)</f>
        <v>0</v>
      </c>
      <c r="L35" s="33"/>
    </row>
    <row r="36" spans="2:12" s="1" customFormat="1" ht="14.45" customHeight="1">
      <c r="B36" s="33"/>
      <c r="E36" s="28" t="s">
        <v>49</v>
      </c>
      <c r="F36" s="82">
        <f>ROUND((SUM(BF96:BF315)),2)</f>
        <v>0</v>
      </c>
      <c r="I36" s="94">
        <v>0.15</v>
      </c>
      <c r="J36" s="82">
        <f>ROUND(((SUM(BF96:BF315))*I36),2)</f>
        <v>0</v>
      </c>
      <c r="L36" s="33"/>
    </row>
    <row r="37" spans="2:12" s="1" customFormat="1" ht="14.45" customHeight="1" hidden="1">
      <c r="B37" s="33"/>
      <c r="E37" s="28" t="s">
        <v>50</v>
      </c>
      <c r="F37" s="82">
        <f>ROUND((SUM(BG96:BG315)),2)</f>
        <v>0</v>
      </c>
      <c r="I37" s="94">
        <v>0.21</v>
      </c>
      <c r="J37" s="82">
        <f>0</f>
        <v>0</v>
      </c>
      <c r="L37" s="33"/>
    </row>
    <row r="38" spans="2:12" s="1" customFormat="1" ht="14.45" customHeight="1" hidden="1">
      <c r="B38" s="33"/>
      <c r="E38" s="28" t="s">
        <v>51</v>
      </c>
      <c r="F38" s="82">
        <f>ROUND((SUM(BH96:BH315)),2)</f>
        <v>0</v>
      </c>
      <c r="I38" s="94">
        <v>0.15</v>
      </c>
      <c r="J38" s="82">
        <f>0</f>
        <v>0</v>
      </c>
      <c r="L38" s="33"/>
    </row>
    <row r="39" spans="2:12" s="1" customFormat="1" ht="14.45" customHeight="1" hidden="1">
      <c r="B39" s="33"/>
      <c r="E39" s="28" t="s">
        <v>52</v>
      </c>
      <c r="F39" s="82">
        <f>ROUND((SUM(BI96:BI315)),2)</f>
        <v>0</v>
      </c>
      <c r="I39" s="94">
        <v>0</v>
      </c>
      <c r="J39" s="82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53</v>
      </c>
      <c r="E41" s="53"/>
      <c r="F41" s="53"/>
      <c r="G41" s="97" t="s">
        <v>54</v>
      </c>
      <c r="H41" s="98" t="s">
        <v>55</v>
      </c>
      <c r="I41" s="53"/>
      <c r="J41" s="99">
        <f>SUM(J32:J39)</f>
        <v>0</v>
      </c>
      <c r="K41" s="100"/>
      <c r="L41" s="33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</row>
    <row r="47" spans="2:12" s="1" customFormat="1" ht="24.95" customHeight="1">
      <c r="B47" s="33"/>
      <c r="C47" s="22" t="s">
        <v>178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12" t="str">
        <f>E7</f>
        <v>Revitalizace přádelny, Broumov</v>
      </c>
      <c r="F50" s="313"/>
      <c r="G50" s="313"/>
      <c r="H50" s="313"/>
      <c r="L50" s="33"/>
    </row>
    <row r="51" spans="2:12" ht="12" customHeight="1">
      <c r="B51" s="21"/>
      <c r="C51" s="28" t="s">
        <v>173</v>
      </c>
      <c r="L51" s="21"/>
    </row>
    <row r="52" spans="2:12" s="1" customFormat="1" ht="16.5" customHeight="1">
      <c r="B52" s="33"/>
      <c r="E52" s="312" t="s">
        <v>729</v>
      </c>
      <c r="F52" s="311"/>
      <c r="G52" s="311"/>
      <c r="H52" s="311"/>
      <c r="L52" s="33"/>
    </row>
    <row r="53" spans="2:12" s="1" customFormat="1" ht="12" customHeight="1">
      <c r="B53" s="33"/>
      <c r="C53" s="28" t="s">
        <v>175</v>
      </c>
      <c r="L53" s="33"/>
    </row>
    <row r="54" spans="2:12" s="1" customFormat="1" ht="16.5" customHeight="1">
      <c r="B54" s="33"/>
      <c r="E54" s="294" t="str">
        <f>E11</f>
        <v>J3 - III.NP</v>
      </c>
      <c r="F54" s="311"/>
      <c r="G54" s="311"/>
      <c r="H54" s="311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st.p.č. 115/3, čp. 158, k.ú. Velká Ves u Broumova</v>
      </c>
      <c r="I56" s="28" t="s">
        <v>23</v>
      </c>
      <c r="J56" s="49" t="str">
        <f>IF(J14="","",J14)</f>
        <v>10. 3. 2023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Z-Trade</v>
      </c>
      <c r="I58" s="28" t="s">
        <v>33</v>
      </c>
      <c r="J58" s="31" t="str">
        <f>E23</f>
        <v>JOSTA s.r.o.</v>
      </c>
      <c r="L58" s="33"/>
    </row>
    <row r="59" spans="2:12" s="1" customFormat="1" ht="15.2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>Tomáš Valenta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179</v>
      </c>
      <c r="D61" s="95"/>
      <c r="E61" s="95"/>
      <c r="F61" s="95"/>
      <c r="G61" s="95"/>
      <c r="H61" s="95"/>
      <c r="I61" s="95"/>
      <c r="J61" s="102" t="s">
        <v>180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75</v>
      </c>
      <c r="J63" s="62">
        <f>J96</f>
        <v>0</v>
      </c>
      <c r="L63" s="33"/>
      <c r="AU63" s="18" t="s">
        <v>181</v>
      </c>
    </row>
    <row r="64" spans="2:12" s="8" customFormat="1" ht="24.95" customHeight="1">
      <c r="B64" s="104"/>
      <c r="D64" s="105" t="s">
        <v>182</v>
      </c>
      <c r="E64" s="106"/>
      <c r="F64" s="106"/>
      <c r="G64" s="106"/>
      <c r="H64" s="106"/>
      <c r="I64" s="106"/>
      <c r="J64" s="107">
        <f>J97</f>
        <v>0</v>
      </c>
      <c r="L64" s="104"/>
    </row>
    <row r="65" spans="2:12" s="9" customFormat="1" ht="19.9" customHeight="1">
      <c r="B65" s="108"/>
      <c r="D65" s="109" t="s">
        <v>183</v>
      </c>
      <c r="E65" s="110"/>
      <c r="F65" s="110"/>
      <c r="G65" s="110"/>
      <c r="H65" s="110"/>
      <c r="I65" s="110"/>
      <c r="J65" s="111">
        <f>J98</f>
        <v>0</v>
      </c>
      <c r="L65" s="108"/>
    </row>
    <row r="66" spans="2:12" s="9" customFormat="1" ht="19.9" customHeight="1">
      <c r="B66" s="108"/>
      <c r="D66" s="109" t="s">
        <v>184</v>
      </c>
      <c r="E66" s="110"/>
      <c r="F66" s="110"/>
      <c r="G66" s="110"/>
      <c r="H66" s="110"/>
      <c r="I66" s="110"/>
      <c r="J66" s="111">
        <f>J149</f>
        <v>0</v>
      </c>
      <c r="L66" s="108"/>
    </row>
    <row r="67" spans="2:12" s="9" customFormat="1" ht="19.9" customHeight="1">
      <c r="B67" s="108"/>
      <c r="D67" s="109" t="s">
        <v>185</v>
      </c>
      <c r="E67" s="110"/>
      <c r="F67" s="110"/>
      <c r="G67" s="110"/>
      <c r="H67" s="110"/>
      <c r="I67" s="110"/>
      <c r="J67" s="111">
        <f>J206</f>
        <v>0</v>
      </c>
      <c r="L67" s="108"/>
    </row>
    <row r="68" spans="2:12" s="9" customFormat="1" ht="19.9" customHeight="1">
      <c r="B68" s="108"/>
      <c r="D68" s="109" t="s">
        <v>186</v>
      </c>
      <c r="E68" s="110"/>
      <c r="F68" s="110"/>
      <c r="G68" s="110"/>
      <c r="H68" s="110"/>
      <c r="I68" s="110"/>
      <c r="J68" s="111">
        <f>J250</f>
        <v>0</v>
      </c>
      <c r="L68" s="108"/>
    </row>
    <row r="69" spans="2:12" s="9" customFormat="1" ht="19.9" customHeight="1">
      <c r="B69" s="108"/>
      <c r="D69" s="109" t="s">
        <v>187</v>
      </c>
      <c r="E69" s="110"/>
      <c r="F69" s="110"/>
      <c r="G69" s="110"/>
      <c r="H69" s="110"/>
      <c r="I69" s="110"/>
      <c r="J69" s="111">
        <f>J262</f>
        <v>0</v>
      </c>
      <c r="L69" s="108"/>
    </row>
    <row r="70" spans="2:12" s="8" customFormat="1" ht="24.95" customHeight="1">
      <c r="B70" s="104"/>
      <c r="D70" s="105" t="s">
        <v>188</v>
      </c>
      <c r="E70" s="106"/>
      <c r="F70" s="106"/>
      <c r="G70" s="106"/>
      <c r="H70" s="106"/>
      <c r="I70" s="106"/>
      <c r="J70" s="107">
        <f>J265</f>
        <v>0</v>
      </c>
      <c r="L70" s="104"/>
    </row>
    <row r="71" spans="2:12" s="9" customFormat="1" ht="19.9" customHeight="1">
      <c r="B71" s="108"/>
      <c r="D71" s="109" t="s">
        <v>189</v>
      </c>
      <c r="E71" s="110"/>
      <c r="F71" s="110"/>
      <c r="G71" s="110"/>
      <c r="H71" s="110"/>
      <c r="I71" s="110"/>
      <c r="J71" s="111">
        <f>J266</f>
        <v>0</v>
      </c>
      <c r="L71" s="108"/>
    </row>
    <row r="72" spans="2:12" s="9" customFormat="1" ht="19.9" customHeight="1">
      <c r="B72" s="108"/>
      <c r="D72" s="109" t="s">
        <v>190</v>
      </c>
      <c r="E72" s="110"/>
      <c r="F72" s="110"/>
      <c r="G72" s="110"/>
      <c r="H72" s="110"/>
      <c r="I72" s="110"/>
      <c r="J72" s="111">
        <f>J277</f>
        <v>0</v>
      </c>
      <c r="L72" s="108"/>
    </row>
    <row r="73" spans="2:12" s="8" customFormat="1" ht="24.95" customHeight="1">
      <c r="B73" s="104"/>
      <c r="D73" s="105" t="s">
        <v>191</v>
      </c>
      <c r="E73" s="106"/>
      <c r="F73" s="106"/>
      <c r="G73" s="106"/>
      <c r="H73" s="106"/>
      <c r="I73" s="106"/>
      <c r="J73" s="107">
        <f>J312</f>
        <v>0</v>
      </c>
      <c r="L73" s="104"/>
    </row>
    <row r="74" spans="2:12" s="9" customFormat="1" ht="19.9" customHeight="1">
      <c r="B74" s="108"/>
      <c r="D74" s="109" t="s">
        <v>192</v>
      </c>
      <c r="E74" s="110"/>
      <c r="F74" s="110"/>
      <c r="G74" s="110"/>
      <c r="H74" s="110"/>
      <c r="I74" s="110"/>
      <c r="J74" s="111">
        <f>J313</f>
        <v>0</v>
      </c>
      <c r="L74" s="108"/>
    </row>
    <row r="75" spans="2:12" s="1" customFormat="1" ht="21.75" customHeight="1">
      <c r="B75" s="33"/>
      <c r="L75" s="33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3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3"/>
    </row>
    <row r="81" spans="2:12" s="1" customFormat="1" ht="24.95" customHeight="1">
      <c r="B81" s="33"/>
      <c r="C81" s="22" t="s">
        <v>193</v>
      </c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16</v>
      </c>
      <c r="L83" s="33"/>
    </row>
    <row r="84" spans="2:12" s="1" customFormat="1" ht="16.5" customHeight="1">
      <c r="B84" s="33"/>
      <c r="E84" s="312" t="str">
        <f>E7</f>
        <v>Revitalizace přádelny, Broumov</v>
      </c>
      <c r="F84" s="313"/>
      <c r="G84" s="313"/>
      <c r="H84" s="313"/>
      <c r="L84" s="33"/>
    </row>
    <row r="85" spans="2:12" ht="12" customHeight="1">
      <c r="B85" s="21"/>
      <c r="C85" s="28" t="s">
        <v>173</v>
      </c>
      <c r="L85" s="21"/>
    </row>
    <row r="86" spans="2:12" s="1" customFormat="1" ht="16.5" customHeight="1">
      <c r="B86" s="33"/>
      <c r="E86" s="312" t="s">
        <v>729</v>
      </c>
      <c r="F86" s="311"/>
      <c r="G86" s="311"/>
      <c r="H86" s="311"/>
      <c r="L86" s="33"/>
    </row>
    <row r="87" spans="2:12" s="1" customFormat="1" ht="12" customHeight="1">
      <c r="B87" s="33"/>
      <c r="C87" s="28" t="s">
        <v>175</v>
      </c>
      <c r="L87" s="33"/>
    </row>
    <row r="88" spans="2:12" s="1" customFormat="1" ht="16.5" customHeight="1">
      <c r="B88" s="33"/>
      <c r="E88" s="294" t="str">
        <f>E11</f>
        <v>J3 - III.NP</v>
      </c>
      <c r="F88" s="311"/>
      <c r="G88" s="311"/>
      <c r="H88" s="311"/>
      <c r="L88" s="33"/>
    </row>
    <row r="89" spans="2:12" s="1" customFormat="1" ht="6.95" customHeight="1">
      <c r="B89" s="33"/>
      <c r="L89" s="33"/>
    </row>
    <row r="90" spans="2:12" s="1" customFormat="1" ht="12" customHeight="1">
      <c r="B90" s="33"/>
      <c r="C90" s="28" t="s">
        <v>21</v>
      </c>
      <c r="F90" s="26" t="str">
        <f>F14</f>
        <v>st.p.č. 115/3, čp. 158, k.ú. Velká Ves u Broumova</v>
      </c>
      <c r="I90" s="28" t="s">
        <v>23</v>
      </c>
      <c r="J90" s="49" t="str">
        <f>IF(J14="","",J14)</f>
        <v>10. 3. 2023</v>
      </c>
      <c r="L90" s="33"/>
    </row>
    <row r="91" spans="2:12" s="1" customFormat="1" ht="6.95" customHeight="1">
      <c r="B91" s="33"/>
      <c r="L91" s="33"/>
    </row>
    <row r="92" spans="2:12" s="1" customFormat="1" ht="15.2" customHeight="1">
      <c r="B92" s="33"/>
      <c r="C92" s="28" t="s">
        <v>25</v>
      </c>
      <c r="F92" s="26" t="str">
        <f>E17</f>
        <v>Z-Trade</v>
      </c>
      <c r="I92" s="28" t="s">
        <v>33</v>
      </c>
      <c r="J92" s="31" t="str">
        <f>E23</f>
        <v>JOSTA s.r.o.</v>
      </c>
      <c r="L92" s="33"/>
    </row>
    <row r="93" spans="2:12" s="1" customFormat="1" ht="15.2" customHeight="1">
      <c r="B93" s="33"/>
      <c r="C93" s="28" t="s">
        <v>31</v>
      </c>
      <c r="F93" s="26" t="str">
        <f>IF(E20="","",E20)</f>
        <v>Vyplň údaj</v>
      </c>
      <c r="I93" s="28" t="s">
        <v>38</v>
      </c>
      <c r="J93" s="31" t="str">
        <f>E26</f>
        <v>Tomáš Valenta</v>
      </c>
      <c r="L93" s="33"/>
    </row>
    <row r="94" spans="2:12" s="1" customFormat="1" ht="10.35" customHeight="1">
      <c r="B94" s="33"/>
      <c r="L94" s="33"/>
    </row>
    <row r="95" spans="2:20" s="10" customFormat="1" ht="29.25" customHeight="1">
      <c r="B95" s="112"/>
      <c r="C95" s="113" t="s">
        <v>194</v>
      </c>
      <c r="D95" s="114" t="s">
        <v>62</v>
      </c>
      <c r="E95" s="114" t="s">
        <v>58</v>
      </c>
      <c r="F95" s="114" t="s">
        <v>59</v>
      </c>
      <c r="G95" s="114" t="s">
        <v>195</v>
      </c>
      <c r="H95" s="114" t="s">
        <v>196</v>
      </c>
      <c r="I95" s="114" t="s">
        <v>197</v>
      </c>
      <c r="J95" s="114" t="s">
        <v>180</v>
      </c>
      <c r="K95" s="115" t="s">
        <v>198</v>
      </c>
      <c r="L95" s="112"/>
      <c r="M95" s="55" t="s">
        <v>19</v>
      </c>
      <c r="N95" s="56" t="s">
        <v>47</v>
      </c>
      <c r="O95" s="56" t="s">
        <v>199</v>
      </c>
      <c r="P95" s="56" t="s">
        <v>200</v>
      </c>
      <c r="Q95" s="56" t="s">
        <v>201</v>
      </c>
      <c r="R95" s="56" t="s">
        <v>202</v>
      </c>
      <c r="S95" s="56" t="s">
        <v>203</v>
      </c>
      <c r="T95" s="57" t="s">
        <v>204</v>
      </c>
    </row>
    <row r="96" spans="2:63" s="1" customFormat="1" ht="22.9" customHeight="1">
      <c r="B96" s="33"/>
      <c r="C96" s="60" t="s">
        <v>205</v>
      </c>
      <c r="J96" s="116">
        <f>BK96</f>
        <v>0</v>
      </c>
      <c r="L96" s="33"/>
      <c r="M96" s="58"/>
      <c r="N96" s="50"/>
      <c r="O96" s="50"/>
      <c r="P96" s="117">
        <f>P97+P265+P312</f>
        <v>0</v>
      </c>
      <c r="Q96" s="50"/>
      <c r="R96" s="117">
        <f>R97+R265+R312</f>
        <v>14.978209603312502</v>
      </c>
      <c r="S96" s="50"/>
      <c r="T96" s="118">
        <f>T97+T265+T312</f>
        <v>29.306929500000003</v>
      </c>
      <c r="AT96" s="18" t="s">
        <v>76</v>
      </c>
      <c r="AU96" s="18" t="s">
        <v>181</v>
      </c>
      <c r="BK96" s="119">
        <f>BK97+BK265+BK312</f>
        <v>0</v>
      </c>
    </row>
    <row r="97" spans="2:63" s="11" customFormat="1" ht="25.9" customHeight="1">
      <c r="B97" s="120"/>
      <c r="D97" s="121" t="s">
        <v>76</v>
      </c>
      <c r="E97" s="122" t="s">
        <v>206</v>
      </c>
      <c r="F97" s="122" t="s">
        <v>207</v>
      </c>
      <c r="I97" s="123"/>
      <c r="J97" s="124">
        <f>BK97</f>
        <v>0</v>
      </c>
      <c r="L97" s="120"/>
      <c r="M97" s="125"/>
      <c r="P97" s="126">
        <f>P98+P149+P206+P250+P262</f>
        <v>0</v>
      </c>
      <c r="R97" s="126">
        <f>R98+R149+R206+R250+R262</f>
        <v>13.707313116200002</v>
      </c>
      <c r="T97" s="127">
        <f>T98+T149+T206+T250+T262</f>
        <v>29.275951000000003</v>
      </c>
      <c r="AR97" s="121" t="s">
        <v>84</v>
      </c>
      <c r="AT97" s="128" t="s">
        <v>76</v>
      </c>
      <c r="AU97" s="128" t="s">
        <v>77</v>
      </c>
      <c r="AY97" s="121" t="s">
        <v>208</v>
      </c>
      <c r="BK97" s="129">
        <f>BK98+BK149+BK206+BK250+BK262</f>
        <v>0</v>
      </c>
    </row>
    <row r="98" spans="2:63" s="11" customFormat="1" ht="22.9" customHeight="1">
      <c r="B98" s="120"/>
      <c r="D98" s="121" t="s">
        <v>76</v>
      </c>
      <c r="E98" s="130" t="s">
        <v>209</v>
      </c>
      <c r="F98" s="130" t="s">
        <v>210</v>
      </c>
      <c r="I98" s="123"/>
      <c r="J98" s="131">
        <f>BK98</f>
        <v>0</v>
      </c>
      <c r="L98" s="120"/>
      <c r="M98" s="125"/>
      <c r="P98" s="126">
        <f>SUM(P99:P148)</f>
        <v>0</v>
      </c>
      <c r="R98" s="126">
        <f>SUM(R99:R148)</f>
        <v>9.901608096200002</v>
      </c>
      <c r="T98" s="127">
        <f>SUM(T99:T148)</f>
        <v>0</v>
      </c>
      <c r="AR98" s="121" t="s">
        <v>84</v>
      </c>
      <c r="AT98" s="128" t="s">
        <v>76</v>
      </c>
      <c r="AU98" s="128" t="s">
        <v>84</v>
      </c>
      <c r="AY98" s="121" t="s">
        <v>208</v>
      </c>
      <c r="BK98" s="129">
        <f>SUM(BK99:BK148)</f>
        <v>0</v>
      </c>
    </row>
    <row r="99" spans="2:65" s="1" customFormat="1" ht="37.9" customHeight="1">
      <c r="B99" s="33"/>
      <c r="C99" s="132" t="s">
        <v>84</v>
      </c>
      <c r="D99" s="132" t="s">
        <v>211</v>
      </c>
      <c r="E99" s="133" t="s">
        <v>212</v>
      </c>
      <c r="F99" s="134" t="s">
        <v>213</v>
      </c>
      <c r="G99" s="135" t="s">
        <v>214</v>
      </c>
      <c r="H99" s="136">
        <v>0.151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48</v>
      </c>
      <c r="P99" s="141">
        <f>O99*H99</f>
        <v>0</v>
      </c>
      <c r="Q99" s="141">
        <v>1.8775</v>
      </c>
      <c r="R99" s="141">
        <f>Q99*H99</f>
        <v>0.2835025</v>
      </c>
      <c r="S99" s="141">
        <v>0</v>
      </c>
      <c r="T99" s="142">
        <f>S99*H99</f>
        <v>0</v>
      </c>
      <c r="AR99" s="143" t="s">
        <v>216</v>
      </c>
      <c r="AT99" s="143" t="s">
        <v>211</v>
      </c>
      <c r="AU99" s="143" t="s">
        <v>86</v>
      </c>
      <c r="AY99" s="18" t="s">
        <v>208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84</v>
      </c>
      <c r="BK99" s="144">
        <f>ROUND(I99*H99,2)</f>
        <v>0</v>
      </c>
      <c r="BL99" s="18" t="s">
        <v>216</v>
      </c>
      <c r="BM99" s="143" t="s">
        <v>943</v>
      </c>
    </row>
    <row r="100" spans="2:47" s="1" customFormat="1" ht="12">
      <c r="B100" s="33"/>
      <c r="D100" s="145" t="s">
        <v>218</v>
      </c>
      <c r="F100" s="146" t="s">
        <v>219</v>
      </c>
      <c r="I100" s="147"/>
      <c r="L100" s="33"/>
      <c r="M100" s="148"/>
      <c r="T100" s="52"/>
      <c r="AT100" s="18" t="s">
        <v>218</v>
      </c>
      <c r="AU100" s="18" t="s">
        <v>86</v>
      </c>
    </row>
    <row r="101" spans="2:51" s="12" customFormat="1" ht="12">
      <c r="B101" s="149"/>
      <c r="D101" s="150" t="s">
        <v>220</v>
      </c>
      <c r="E101" s="151" t="s">
        <v>19</v>
      </c>
      <c r="F101" s="152" t="s">
        <v>833</v>
      </c>
      <c r="H101" s="153">
        <v>0.074</v>
      </c>
      <c r="I101" s="154"/>
      <c r="L101" s="149"/>
      <c r="M101" s="155"/>
      <c r="T101" s="156"/>
      <c r="AT101" s="151" t="s">
        <v>220</v>
      </c>
      <c r="AU101" s="151" t="s">
        <v>86</v>
      </c>
      <c r="AV101" s="12" t="s">
        <v>86</v>
      </c>
      <c r="AW101" s="12" t="s">
        <v>37</v>
      </c>
      <c r="AX101" s="12" t="s">
        <v>77</v>
      </c>
      <c r="AY101" s="151" t="s">
        <v>208</v>
      </c>
    </row>
    <row r="102" spans="2:51" s="12" customFormat="1" ht="12">
      <c r="B102" s="149"/>
      <c r="D102" s="150" t="s">
        <v>220</v>
      </c>
      <c r="E102" s="151" t="s">
        <v>19</v>
      </c>
      <c r="F102" s="152" t="s">
        <v>944</v>
      </c>
      <c r="H102" s="153">
        <v>0.077</v>
      </c>
      <c r="I102" s="154"/>
      <c r="L102" s="149"/>
      <c r="M102" s="155"/>
      <c r="T102" s="156"/>
      <c r="AT102" s="151" t="s">
        <v>220</v>
      </c>
      <c r="AU102" s="151" t="s">
        <v>86</v>
      </c>
      <c r="AV102" s="12" t="s">
        <v>86</v>
      </c>
      <c r="AW102" s="12" t="s">
        <v>37</v>
      </c>
      <c r="AX102" s="12" t="s">
        <v>77</v>
      </c>
      <c r="AY102" s="151" t="s">
        <v>208</v>
      </c>
    </row>
    <row r="103" spans="2:51" s="13" customFormat="1" ht="12">
      <c r="B103" s="157"/>
      <c r="D103" s="150" t="s">
        <v>220</v>
      </c>
      <c r="E103" s="158" t="s">
        <v>19</v>
      </c>
      <c r="F103" s="159" t="s">
        <v>222</v>
      </c>
      <c r="H103" s="158" t="s">
        <v>19</v>
      </c>
      <c r="I103" s="160"/>
      <c r="L103" s="157"/>
      <c r="M103" s="161"/>
      <c r="T103" s="162"/>
      <c r="AT103" s="158" t="s">
        <v>220</v>
      </c>
      <c r="AU103" s="158" t="s">
        <v>86</v>
      </c>
      <c r="AV103" s="13" t="s">
        <v>84</v>
      </c>
      <c r="AW103" s="13" t="s">
        <v>37</v>
      </c>
      <c r="AX103" s="13" t="s">
        <v>77</v>
      </c>
      <c r="AY103" s="158" t="s">
        <v>208</v>
      </c>
    </row>
    <row r="104" spans="2:51" s="14" customFormat="1" ht="12">
      <c r="B104" s="163"/>
      <c r="D104" s="150" t="s">
        <v>220</v>
      </c>
      <c r="E104" s="164" t="s">
        <v>19</v>
      </c>
      <c r="F104" s="165" t="s">
        <v>223</v>
      </c>
      <c r="H104" s="166">
        <v>0.151</v>
      </c>
      <c r="I104" s="167"/>
      <c r="L104" s="163"/>
      <c r="M104" s="168"/>
      <c r="T104" s="169"/>
      <c r="AT104" s="164" t="s">
        <v>220</v>
      </c>
      <c r="AU104" s="164" t="s">
        <v>86</v>
      </c>
      <c r="AV104" s="14" t="s">
        <v>216</v>
      </c>
      <c r="AW104" s="14" t="s">
        <v>37</v>
      </c>
      <c r="AX104" s="14" t="s">
        <v>84</v>
      </c>
      <c r="AY104" s="164" t="s">
        <v>208</v>
      </c>
    </row>
    <row r="105" spans="2:65" s="1" customFormat="1" ht="44.25" customHeight="1">
      <c r="B105" s="33"/>
      <c r="C105" s="132" t="s">
        <v>86</v>
      </c>
      <c r="D105" s="132" t="s">
        <v>211</v>
      </c>
      <c r="E105" s="133" t="s">
        <v>731</v>
      </c>
      <c r="F105" s="134" t="s">
        <v>732</v>
      </c>
      <c r="G105" s="135" t="s">
        <v>226</v>
      </c>
      <c r="H105" s="136">
        <v>13.838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48</v>
      </c>
      <c r="P105" s="141">
        <f>O105*H105</f>
        <v>0</v>
      </c>
      <c r="Q105" s="141">
        <v>0.1762009</v>
      </c>
      <c r="R105" s="141">
        <f>Q105*H105</f>
        <v>2.4382680542</v>
      </c>
      <c r="S105" s="141">
        <v>0</v>
      </c>
      <c r="T105" s="142">
        <f>S105*H105</f>
        <v>0</v>
      </c>
      <c r="AR105" s="143" t="s">
        <v>216</v>
      </c>
      <c r="AT105" s="143" t="s">
        <v>211</v>
      </c>
      <c r="AU105" s="143" t="s">
        <v>86</v>
      </c>
      <c r="AY105" s="18" t="s">
        <v>208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84</v>
      </c>
      <c r="BK105" s="144">
        <f>ROUND(I105*H105,2)</f>
        <v>0</v>
      </c>
      <c r="BL105" s="18" t="s">
        <v>216</v>
      </c>
      <c r="BM105" s="143" t="s">
        <v>945</v>
      </c>
    </row>
    <row r="106" spans="2:47" s="1" customFormat="1" ht="12">
      <c r="B106" s="33"/>
      <c r="D106" s="145" t="s">
        <v>218</v>
      </c>
      <c r="F106" s="146" t="s">
        <v>734</v>
      </c>
      <c r="I106" s="147"/>
      <c r="L106" s="33"/>
      <c r="M106" s="148"/>
      <c r="T106" s="52"/>
      <c r="AT106" s="18" t="s">
        <v>218</v>
      </c>
      <c r="AU106" s="18" t="s">
        <v>86</v>
      </c>
    </row>
    <row r="107" spans="2:51" s="12" customFormat="1" ht="12">
      <c r="B107" s="149"/>
      <c r="D107" s="150" t="s">
        <v>220</v>
      </c>
      <c r="E107" s="151" t="s">
        <v>19</v>
      </c>
      <c r="F107" s="152" t="s">
        <v>835</v>
      </c>
      <c r="H107" s="153">
        <v>11.07</v>
      </c>
      <c r="I107" s="154"/>
      <c r="L107" s="149"/>
      <c r="M107" s="155"/>
      <c r="T107" s="156"/>
      <c r="AT107" s="151" t="s">
        <v>220</v>
      </c>
      <c r="AU107" s="151" t="s">
        <v>86</v>
      </c>
      <c r="AV107" s="12" t="s">
        <v>86</v>
      </c>
      <c r="AW107" s="12" t="s">
        <v>37</v>
      </c>
      <c r="AX107" s="12" t="s">
        <v>77</v>
      </c>
      <c r="AY107" s="151" t="s">
        <v>208</v>
      </c>
    </row>
    <row r="108" spans="2:51" s="12" customFormat="1" ht="12">
      <c r="B108" s="149"/>
      <c r="D108" s="150" t="s">
        <v>220</v>
      </c>
      <c r="E108" s="151" t="s">
        <v>19</v>
      </c>
      <c r="F108" s="152" t="s">
        <v>836</v>
      </c>
      <c r="H108" s="153">
        <v>2.768</v>
      </c>
      <c r="I108" s="154"/>
      <c r="L108" s="149"/>
      <c r="M108" s="155"/>
      <c r="T108" s="156"/>
      <c r="AT108" s="151" t="s">
        <v>220</v>
      </c>
      <c r="AU108" s="151" t="s">
        <v>86</v>
      </c>
      <c r="AV108" s="12" t="s">
        <v>86</v>
      </c>
      <c r="AW108" s="12" t="s">
        <v>37</v>
      </c>
      <c r="AX108" s="12" t="s">
        <v>77</v>
      </c>
      <c r="AY108" s="151" t="s">
        <v>208</v>
      </c>
    </row>
    <row r="109" spans="2:51" s="14" customFormat="1" ht="12">
      <c r="B109" s="163"/>
      <c r="D109" s="150" t="s">
        <v>220</v>
      </c>
      <c r="E109" s="164" t="s">
        <v>19</v>
      </c>
      <c r="F109" s="165" t="s">
        <v>223</v>
      </c>
      <c r="H109" s="166">
        <v>13.838000000000001</v>
      </c>
      <c r="I109" s="167"/>
      <c r="L109" s="163"/>
      <c r="M109" s="168"/>
      <c r="T109" s="169"/>
      <c r="AT109" s="164" t="s">
        <v>220</v>
      </c>
      <c r="AU109" s="164" t="s">
        <v>86</v>
      </c>
      <c r="AV109" s="14" t="s">
        <v>216</v>
      </c>
      <c r="AW109" s="14" t="s">
        <v>37</v>
      </c>
      <c r="AX109" s="14" t="s">
        <v>84</v>
      </c>
      <c r="AY109" s="164" t="s">
        <v>208</v>
      </c>
    </row>
    <row r="110" spans="2:65" s="1" customFormat="1" ht="55.5" customHeight="1">
      <c r="B110" s="33"/>
      <c r="C110" s="132" t="s">
        <v>209</v>
      </c>
      <c r="D110" s="132" t="s">
        <v>211</v>
      </c>
      <c r="E110" s="133" t="s">
        <v>657</v>
      </c>
      <c r="F110" s="134" t="s">
        <v>658</v>
      </c>
      <c r="G110" s="135" t="s">
        <v>226</v>
      </c>
      <c r="H110" s="136">
        <v>18.095</v>
      </c>
      <c r="I110" s="137"/>
      <c r="J110" s="138">
        <f>ROUND(I110*H110,2)</f>
        <v>0</v>
      </c>
      <c r="K110" s="134" t="s">
        <v>215</v>
      </c>
      <c r="L110" s="33"/>
      <c r="M110" s="139" t="s">
        <v>19</v>
      </c>
      <c r="N110" s="140" t="s">
        <v>48</v>
      </c>
      <c r="P110" s="141">
        <f>O110*H110</f>
        <v>0</v>
      </c>
      <c r="Q110" s="141">
        <v>0.2441076</v>
      </c>
      <c r="R110" s="141">
        <f>Q110*H110</f>
        <v>4.417127022</v>
      </c>
      <c r="S110" s="141">
        <v>0</v>
      </c>
      <c r="T110" s="142">
        <f>S110*H110</f>
        <v>0</v>
      </c>
      <c r="AR110" s="143" t="s">
        <v>216</v>
      </c>
      <c r="AT110" s="143" t="s">
        <v>211</v>
      </c>
      <c r="AU110" s="143" t="s">
        <v>86</v>
      </c>
      <c r="AY110" s="18" t="s">
        <v>208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8" t="s">
        <v>84</v>
      </c>
      <c r="BK110" s="144">
        <f>ROUND(I110*H110,2)</f>
        <v>0</v>
      </c>
      <c r="BL110" s="18" t="s">
        <v>216</v>
      </c>
      <c r="BM110" s="143" t="s">
        <v>946</v>
      </c>
    </row>
    <row r="111" spans="2:47" s="1" customFormat="1" ht="12">
      <c r="B111" s="33"/>
      <c r="D111" s="145" t="s">
        <v>218</v>
      </c>
      <c r="F111" s="146" t="s">
        <v>660</v>
      </c>
      <c r="I111" s="147"/>
      <c r="L111" s="33"/>
      <c r="M111" s="148"/>
      <c r="T111" s="52"/>
      <c r="AT111" s="18" t="s">
        <v>218</v>
      </c>
      <c r="AU111" s="18" t="s">
        <v>86</v>
      </c>
    </row>
    <row r="112" spans="2:51" s="12" customFormat="1" ht="12">
      <c r="B112" s="149"/>
      <c r="D112" s="150" t="s">
        <v>220</v>
      </c>
      <c r="E112" s="151" t="s">
        <v>19</v>
      </c>
      <c r="F112" s="152" t="s">
        <v>947</v>
      </c>
      <c r="H112" s="153">
        <v>42.375</v>
      </c>
      <c r="I112" s="154"/>
      <c r="L112" s="149"/>
      <c r="M112" s="155"/>
      <c r="T112" s="156"/>
      <c r="AT112" s="151" t="s">
        <v>220</v>
      </c>
      <c r="AU112" s="151" t="s">
        <v>86</v>
      </c>
      <c r="AV112" s="12" t="s">
        <v>86</v>
      </c>
      <c r="AW112" s="12" t="s">
        <v>37</v>
      </c>
      <c r="AX112" s="12" t="s">
        <v>77</v>
      </c>
      <c r="AY112" s="151" t="s">
        <v>208</v>
      </c>
    </row>
    <row r="113" spans="2:51" s="12" customFormat="1" ht="12">
      <c r="B113" s="149"/>
      <c r="D113" s="150" t="s">
        <v>220</v>
      </c>
      <c r="E113" s="151" t="s">
        <v>19</v>
      </c>
      <c r="F113" s="152" t="s">
        <v>839</v>
      </c>
      <c r="H113" s="153">
        <v>7.05</v>
      </c>
      <c r="I113" s="154"/>
      <c r="L113" s="149"/>
      <c r="M113" s="155"/>
      <c r="T113" s="156"/>
      <c r="AT113" s="151" t="s">
        <v>220</v>
      </c>
      <c r="AU113" s="151" t="s">
        <v>86</v>
      </c>
      <c r="AV113" s="12" t="s">
        <v>86</v>
      </c>
      <c r="AW113" s="12" t="s">
        <v>37</v>
      </c>
      <c r="AX113" s="12" t="s">
        <v>77</v>
      </c>
      <c r="AY113" s="151" t="s">
        <v>208</v>
      </c>
    </row>
    <row r="114" spans="2:51" s="12" customFormat="1" ht="12">
      <c r="B114" s="149"/>
      <c r="D114" s="150" t="s">
        <v>220</v>
      </c>
      <c r="E114" s="151" t="s">
        <v>19</v>
      </c>
      <c r="F114" s="152" t="s">
        <v>948</v>
      </c>
      <c r="H114" s="153">
        <v>-33.21</v>
      </c>
      <c r="I114" s="154"/>
      <c r="L114" s="149"/>
      <c r="M114" s="155"/>
      <c r="T114" s="156"/>
      <c r="AT114" s="151" t="s">
        <v>220</v>
      </c>
      <c r="AU114" s="151" t="s">
        <v>86</v>
      </c>
      <c r="AV114" s="12" t="s">
        <v>86</v>
      </c>
      <c r="AW114" s="12" t="s">
        <v>37</v>
      </c>
      <c r="AX114" s="12" t="s">
        <v>77</v>
      </c>
      <c r="AY114" s="151" t="s">
        <v>208</v>
      </c>
    </row>
    <row r="115" spans="2:51" s="13" customFormat="1" ht="12">
      <c r="B115" s="157"/>
      <c r="D115" s="150" t="s">
        <v>220</v>
      </c>
      <c r="E115" s="158" t="s">
        <v>19</v>
      </c>
      <c r="F115" s="159" t="s">
        <v>841</v>
      </c>
      <c r="H115" s="158" t="s">
        <v>19</v>
      </c>
      <c r="I115" s="160"/>
      <c r="L115" s="157"/>
      <c r="M115" s="161"/>
      <c r="T115" s="162"/>
      <c r="AT115" s="158" t="s">
        <v>220</v>
      </c>
      <c r="AU115" s="158" t="s">
        <v>86</v>
      </c>
      <c r="AV115" s="13" t="s">
        <v>84</v>
      </c>
      <c r="AW115" s="13" t="s">
        <v>37</v>
      </c>
      <c r="AX115" s="13" t="s">
        <v>77</v>
      </c>
      <c r="AY115" s="158" t="s">
        <v>208</v>
      </c>
    </row>
    <row r="116" spans="2:51" s="12" customFormat="1" ht="12">
      <c r="B116" s="149"/>
      <c r="D116" s="150" t="s">
        <v>220</v>
      </c>
      <c r="E116" s="151" t="s">
        <v>19</v>
      </c>
      <c r="F116" s="152" t="s">
        <v>842</v>
      </c>
      <c r="H116" s="153">
        <v>1.88</v>
      </c>
      <c r="I116" s="154"/>
      <c r="L116" s="149"/>
      <c r="M116" s="155"/>
      <c r="T116" s="156"/>
      <c r="AT116" s="151" t="s">
        <v>220</v>
      </c>
      <c r="AU116" s="151" t="s">
        <v>86</v>
      </c>
      <c r="AV116" s="12" t="s">
        <v>86</v>
      </c>
      <c r="AW116" s="12" t="s">
        <v>37</v>
      </c>
      <c r="AX116" s="12" t="s">
        <v>77</v>
      </c>
      <c r="AY116" s="151" t="s">
        <v>208</v>
      </c>
    </row>
    <row r="117" spans="2:51" s="13" customFormat="1" ht="12">
      <c r="B117" s="157"/>
      <c r="D117" s="150" t="s">
        <v>220</v>
      </c>
      <c r="E117" s="158" t="s">
        <v>19</v>
      </c>
      <c r="F117" s="159" t="s">
        <v>843</v>
      </c>
      <c r="H117" s="158" t="s">
        <v>19</v>
      </c>
      <c r="I117" s="160"/>
      <c r="L117" s="157"/>
      <c r="M117" s="161"/>
      <c r="T117" s="162"/>
      <c r="AT117" s="158" t="s">
        <v>220</v>
      </c>
      <c r="AU117" s="158" t="s">
        <v>86</v>
      </c>
      <c r="AV117" s="13" t="s">
        <v>84</v>
      </c>
      <c r="AW117" s="13" t="s">
        <v>37</v>
      </c>
      <c r="AX117" s="13" t="s">
        <v>77</v>
      </c>
      <c r="AY117" s="158" t="s">
        <v>208</v>
      </c>
    </row>
    <row r="118" spans="2:51" s="14" customFormat="1" ht="12">
      <c r="B118" s="163"/>
      <c r="D118" s="150" t="s">
        <v>220</v>
      </c>
      <c r="E118" s="164" t="s">
        <v>19</v>
      </c>
      <c r="F118" s="165" t="s">
        <v>223</v>
      </c>
      <c r="H118" s="166">
        <v>18.094999999999995</v>
      </c>
      <c r="I118" s="167"/>
      <c r="L118" s="163"/>
      <c r="M118" s="168"/>
      <c r="T118" s="169"/>
      <c r="AT118" s="164" t="s">
        <v>220</v>
      </c>
      <c r="AU118" s="164" t="s">
        <v>86</v>
      </c>
      <c r="AV118" s="14" t="s">
        <v>216</v>
      </c>
      <c r="AW118" s="14" t="s">
        <v>37</v>
      </c>
      <c r="AX118" s="14" t="s">
        <v>84</v>
      </c>
      <c r="AY118" s="164" t="s">
        <v>208</v>
      </c>
    </row>
    <row r="119" spans="2:65" s="1" customFormat="1" ht="37.9" customHeight="1">
      <c r="B119" s="33"/>
      <c r="C119" s="132" t="s">
        <v>216</v>
      </c>
      <c r="D119" s="132" t="s">
        <v>211</v>
      </c>
      <c r="E119" s="133" t="s">
        <v>233</v>
      </c>
      <c r="F119" s="134" t="s">
        <v>234</v>
      </c>
      <c r="G119" s="135" t="s">
        <v>235</v>
      </c>
      <c r="H119" s="136">
        <v>9</v>
      </c>
      <c r="I119" s="137"/>
      <c r="J119" s="138">
        <f>ROUND(I119*H119,2)</f>
        <v>0</v>
      </c>
      <c r="K119" s="134" t="s">
        <v>215</v>
      </c>
      <c r="L119" s="33"/>
      <c r="M119" s="139" t="s">
        <v>19</v>
      </c>
      <c r="N119" s="140" t="s">
        <v>48</v>
      </c>
      <c r="P119" s="141">
        <f>O119*H119</f>
        <v>0</v>
      </c>
      <c r="Q119" s="141">
        <v>0.0303</v>
      </c>
      <c r="R119" s="141">
        <f>Q119*H119</f>
        <v>0.2727</v>
      </c>
      <c r="S119" s="141">
        <v>0</v>
      </c>
      <c r="T119" s="142">
        <f>S119*H119</f>
        <v>0</v>
      </c>
      <c r="AR119" s="143" t="s">
        <v>216</v>
      </c>
      <c r="AT119" s="143" t="s">
        <v>211</v>
      </c>
      <c r="AU119" s="143" t="s">
        <v>86</v>
      </c>
      <c r="AY119" s="18" t="s">
        <v>208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8" t="s">
        <v>84</v>
      </c>
      <c r="BK119" s="144">
        <f>ROUND(I119*H119,2)</f>
        <v>0</v>
      </c>
      <c r="BL119" s="18" t="s">
        <v>216</v>
      </c>
      <c r="BM119" s="143" t="s">
        <v>949</v>
      </c>
    </row>
    <row r="120" spans="2:47" s="1" customFormat="1" ht="12">
      <c r="B120" s="33"/>
      <c r="D120" s="145" t="s">
        <v>218</v>
      </c>
      <c r="F120" s="146" t="s">
        <v>237</v>
      </c>
      <c r="I120" s="147"/>
      <c r="L120" s="33"/>
      <c r="M120" s="148"/>
      <c r="T120" s="52"/>
      <c r="AT120" s="18" t="s">
        <v>218</v>
      </c>
      <c r="AU120" s="18" t="s">
        <v>86</v>
      </c>
    </row>
    <row r="121" spans="2:51" s="12" customFormat="1" ht="12">
      <c r="B121" s="149"/>
      <c r="D121" s="150" t="s">
        <v>220</v>
      </c>
      <c r="E121" s="151" t="s">
        <v>19</v>
      </c>
      <c r="F121" s="152" t="s">
        <v>209</v>
      </c>
      <c r="H121" s="153">
        <v>3</v>
      </c>
      <c r="I121" s="154"/>
      <c r="L121" s="149"/>
      <c r="M121" s="155"/>
      <c r="T121" s="156"/>
      <c r="AT121" s="151" t="s">
        <v>220</v>
      </c>
      <c r="AU121" s="151" t="s">
        <v>86</v>
      </c>
      <c r="AV121" s="12" t="s">
        <v>86</v>
      </c>
      <c r="AW121" s="12" t="s">
        <v>37</v>
      </c>
      <c r="AX121" s="12" t="s">
        <v>77</v>
      </c>
      <c r="AY121" s="151" t="s">
        <v>208</v>
      </c>
    </row>
    <row r="122" spans="2:51" s="13" customFormat="1" ht="12">
      <c r="B122" s="157"/>
      <c r="D122" s="150" t="s">
        <v>220</v>
      </c>
      <c r="E122" s="158" t="s">
        <v>19</v>
      </c>
      <c r="F122" s="159" t="s">
        <v>950</v>
      </c>
      <c r="H122" s="158" t="s">
        <v>19</v>
      </c>
      <c r="I122" s="160"/>
      <c r="L122" s="157"/>
      <c r="M122" s="161"/>
      <c r="T122" s="162"/>
      <c r="AT122" s="158" t="s">
        <v>220</v>
      </c>
      <c r="AU122" s="158" t="s">
        <v>86</v>
      </c>
      <c r="AV122" s="13" t="s">
        <v>84</v>
      </c>
      <c r="AW122" s="13" t="s">
        <v>37</v>
      </c>
      <c r="AX122" s="13" t="s">
        <v>77</v>
      </c>
      <c r="AY122" s="158" t="s">
        <v>208</v>
      </c>
    </row>
    <row r="123" spans="2:51" s="12" customFormat="1" ht="12">
      <c r="B123" s="149"/>
      <c r="D123" s="150" t="s">
        <v>220</v>
      </c>
      <c r="E123" s="151" t="s">
        <v>19</v>
      </c>
      <c r="F123" s="152" t="s">
        <v>951</v>
      </c>
      <c r="H123" s="153">
        <v>6</v>
      </c>
      <c r="I123" s="154"/>
      <c r="L123" s="149"/>
      <c r="M123" s="155"/>
      <c r="T123" s="156"/>
      <c r="AT123" s="151" t="s">
        <v>220</v>
      </c>
      <c r="AU123" s="151" t="s">
        <v>86</v>
      </c>
      <c r="AV123" s="12" t="s">
        <v>86</v>
      </c>
      <c r="AW123" s="12" t="s">
        <v>37</v>
      </c>
      <c r="AX123" s="12" t="s">
        <v>77</v>
      </c>
      <c r="AY123" s="151" t="s">
        <v>208</v>
      </c>
    </row>
    <row r="124" spans="2:51" s="13" customFormat="1" ht="12">
      <c r="B124" s="157"/>
      <c r="D124" s="150" t="s">
        <v>220</v>
      </c>
      <c r="E124" s="158" t="s">
        <v>19</v>
      </c>
      <c r="F124" s="159" t="s">
        <v>232</v>
      </c>
      <c r="H124" s="158" t="s">
        <v>19</v>
      </c>
      <c r="I124" s="160"/>
      <c r="L124" s="157"/>
      <c r="M124" s="161"/>
      <c r="T124" s="162"/>
      <c r="AT124" s="158" t="s">
        <v>220</v>
      </c>
      <c r="AU124" s="158" t="s">
        <v>86</v>
      </c>
      <c r="AV124" s="13" t="s">
        <v>84</v>
      </c>
      <c r="AW124" s="13" t="s">
        <v>37</v>
      </c>
      <c r="AX124" s="13" t="s">
        <v>77</v>
      </c>
      <c r="AY124" s="158" t="s">
        <v>208</v>
      </c>
    </row>
    <row r="125" spans="2:51" s="14" customFormat="1" ht="12">
      <c r="B125" s="163"/>
      <c r="D125" s="150" t="s">
        <v>220</v>
      </c>
      <c r="E125" s="164" t="s">
        <v>19</v>
      </c>
      <c r="F125" s="165" t="s">
        <v>223</v>
      </c>
      <c r="H125" s="166">
        <v>9</v>
      </c>
      <c r="I125" s="167"/>
      <c r="L125" s="163"/>
      <c r="M125" s="168"/>
      <c r="T125" s="169"/>
      <c r="AT125" s="164" t="s">
        <v>220</v>
      </c>
      <c r="AU125" s="164" t="s">
        <v>86</v>
      </c>
      <c r="AV125" s="14" t="s">
        <v>216</v>
      </c>
      <c r="AW125" s="14" t="s">
        <v>37</v>
      </c>
      <c r="AX125" s="14" t="s">
        <v>84</v>
      </c>
      <c r="AY125" s="164" t="s">
        <v>208</v>
      </c>
    </row>
    <row r="126" spans="2:65" s="1" customFormat="1" ht="16.5" customHeight="1">
      <c r="B126" s="33"/>
      <c r="C126" s="170" t="s">
        <v>244</v>
      </c>
      <c r="D126" s="170" t="s">
        <v>239</v>
      </c>
      <c r="E126" s="171" t="s">
        <v>240</v>
      </c>
      <c r="F126" s="172" t="s">
        <v>241</v>
      </c>
      <c r="G126" s="173" t="s">
        <v>235</v>
      </c>
      <c r="H126" s="174">
        <v>9</v>
      </c>
      <c r="I126" s="175"/>
      <c r="J126" s="176">
        <f>ROUND(I126*H126,2)</f>
        <v>0</v>
      </c>
      <c r="K126" s="172" t="s">
        <v>215</v>
      </c>
      <c r="L126" s="177"/>
      <c r="M126" s="178" t="s">
        <v>19</v>
      </c>
      <c r="N126" s="179" t="s">
        <v>48</v>
      </c>
      <c r="P126" s="141">
        <f>O126*H126</f>
        <v>0</v>
      </c>
      <c r="Q126" s="141">
        <v>0.12</v>
      </c>
      <c r="R126" s="141">
        <f>Q126*H126</f>
        <v>1.08</v>
      </c>
      <c r="S126" s="141">
        <v>0</v>
      </c>
      <c r="T126" s="142">
        <f>S126*H126</f>
        <v>0</v>
      </c>
      <c r="AR126" s="143" t="s">
        <v>242</v>
      </c>
      <c r="AT126" s="143" t="s">
        <v>239</v>
      </c>
      <c r="AU126" s="143" t="s">
        <v>86</v>
      </c>
      <c r="AY126" s="18" t="s">
        <v>208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84</v>
      </c>
      <c r="BK126" s="144">
        <f>ROUND(I126*H126,2)</f>
        <v>0</v>
      </c>
      <c r="BL126" s="18" t="s">
        <v>216</v>
      </c>
      <c r="BM126" s="143" t="s">
        <v>952</v>
      </c>
    </row>
    <row r="127" spans="2:65" s="1" customFormat="1" ht="33" customHeight="1">
      <c r="B127" s="33"/>
      <c r="C127" s="132" t="s">
        <v>250</v>
      </c>
      <c r="D127" s="132" t="s">
        <v>211</v>
      </c>
      <c r="E127" s="133" t="s">
        <v>846</v>
      </c>
      <c r="F127" s="134" t="s">
        <v>847</v>
      </c>
      <c r="G127" s="135" t="s">
        <v>226</v>
      </c>
      <c r="H127" s="136">
        <v>1.148</v>
      </c>
      <c r="I127" s="137"/>
      <c r="J127" s="138">
        <f>ROUND(I127*H127,2)</f>
        <v>0</v>
      </c>
      <c r="K127" s="134" t="s">
        <v>215</v>
      </c>
      <c r="L127" s="33"/>
      <c r="M127" s="139" t="s">
        <v>19</v>
      </c>
      <c r="N127" s="140" t="s">
        <v>48</v>
      </c>
      <c r="P127" s="141">
        <f>O127*H127</f>
        <v>0</v>
      </c>
      <c r="Q127" s="141">
        <v>0.0007875</v>
      </c>
      <c r="R127" s="141">
        <f>Q127*H127</f>
        <v>0.0009040499999999999</v>
      </c>
      <c r="S127" s="141">
        <v>0</v>
      </c>
      <c r="T127" s="142">
        <f>S127*H127</f>
        <v>0</v>
      </c>
      <c r="AR127" s="143" t="s">
        <v>216</v>
      </c>
      <c r="AT127" s="143" t="s">
        <v>211</v>
      </c>
      <c r="AU127" s="143" t="s">
        <v>86</v>
      </c>
      <c r="AY127" s="18" t="s">
        <v>208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84</v>
      </c>
      <c r="BK127" s="144">
        <f>ROUND(I127*H127,2)</f>
        <v>0</v>
      </c>
      <c r="BL127" s="18" t="s">
        <v>216</v>
      </c>
      <c r="BM127" s="143" t="s">
        <v>953</v>
      </c>
    </row>
    <row r="128" spans="2:47" s="1" customFormat="1" ht="12">
      <c r="B128" s="33"/>
      <c r="D128" s="145" t="s">
        <v>218</v>
      </c>
      <c r="F128" s="146" t="s">
        <v>849</v>
      </c>
      <c r="I128" s="147"/>
      <c r="L128" s="33"/>
      <c r="M128" s="148"/>
      <c r="T128" s="52"/>
      <c r="AT128" s="18" t="s">
        <v>218</v>
      </c>
      <c r="AU128" s="18" t="s">
        <v>86</v>
      </c>
    </row>
    <row r="129" spans="2:51" s="12" customFormat="1" ht="12">
      <c r="B129" s="149"/>
      <c r="D129" s="150" t="s">
        <v>220</v>
      </c>
      <c r="E129" s="151" t="s">
        <v>19</v>
      </c>
      <c r="F129" s="152" t="s">
        <v>954</v>
      </c>
      <c r="H129" s="153">
        <v>1.148</v>
      </c>
      <c r="I129" s="154"/>
      <c r="L129" s="149"/>
      <c r="M129" s="155"/>
      <c r="T129" s="156"/>
      <c r="AT129" s="151" t="s">
        <v>220</v>
      </c>
      <c r="AU129" s="151" t="s">
        <v>86</v>
      </c>
      <c r="AV129" s="12" t="s">
        <v>86</v>
      </c>
      <c r="AW129" s="12" t="s">
        <v>37</v>
      </c>
      <c r="AX129" s="12" t="s">
        <v>77</v>
      </c>
      <c r="AY129" s="151" t="s">
        <v>208</v>
      </c>
    </row>
    <row r="130" spans="2:51" s="14" customFormat="1" ht="12">
      <c r="B130" s="163"/>
      <c r="D130" s="150" t="s">
        <v>220</v>
      </c>
      <c r="E130" s="164" t="s">
        <v>19</v>
      </c>
      <c r="F130" s="165" t="s">
        <v>223</v>
      </c>
      <c r="H130" s="166">
        <v>1.148</v>
      </c>
      <c r="I130" s="167"/>
      <c r="L130" s="163"/>
      <c r="M130" s="168"/>
      <c r="T130" s="169"/>
      <c r="AT130" s="164" t="s">
        <v>220</v>
      </c>
      <c r="AU130" s="164" t="s">
        <v>86</v>
      </c>
      <c r="AV130" s="14" t="s">
        <v>216</v>
      </c>
      <c r="AW130" s="14" t="s">
        <v>37</v>
      </c>
      <c r="AX130" s="14" t="s">
        <v>84</v>
      </c>
      <c r="AY130" s="164" t="s">
        <v>208</v>
      </c>
    </row>
    <row r="131" spans="2:65" s="1" customFormat="1" ht="24.2" customHeight="1">
      <c r="B131" s="33"/>
      <c r="C131" s="132" t="s">
        <v>255</v>
      </c>
      <c r="D131" s="132" t="s">
        <v>211</v>
      </c>
      <c r="E131" s="133" t="s">
        <v>251</v>
      </c>
      <c r="F131" s="134" t="s">
        <v>252</v>
      </c>
      <c r="G131" s="135" t="s">
        <v>226</v>
      </c>
      <c r="H131" s="136">
        <v>1.148</v>
      </c>
      <c r="I131" s="137"/>
      <c r="J131" s="138">
        <f>ROUND(I131*H131,2)</f>
        <v>0</v>
      </c>
      <c r="K131" s="134" t="s">
        <v>215</v>
      </c>
      <c r="L131" s="33"/>
      <c r="M131" s="139" t="s">
        <v>19</v>
      </c>
      <c r="N131" s="140" t="s">
        <v>48</v>
      </c>
      <c r="P131" s="141">
        <f>O131*H131</f>
        <v>0</v>
      </c>
      <c r="Q131" s="141">
        <v>0.00126</v>
      </c>
      <c r="R131" s="141">
        <f>Q131*H131</f>
        <v>0.00144648</v>
      </c>
      <c r="S131" s="141">
        <v>0</v>
      </c>
      <c r="T131" s="142">
        <f>S131*H131</f>
        <v>0</v>
      </c>
      <c r="AR131" s="143" t="s">
        <v>216</v>
      </c>
      <c r="AT131" s="143" t="s">
        <v>211</v>
      </c>
      <c r="AU131" s="143" t="s">
        <v>86</v>
      </c>
      <c r="AY131" s="18" t="s">
        <v>208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84</v>
      </c>
      <c r="BK131" s="144">
        <f>ROUND(I131*H131,2)</f>
        <v>0</v>
      </c>
      <c r="BL131" s="18" t="s">
        <v>216</v>
      </c>
      <c r="BM131" s="143" t="s">
        <v>955</v>
      </c>
    </row>
    <row r="132" spans="2:47" s="1" customFormat="1" ht="12">
      <c r="B132" s="33"/>
      <c r="D132" s="145" t="s">
        <v>218</v>
      </c>
      <c r="F132" s="146" t="s">
        <v>254</v>
      </c>
      <c r="I132" s="147"/>
      <c r="L132" s="33"/>
      <c r="M132" s="148"/>
      <c r="T132" s="52"/>
      <c r="AT132" s="18" t="s">
        <v>218</v>
      </c>
      <c r="AU132" s="18" t="s">
        <v>86</v>
      </c>
    </row>
    <row r="133" spans="2:65" s="1" customFormat="1" ht="37.9" customHeight="1">
      <c r="B133" s="33"/>
      <c r="C133" s="132" t="s">
        <v>242</v>
      </c>
      <c r="D133" s="132" t="s">
        <v>211</v>
      </c>
      <c r="E133" s="133" t="s">
        <v>256</v>
      </c>
      <c r="F133" s="134" t="s">
        <v>257</v>
      </c>
      <c r="G133" s="135" t="s">
        <v>226</v>
      </c>
      <c r="H133" s="136">
        <v>2.255</v>
      </c>
      <c r="I133" s="137"/>
      <c r="J133" s="138">
        <f>ROUND(I133*H133,2)</f>
        <v>0</v>
      </c>
      <c r="K133" s="134" t="s">
        <v>215</v>
      </c>
      <c r="L133" s="33"/>
      <c r="M133" s="139" t="s">
        <v>19</v>
      </c>
      <c r="N133" s="140" t="s">
        <v>48</v>
      </c>
      <c r="P133" s="141">
        <f>O133*H133</f>
        <v>0</v>
      </c>
      <c r="Q133" s="141">
        <v>0.02857</v>
      </c>
      <c r="R133" s="141">
        <f>Q133*H133</f>
        <v>0.06442535</v>
      </c>
      <c r="S133" s="141">
        <v>0</v>
      </c>
      <c r="T133" s="142">
        <f>S133*H133</f>
        <v>0</v>
      </c>
      <c r="AR133" s="143" t="s">
        <v>216</v>
      </c>
      <c r="AT133" s="143" t="s">
        <v>211</v>
      </c>
      <c r="AU133" s="143" t="s">
        <v>86</v>
      </c>
      <c r="AY133" s="18" t="s">
        <v>208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84</v>
      </c>
      <c r="BK133" s="144">
        <f>ROUND(I133*H133,2)</f>
        <v>0</v>
      </c>
      <c r="BL133" s="18" t="s">
        <v>216</v>
      </c>
      <c r="BM133" s="143" t="s">
        <v>956</v>
      </c>
    </row>
    <row r="134" spans="2:47" s="1" customFormat="1" ht="12">
      <c r="B134" s="33"/>
      <c r="D134" s="145" t="s">
        <v>218</v>
      </c>
      <c r="F134" s="146" t="s">
        <v>259</v>
      </c>
      <c r="I134" s="147"/>
      <c r="L134" s="33"/>
      <c r="M134" s="148"/>
      <c r="T134" s="52"/>
      <c r="AT134" s="18" t="s">
        <v>218</v>
      </c>
      <c r="AU134" s="18" t="s">
        <v>86</v>
      </c>
    </row>
    <row r="135" spans="2:51" s="12" customFormat="1" ht="12">
      <c r="B135" s="149"/>
      <c r="D135" s="150" t="s">
        <v>220</v>
      </c>
      <c r="E135" s="151" t="s">
        <v>19</v>
      </c>
      <c r="F135" s="152" t="s">
        <v>853</v>
      </c>
      <c r="H135" s="153">
        <v>2.05</v>
      </c>
      <c r="I135" s="154"/>
      <c r="L135" s="149"/>
      <c r="M135" s="155"/>
      <c r="T135" s="156"/>
      <c r="AT135" s="151" t="s">
        <v>220</v>
      </c>
      <c r="AU135" s="151" t="s">
        <v>86</v>
      </c>
      <c r="AV135" s="12" t="s">
        <v>86</v>
      </c>
      <c r="AW135" s="12" t="s">
        <v>37</v>
      </c>
      <c r="AX135" s="12" t="s">
        <v>77</v>
      </c>
      <c r="AY135" s="151" t="s">
        <v>208</v>
      </c>
    </row>
    <row r="136" spans="2:51" s="12" customFormat="1" ht="12">
      <c r="B136" s="149"/>
      <c r="D136" s="150" t="s">
        <v>220</v>
      </c>
      <c r="E136" s="151" t="s">
        <v>19</v>
      </c>
      <c r="F136" s="152" t="s">
        <v>742</v>
      </c>
      <c r="H136" s="153">
        <v>0.205</v>
      </c>
      <c r="I136" s="154"/>
      <c r="L136" s="149"/>
      <c r="M136" s="155"/>
      <c r="T136" s="156"/>
      <c r="AT136" s="151" t="s">
        <v>220</v>
      </c>
      <c r="AU136" s="151" t="s">
        <v>86</v>
      </c>
      <c r="AV136" s="12" t="s">
        <v>86</v>
      </c>
      <c r="AW136" s="12" t="s">
        <v>37</v>
      </c>
      <c r="AX136" s="12" t="s">
        <v>77</v>
      </c>
      <c r="AY136" s="151" t="s">
        <v>208</v>
      </c>
    </row>
    <row r="137" spans="2:51" s="13" customFormat="1" ht="12">
      <c r="B137" s="157"/>
      <c r="D137" s="150" t="s">
        <v>220</v>
      </c>
      <c r="E137" s="158" t="s">
        <v>19</v>
      </c>
      <c r="F137" s="159" t="s">
        <v>957</v>
      </c>
      <c r="H137" s="158" t="s">
        <v>19</v>
      </c>
      <c r="I137" s="160"/>
      <c r="L137" s="157"/>
      <c r="M137" s="161"/>
      <c r="T137" s="162"/>
      <c r="AT137" s="158" t="s">
        <v>220</v>
      </c>
      <c r="AU137" s="158" t="s">
        <v>86</v>
      </c>
      <c r="AV137" s="13" t="s">
        <v>84</v>
      </c>
      <c r="AW137" s="13" t="s">
        <v>37</v>
      </c>
      <c r="AX137" s="13" t="s">
        <v>77</v>
      </c>
      <c r="AY137" s="158" t="s">
        <v>208</v>
      </c>
    </row>
    <row r="138" spans="2:51" s="14" customFormat="1" ht="12">
      <c r="B138" s="163"/>
      <c r="D138" s="150" t="s">
        <v>220</v>
      </c>
      <c r="E138" s="164" t="s">
        <v>19</v>
      </c>
      <c r="F138" s="165" t="s">
        <v>223</v>
      </c>
      <c r="H138" s="166">
        <v>2.255</v>
      </c>
      <c r="I138" s="167"/>
      <c r="L138" s="163"/>
      <c r="M138" s="168"/>
      <c r="T138" s="169"/>
      <c r="AT138" s="164" t="s">
        <v>220</v>
      </c>
      <c r="AU138" s="164" t="s">
        <v>86</v>
      </c>
      <c r="AV138" s="14" t="s">
        <v>216</v>
      </c>
      <c r="AW138" s="14" t="s">
        <v>37</v>
      </c>
      <c r="AX138" s="14" t="s">
        <v>84</v>
      </c>
      <c r="AY138" s="164" t="s">
        <v>208</v>
      </c>
    </row>
    <row r="139" spans="2:65" s="1" customFormat="1" ht="37.9" customHeight="1">
      <c r="B139" s="33"/>
      <c r="C139" s="132" t="s">
        <v>271</v>
      </c>
      <c r="D139" s="132" t="s">
        <v>211</v>
      </c>
      <c r="E139" s="133" t="s">
        <v>743</v>
      </c>
      <c r="F139" s="134" t="s">
        <v>744</v>
      </c>
      <c r="G139" s="135" t="s">
        <v>226</v>
      </c>
      <c r="H139" s="136">
        <v>16.104</v>
      </c>
      <c r="I139" s="137"/>
      <c r="J139" s="138">
        <f>ROUND(I139*H139,2)</f>
        <v>0</v>
      </c>
      <c r="K139" s="134" t="s">
        <v>215</v>
      </c>
      <c r="L139" s="33"/>
      <c r="M139" s="139" t="s">
        <v>19</v>
      </c>
      <c r="N139" s="140" t="s">
        <v>48</v>
      </c>
      <c r="P139" s="141">
        <f>O139*H139</f>
        <v>0</v>
      </c>
      <c r="Q139" s="141">
        <v>0.08341</v>
      </c>
      <c r="R139" s="141">
        <f>Q139*H139</f>
        <v>1.34323464</v>
      </c>
      <c r="S139" s="141">
        <v>0</v>
      </c>
      <c r="T139" s="142">
        <f>S139*H139</f>
        <v>0</v>
      </c>
      <c r="AR139" s="143" t="s">
        <v>216</v>
      </c>
      <c r="AT139" s="143" t="s">
        <v>211</v>
      </c>
      <c r="AU139" s="143" t="s">
        <v>86</v>
      </c>
      <c r="AY139" s="18" t="s">
        <v>208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84</v>
      </c>
      <c r="BK139" s="144">
        <f>ROUND(I139*H139,2)</f>
        <v>0</v>
      </c>
      <c r="BL139" s="18" t="s">
        <v>216</v>
      </c>
      <c r="BM139" s="143" t="s">
        <v>958</v>
      </c>
    </row>
    <row r="140" spans="2:47" s="1" customFormat="1" ht="12">
      <c r="B140" s="33"/>
      <c r="D140" s="145" t="s">
        <v>218</v>
      </c>
      <c r="F140" s="146" t="s">
        <v>746</v>
      </c>
      <c r="I140" s="147"/>
      <c r="L140" s="33"/>
      <c r="M140" s="148"/>
      <c r="T140" s="52"/>
      <c r="AT140" s="18" t="s">
        <v>218</v>
      </c>
      <c r="AU140" s="18" t="s">
        <v>86</v>
      </c>
    </row>
    <row r="141" spans="2:51" s="12" customFormat="1" ht="12">
      <c r="B141" s="149"/>
      <c r="D141" s="150" t="s">
        <v>220</v>
      </c>
      <c r="E141" s="151" t="s">
        <v>19</v>
      </c>
      <c r="F141" s="152" t="s">
        <v>959</v>
      </c>
      <c r="H141" s="153">
        <v>12</v>
      </c>
      <c r="I141" s="154"/>
      <c r="L141" s="149"/>
      <c r="M141" s="155"/>
      <c r="T141" s="156"/>
      <c r="AT141" s="151" t="s">
        <v>220</v>
      </c>
      <c r="AU141" s="151" t="s">
        <v>86</v>
      </c>
      <c r="AV141" s="12" t="s">
        <v>86</v>
      </c>
      <c r="AW141" s="12" t="s">
        <v>37</v>
      </c>
      <c r="AX141" s="12" t="s">
        <v>77</v>
      </c>
      <c r="AY141" s="151" t="s">
        <v>208</v>
      </c>
    </row>
    <row r="142" spans="2:51" s="12" customFormat="1" ht="12">
      <c r="B142" s="149"/>
      <c r="D142" s="150" t="s">
        <v>220</v>
      </c>
      <c r="E142" s="151" t="s">
        <v>19</v>
      </c>
      <c r="F142" s="152" t="s">
        <v>856</v>
      </c>
      <c r="H142" s="153">
        <v>1.35</v>
      </c>
      <c r="I142" s="154"/>
      <c r="L142" s="149"/>
      <c r="M142" s="155"/>
      <c r="T142" s="156"/>
      <c r="AT142" s="151" t="s">
        <v>220</v>
      </c>
      <c r="AU142" s="151" t="s">
        <v>86</v>
      </c>
      <c r="AV142" s="12" t="s">
        <v>86</v>
      </c>
      <c r="AW142" s="12" t="s">
        <v>37</v>
      </c>
      <c r="AX142" s="12" t="s">
        <v>77</v>
      </c>
      <c r="AY142" s="151" t="s">
        <v>208</v>
      </c>
    </row>
    <row r="143" spans="2:51" s="13" customFormat="1" ht="12">
      <c r="B143" s="157"/>
      <c r="D143" s="150" t="s">
        <v>220</v>
      </c>
      <c r="E143" s="158" t="s">
        <v>19</v>
      </c>
      <c r="F143" s="159" t="s">
        <v>748</v>
      </c>
      <c r="H143" s="158" t="s">
        <v>19</v>
      </c>
      <c r="I143" s="160"/>
      <c r="L143" s="157"/>
      <c r="M143" s="161"/>
      <c r="T143" s="162"/>
      <c r="AT143" s="158" t="s">
        <v>220</v>
      </c>
      <c r="AU143" s="158" t="s">
        <v>86</v>
      </c>
      <c r="AV143" s="13" t="s">
        <v>84</v>
      </c>
      <c r="AW143" s="13" t="s">
        <v>37</v>
      </c>
      <c r="AX143" s="13" t="s">
        <v>77</v>
      </c>
      <c r="AY143" s="158" t="s">
        <v>208</v>
      </c>
    </row>
    <row r="144" spans="2:51" s="12" customFormat="1" ht="12">
      <c r="B144" s="149"/>
      <c r="D144" s="150" t="s">
        <v>220</v>
      </c>
      <c r="E144" s="151" t="s">
        <v>19</v>
      </c>
      <c r="F144" s="152" t="s">
        <v>842</v>
      </c>
      <c r="H144" s="153">
        <v>1.88</v>
      </c>
      <c r="I144" s="154"/>
      <c r="L144" s="149"/>
      <c r="M144" s="155"/>
      <c r="T144" s="156"/>
      <c r="AT144" s="151" t="s">
        <v>220</v>
      </c>
      <c r="AU144" s="151" t="s">
        <v>86</v>
      </c>
      <c r="AV144" s="12" t="s">
        <v>86</v>
      </c>
      <c r="AW144" s="12" t="s">
        <v>37</v>
      </c>
      <c r="AX144" s="12" t="s">
        <v>77</v>
      </c>
      <c r="AY144" s="151" t="s">
        <v>208</v>
      </c>
    </row>
    <row r="145" spans="2:51" s="13" customFormat="1" ht="12">
      <c r="B145" s="157"/>
      <c r="D145" s="150" t="s">
        <v>220</v>
      </c>
      <c r="E145" s="158" t="s">
        <v>19</v>
      </c>
      <c r="F145" s="159" t="s">
        <v>843</v>
      </c>
      <c r="H145" s="158" t="s">
        <v>19</v>
      </c>
      <c r="I145" s="160"/>
      <c r="L145" s="157"/>
      <c r="M145" s="161"/>
      <c r="T145" s="162"/>
      <c r="AT145" s="158" t="s">
        <v>220</v>
      </c>
      <c r="AU145" s="158" t="s">
        <v>86</v>
      </c>
      <c r="AV145" s="13" t="s">
        <v>84</v>
      </c>
      <c r="AW145" s="13" t="s">
        <v>37</v>
      </c>
      <c r="AX145" s="13" t="s">
        <v>77</v>
      </c>
      <c r="AY145" s="158" t="s">
        <v>208</v>
      </c>
    </row>
    <row r="146" spans="2:51" s="12" customFormat="1" ht="12">
      <c r="B146" s="149"/>
      <c r="D146" s="150" t="s">
        <v>220</v>
      </c>
      <c r="E146" s="151" t="s">
        <v>19</v>
      </c>
      <c r="F146" s="152" t="s">
        <v>857</v>
      </c>
      <c r="H146" s="153">
        <v>0.874</v>
      </c>
      <c r="I146" s="154"/>
      <c r="L146" s="149"/>
      <c r="M146" s="155"/>
      <c r="T146" s="156"/>
      <c r="AT146" s="151" t="s">
        <v>220</v>
      </c>
      <c r="AU146" s="151" t="s">
        <v>86</v>
      </c>
      <c r="AV146" s="12" t="s">
        <v>86</v>
      </c>
      <c r="AW146" s="12" t="s">
        <v>37</v>
      </c>
      <c r="AX146" s="12" t="s">
        <v>77</v>
      </c>
      <c r="AY146" s="151" t="s">
        <v>208</v>
      </c>
    </row>
    <row r="147" spans="2:51" s="13" customFormat="1" ht="12">
      <c r="B147" s="157"/>
      <c r="D147" s="150" t="s">
        <v>220</v>
      </c>
      <c r="E147" s="158" t="s">
        <v>19</v>
      </c>
      <c r="F147" s="159" t="s">
        <v>858</v>
      </c>
      <c r="H147" s="158" t="s">
        <v>19</v>
      </c>
      <c r="I147" s="160"/>
      <c r="L147" s="157"/>
      <c r="M147" s="161"/>
      <c r="T147" s="162"/>
      <c r="AT147" s="158" t="s">
        <v>220</v>
      </c>
      <c r="AU147" s="158" t="s">
        <v>86</v>
      </c>
      <c r="AV147" s="13" t="s">
        <v>84</v>
      </c>
      <c r="AW147" s="13" t="s">
        <v>37</v>
      </c>
      <c r="AX147" s="13" t="s">
        <v>77</v>
      </c>
      <c r="AY147" s="158" t="s">
        <v>208</v>
      </c>
    </row>
    <row r="148" spans="2:51" s="14" customFormat="1" ht="12">
      <c r="B148" s="163"/>
      <c r="D148" s="150" t="s">
        <v>220</v>
      </c>
      <c r="E148" s="164" t="s">
        <v>19</v>
      </c>
      <c r="F148" s="165" t="s">
        <v>223</v>
      </c>
      <c r="H148" s="166">
        <v>16.104</v>
      </c>
      <c r="I148" s="167"/>
      <c r="L148" s="163"/>
      <c r="M148" s="168"/>
      <c r="T148" s="169"/>
      <c r="AT148" s="164" t="s">
        <v>220</v>
      </c>
      <c r="AU148" s="164" t="s">
        <v>86</v>
      </c>
      <c r="AV148" s="14" t="s">
        <v>216</v>
      </c>
      <c r="AW148" s="14" t="s">
        <v>37</v>
      </c>
      <c r="AX148" s="14" t="s">
        <v>84</v>
      </c>
      <c r="AY148" s="164" t="s">
        <v>208</v>
      </c>
    </row>
    <row r="149" spans="2:63" s="11" customFormat="1" ht="22.9" customHeight="1">
      <c r="B149" s="120"/>
      <c r="D149" s="121" t="s">
        <v>76</v>
      </c>
      <c r="E149" s="130" t="s">
        <v>250</v>
      </c>
      <c r="F149" s="130" t="s">
        <v>278</v>
      </c>
      <c r="I149" s="123"/>
      <c r="J149" s="131">
        <f>BK149</f>
        <v>0</v>
      </c>
      <c r="L149" s="120"/>
      <c r="M149" s="125"/>
      <c r="P149" s="126">
        <f>SUM(P150:P205)</f>
        <v>0</v>
      </c>
      <c r="R149" s="126">
        <f>SUM(R150:R205)</f>
        <v>3.80066502</v>
      </c>
      <c r="T149" s="127">
        <f>SUM(T150:T205)</f>
        <v>0</v>
      </c>
      <c r="AR149" s="121" t="s">
        <v>84</v>
      </c>
      <c r="AT149" s="128" t="s">
        <v>76</v>
      </c>
      <c r="AU149" s="128" t="s">
        <v>84</v>
      </c>
      <c r="AY149" s="121" t="s">
        <v>208</v>
      </c>
      <c r="BK149" s="129">
        <f>SUM(BK150:BK205)</f>
        <v>0</v>
      </c>
    </row>
    <row r="150" spans="2:65" s="1" customFormat="1" ht="44.25" customHeight="1">
      <c r="B150" s="33"/>
      <c r="C150" s="132" t="s">
        <v>169</v>
      </c>
      <c r="D150" s="132" t="s">
        <v>211</v>
      </c>
      <c r="E150" s="133" t="s">
        <v>749</v>
      </c>
      <c r="F150" s="134" t="s">
        <v>750</v>
      </c>
      <c r="G150" s="135" t="s">
        <v>226</v>
      </c>
      <c r="H150" s="136">
        <v>25.193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48</v>
      </c>
      <c r="P150" s="141">
        <f>O150*H150</f>
        <v>0</v>
      </c>
      <c r="Q150" s="141">
        <v>0.01838</v>
      </c>
      <c r="R150" s="141">
        <f>Q150*H150</f>
        <v>0.46304734000000003</v>
      </c>
      <c r="S150" s="141">
        <v>0</v>
      </c>
      <c r="T150" s="142">
        <f>S150*H150</f>
        <v>0</v>
      </c>
      <c r="AR150" s="143" t="s">
        <v>216</v>
      </c>
      <c r="AT150" s="143" t="s">
        <v>211</v>
      </c>
      <c r="AU150" s="143" t="s">
        <v>86</v>
      </c>
      <c r="AY150" s="18" t="s">
        <v>208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84</v>
      </c>
      <c r="BK150" s="144">
        <f>ROUND(I150*H150,2)</f>
        <v>0</v>
      </c>
      <c r="BL150" s="18" t="s">
        <v>216</v>
      </c>
      <c r="BM150" s="143" t="s">
        <v>960</v>
      </c>
    </row>
    <row r="151" spans="2:47" s="1" customFormat="1" ht="12">
      <c r="B151" s="33"/>
      <c r="D151" s="145" t="s">
        <v>218</v>
      </c>
      <c r="F151" s="146" t="s">
        <v>752</v>
      </c>
      <c r="I151" s="147"/>
      <c r="L151" s="33"/>
      <c r="M151" s="148"/>
      <c r="T151" s="52"/>
      <c r="AT151" s="18" t="s">
        <v>218</v>
      </c>
      <c r="AU151" s="18" t="s">
        <v>86</v>
      </c>
    </row>
    <row r="152" spans="2:51" s="12" customFormat="1" ht="12">
      <c r="B152" s="149"/>
      <c r="D152" s="150" t="s">
        <v>220</v>
      </c>
      <c r="E152" s="151" t="s">
        <v>19</v>
      </c>
      <c r="F152" s="152" t="s">
        <v>860</v>
      </c>
      <c r="H152" s="153">
        <v>18.08</v>
      </c>
      <c r="I152" s="154"/>
      <c r="L152" s="149"/>
      <c r="M152" s="155"/>
      <c r="T152" s="156"/>
      <c r="AT152" s="151" t="s">
        <v>220</v>
      </c>
      <c r="AU152" s="151" t="s">
        <v>86</v>
      </c>
      <c r="AV152" s="12" t="s">
        <v>86</v>
      </c>
      <c r="AW152" s="12" t="s">
        <v>37</v>
      </c>
      <c r="AX152" s="12" t="s">
        <v>77</v>
      </c>
      <c r="AY152" s="151" t="s">
        <v>208</v>
      </c>
    </row>
    <row r="153" spans="2:51" s="12" customFormat="1" ht="12">
      <c r="B153" s="149"/>
      <c r="D153" s="150" t="s">
        <v>220</v>
      </c>
      <c r="E153" s="151" t="s">
        <v>19</v>
      </c>
      <c r="F153" s="152" t="s">
        <v>861</v>
      </c>
      <c r="H153" s="153">
        <v>4.528</v>
      </c>
      <c r="I153" s="154"/>
      <c r="L153" s="149"/>
      <c r="M153" s="155"/>
      <c r="T153" s="156"/>
      <c r="AT153" s="151" t="s">
        <v>220</v>
      </c>
      <c r="AU153" s="151" t="s">
        <v>86</v>
      </c>
      <c r="AV153" s="12" t="s">
        <v>86</v>
      </c>
      <c r="AW153" s="12" t="s">
        <v>37</v>
      </c>
      <c r="AX153" s="12" t="s">
        <v>77</v>
      </c>
      <c r="AY153" s="151" t="s">
        <v>208</v>
      </c>
    </row>
    <row r="154" spans="2:51" s="13" customFormat="1" ht="12">
      <c r="B154" s="157"/>
      <c r="D154" s="150" t="s">
        <v>220</v>
      </c>
      <c r="E154" s="158" t="s">
        <v>19</v>
      </c>
      <c r="F154" s="159" t="s">
        <v>755</v>
      </c>
      <c r="H154" s="158" t="s">
        <v>19</v>
      </c>
      <c r="I154" s="160"/>
      <c r="L154" s="157"/>
      <c r="M154" s="161"/>
      <c r="T154" s="162"/>
      <c r="AT154" s="158" t="s">
        <v>220</v>
      </c>
      <c r="AU154" s="158" t="s">
        <v>86</v>
      </c>
      <c r="AV154" s="13" t="s">
        <v>84</v>
      </c>
      <c r="AW154" s="13" t="s">
        <v>37</v>
      </c>
      <c r="AX154" s="13" t="s">
        <v>77</v>
      </c>
      <c r="AY154" s="158" t="s">
        <v>208</v>
      </c>
    </row>
    <row r="155" spans="2:51" s="12" customFormat="1" ht="12">
      <c r="B155" s="149"/>
      <c r="D155" s="150" t="s">
        <v>220</v>
      </c>
      <c r="E155" s="151" t="s">
        <v>19</v>
      </c>
      <c r="F155" s="152" t="s">
        <v>862</v>
      </c>
      <c r="H155" s="153">
        <v>2.585</v>
      </c>
      <c r="I155" s="154"/>
      <c r="L155" s="149"/>
      <c r="M155" s="155"/>
      <c r="T155" s="156"/>
      <c r="AT155" s="151" t="s">
        <v>220</v>
      </c>
      <c r="AU155" s="151" t="s">
        <v>86</v>
      </c>
      <c r="AV155" s="12" t="s">
        <v>86</v>
      </c>
      <c r="AW155" s="12" t="s">
        <v>37</v>
      </c>
      <c r="AX155" s="12" t="s">
        <v>77</v>
      </c>
      <c r="AY155" s="151" t="s">
        <v>208</v>
      </c>
    </row>
    <row r="156" spans="2:51" s="13" customFormat="1" ht="12">
      <c r="B156" s="157"/>
      <c r="D156" s="150" t="s">
        <v>220</v>
      </c>
      <c r="E156" s="158" t="s">
        <v>19</v>
      </c>
      <c r="F156" s="159" t="s">
        <v>843</v>
      </c>
      <c r="H156" s="158" t="s">
        <v>19</v>
      </c>
      <c r="I156" s="160"/>
      <c r="L156" s="157"/>
      <c r="M156" s="161"/>
      <c r="T156" s="162"/>
      <c r="AT156" s="158" t="s">
        <v>220</v>
      </c>
      <c r="AU156" s="158" t="s">
        <v>86</v>
      </c>
      <c r="AV156" s="13" t="s">
        <v>84</v>
      </c>
      <c r="AW156" s="13" t="s">
        <v>37</v>
      </c>
      <c r="AX156" s="13" t="s">
        <v>77</v>
      </c>
      <c r="AY156" s="158" t="s">
        <v>208</v>
      </c>
    </row>
    <row r="157" spans="2:51" s="14" customFormat="1" ht="12">
      <c r="B157" s="163"/>
      <c r="D157" s="150" t="s">
        <v>220</v>
      </c>
      <c r="E157" s="164" t="s">
        <v>19</v>
      </c>
      <c r="F157" s="165" t="s">
        <v>223</v>
      </c>
      <c r="H157" s="166">
        <v>25.192999999999998</v>
      </c>
      <c r="I157" s="167"/>
      <c r="L157" s="163"/>
      <c r="M157" s="168"/>
      <c r="T157" s="169"/>
      <c r="AT157" s="164" t="s">
        <v>220</v>
      </c>
      <c r="AU157" s="164" t="s">
        <v>86</v>
      </c>
      <c r="AV157" s="14" t="s">
        <v>216</v>
      </c>
      <c r="AW157" s="14" t="s">
        <v>37</v>
      </c>
      <c r="AX157" s="14" t="s">
        <v>84</v>
      </c>
      <c r="AY157" s="164" t="s">
        <v>208</v>
      </c>
    </row>
    <row r="158" spans="2:65" s="1" customFormat="1" ht="44.25" customHeight="1">
      <c r="B158" s="33"/>
      <c r="C158" s="132" t="s">
        <v>295</v>
      </c>
      <c r="D158" s="132" t="s">
        <v>211</v>
      </c>
      <c r="E158" s="133" t="s">
        <v>756</v>
      </c>
      <c r="F158" s="134" t="s">
        <v>757</v>
      </c>
      <c r="G158" s="135" t="s">
        <v>226</v>
      </c>
      <c r="H158" s="136">
        <v>50.386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48</v>
      </c>
      <c r="P158" s="141">
        <f>O158*H158</f>
        <v>0</v>
      </c>
      <c r="Q158" s="141">
        <v>0.0079</v>
      </c>
      <c r="R158" s="141">
        <f>Q158*H158</f>
        <v>0.39804940000000005</v>
      </c>
      <c r="S158" s="141">
        <v>0</v>
      </c>
      <c r="T158" s="142">
        <f>S158*H158</f>
        <v>0</v>
      </c>
      <c r="AR158" s="143" t="s">
        <v>216</v>
      </c>
      <c r="AT158" s="143" t="s">
        <v>211</v>
      </c>
      <c r="AU158" s="143" t="s">
        <v>86</v>
      </c>
      <c r="AY158" s="18" t="s">
        <v>208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84</v>
      </c>
      <c r="BK158" s="144">
        <f>ROUND(I158*H158,2)</f>
        <v>0</v>
      </c>
      <c r="BL158" s="18" t="s">
        <v>216</v>
      </c>
      <c r="BM158" s="143" t="s">
        <v>961</v>
      </c>
    </row>
    <row r="159" spans="2:47" s="1" customFormat="1" ht="12">
      <c r="B159" s="33"/>
      <c r="D159" s="145" t="s">
        <v>218</v>
      </c>
      <c r="F159" s="146" t="s">
        <v>759</v>
      </c>
      <c r="I159" s="147"/>
      <c r="L159" s="33"/>
      <c r="M159" s="148"/>
      <c r="T159" s="52"/>
      <c r="AT159" s="18" t="s">
        <v>218</v>
      </c>
      <c r="AU159" s="18" t="s">
        <v>86</v>
      </c>
    </row>
    <row r="160" spans="2:51" s="12" customFormat="1" ht="12">
      <c r="B160" s="149"/>
      <c r="D160" s="150" t="s">
        <v>220</v>
      </c>
      <c r="F160" s="152" t="s">
        <v>864</v>
      </c>
      <c r="H160" s="153">
        <v>50.386</v>
      </c>
      <c r="I160" s="154"/>
      <c r="L160" s="149"/>
      <c r="M160" s="155"/>
      <c r="T160" s="156"/>
      <c r="AT160" s="151" t="s">
        <v>220</v>
      </c>
      <c r="AU160" s="151" t="s">
        <v>86</v>
      </c>
      <c r="AV160" s="12" t="s">
        <v>86</v>
      </c>
      <c r="AW160" s="12" t="s">
        <v>4</v>
      </c>
      <c r="AX160" s="12" t="s">
        <v>84</v>
      </c>
      <c r="AY160" s="151" t="s">
        <v>208</v>
      </c>
    </row>
    <row r="161" spans="2:65" s="1" customFormat="1" ht="24.2" customHeight="1">
      <c r="B161" s="33"/>
      <c r="C161" s="132" t="s">
        <v>306</v>
      </c>
      <c r="D161" s="132" t="s">
        <v>211</v>
      </c>
      <c r="E161" s="133" t="s">
        <v>279</v>
      </c>
      <c r="F161" s="134" t="s">
        <v>280</v>
      </c>
      <c r="G161" s="135" t="s">
        <v>226</v>
      </c>
      <c r="H161" s="136">
        <v>41.557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48</v>
      </c>
      <c r="P161" s="141">
        <f>O161*H161</f>
        <v>0</v>
      </c>
      <c r="Q161" s="141">
        <v>0.03358</v>
      </c>
      <c r="R161" s="141">
        <f>Q161*H161</f>
        <v>1.39548406</v>
      </c>
      <c r="S161" s="141">
        <v>0</v>
      </c>
      <c r="T161" s="142">
        <f>S161*H161</f>
        <v>0</v>
      </c>
      <c r="AR161" s="143" t="s">
        <v>216</v>
      </c>
      <c r="AT161" s="143" t="s">
        <v>211</v>
      </c>
      <c r="AU161" s="143" t="s">
        <v>86</v>
      </c>
      <c r="AY161" s="18" t="s">
        <v>208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84</v>
      </c>
      <c r="BK161" s="144">
        <f>ROUND(I161*H161,2)</f>
        <v>0</v>
      </c>
      <c r="BL161" s="18" t="s">
        <v>216</v>
      </c>
      <c r="BM161" s="143" t="s">
        <v>962</v>
      </c>
    </row>
    <row r="162" spans="2:47" s="1" customFormat="1" ht="12">
      <c r="B162" s="33"/>
      <c r="D162" s="145" t="s">
        <v>218</v>
      </c>
      <c r="F162" s="146" t="s">
        <v>282</v>
      </c>
      <c r="I162" s="147"/>
      <c r="L162" s="33"/>
      <c r="M162" s="148"/>
      <c r="T162" s="52"/>
      <c r="AT162" s="18" t="s">
        <v>218</v>
      </c>
      <c r="AU162" s="18" t="s">
        <v>86</v>
      </c>
    </row>
    <row r="163" spans="2:51" s="12" customFormat="1" ht="12">
      <c r="B163" s="149"/>
      <c r="D163" s="150" t="s">
        <v>220</v>
      </c>
      <c r="E163" s="151" t="s">
        <v>19</v>
      </c>
      <c r="F163" s="152" t="s">
        <v>963</v>
      </c>
      <c r="H163" s="153">
        <v>10.515</v>
      </c>
      <c r="I163" s="154"/>
      <c r="L163" s="149"/>
      <c r="M163" s="155"/>
      <c r="T163" s="156"/>
      <c r="AT163" s="151" t="s">
        <v>220</v>
      </c>
      <c r="AU163" s="151" t="s">
        <v>86</v>
      </c>
      <c r="AV163" s="12" t="s">
        <v>86</v>
      </c>
      <c r="AW163" s="12" t="s">
        <v>37</v>
      </c>
      <c r="AX163" s="12" t="s">
        <v>77</v>
      </c>
      <c r="AY163" s="151" t="s">
        <v>208</v>
      </c>
    </row>
    <row r="164" spans="2:51" s="12" customFormat="1" ht="12">
      <c r="B164" s="149"/>
      <c r="D164" s="150" t="s">
        <v>220</v>
      </c>
      <c r="E164" s="151" t="s">
        <v>19</v>
      </c>
      <c r="F164" s="152" t="s">
        <v>867</v>
      </c>
      <c r="H164" s="153">
        <v>5.96</v>
      </c>
      <c r="I164" s="154"/>
      <c r="L164" s="149"/>
      <c r="M164" s="155"/>
      <c r="T164" s="156"/>
      <c r="AT164" s="151" t="s">
        <v>220</v>
      </c>
      <c r="AU164" s="151" t="s">
        <v>86</v>
      </c>
      <c r="AV164" s="12" t="s">
        <v>86</v>
      </c>
      <c r="AW164" s="12" t="s">
        <v>37</v>
      </c>
      <c r="AX164" s="12" t="s">
        <v>77</v>
      </c>
      <c r="AY164" s="151" t="s">
        <v>208</v>
      </c>
    </row>
    <row r="165" spans="2:51" s="12" customFormat="1" ht="12">
      <c r="B165" s="149"/>
      <c r="D165" s="150" t="s">
        <v>220</v>
      </c>
      <c r="E165" s="151" t="s">
        <v>19</v>
      </c>
      <c r="F165" s="152" t="s">
        <v>869</v>
      </c>
      <c r="H165" s="153">
        <v>1.285</v>
      </c>
      <c r="I165" s="154"/>
      <c r="L165" s="149"/>
      <c r="M165" s="155"/>
      <c r="T165" s="156"/>
      <c r="AT165" s="151" t="s">
        <v>220</v>
      </c>
      <c r="AU165" s="151" t="s">
        <v>86</v>
      </c>
      <c r="AV165" s="12" t="s">
        <v>86</v>
      </c>
      <c r="AW165" s="12" t="s">
        <v>37</v>
      </c>
      <c r="AX165" s="12" t="s">
        <v>77</v>
      </c>
      <c r="AY165" s="151" t="s">
        <v>208</v>
      </c>
    </row>
    <row r="166" spans="2:51" s="13" customFormat="1" ht="12">
      <c r="B166" s="157"/>
      <c r="D166" s="150" t="s">
        <v>220</v>
      </c>
      <c r="E166" s="158" t="s">
        <v>19</v>
      </c>
      <c r="F166" s="159" t="s">
        <v>289</v>
      </c>
      <c r="H166" s="158" t="s">
        <v>19</v>
      </c>
      <c r="I166" s="160"/>
      <c r="L166" s="157"/>
      <c r="M166" s="161"/>
      <c r="T166" s="162"/>
      <c r="AT166" s="158" t="s">
        <v>220</v>
      </c>
      <c r="AU166" s="158" t="s">
        <v>86</v>
      </c>
      <c r="AV166" s="13" t="s">
        <v>84</v>
      </c>
      <c r="AW166" s="13" t="s">
        <v>37</v>
      </c>
      <c r="AX166" s="13" t="s">
        <v>77</v>
      </c>
      <c r="AY166" s="158" t="s">
        <v>208</v>
      </c>
    </row>
    <row r="167" spans="2:51" s="12" customFormat="1" ht="12">
      <c r="B167" s="149"/>
      <c r="D167" s="150" t="s">
        <v>220</v>
      </c>
      <c r="E167" s="151" t="s">
        <v>19</v>
      </c>
      <c r="F167" s="152" t="s">
        <v>870</v>
      </c>
      <c r="H167" s="153">
        <v>1.365</v>
      </c>
      <c r="I167" s="154"/>
      <c r="L167" s="149"/>
      <c r="M167" s="155"/>
      <c r="T167" s="156"/>
      <c r="AT167" s="151" t="s">
        <v>220</v>
      </c>
      <c r="AU167" s="151" t="s">
        <v>86</v>
      </c>
      <c r="AV167" s="12" t="s">
        <v>86</v>
      </c>
      <c r="AW167" s="12" t="s">
        <v>37</v>
      </c>
      <c r="AX167" s="12" t="s">
        <v>77</v>
      </c>
      <c r="AY167" s="151" t="s">
        <v>208</v>
      </c>
    </row>
    <row r="168" spans="2:51" s="12" customFormat="1" ht="12">
      <c r="B168" s="149"/>
      <c r="D168" s="150" t="s">
        <v>220</v>
      </c>
      <c r="E168" s="151" t="s">
        <v>19</v>
      </c>
      <c r="F168" s="152" t="s">
        <v>871</v>
      </c>
      <c r="H168" s="153">
        <v>1.49</v>
      </c>
      <c r="I168" s="154"/>
      <c r="L168" s="149"/>
      <c r="M168" s="155"/>
      <c r="T168" s="156"/>
      <c r="AT168" s="151" t="s">
        <v>220</v>
      </c>
      <c r="AU168" s="151" t="s">
        <v>86</v>
      </c>
      <c r="AV168" s="12" t="s">
        <v>86</v>
      </c>
      <c r="AW168" s="12" t="s">
        <v>37</v>
      </c>
      <c r="AX168" s="12" t="s">
        <v>77</v>
      </c>
      <c r="AY168" s="151" t="s">
        <v>208</v>
      </c>
    </row>
    <row r="169" spans="2:51" s="12" customFormat="1" ht="12">
      <c r="B169" s="149"/>
      <c r="D169" s="150" t="s">
        <v>220</v>
      </c>
      <c r="E169" s="151" t="s">
        <v>19</v>
      </c>
      <c r="F169" s="152" t="s">
        <v>872</v>
      </c>
      <c r="H169" s="153">
        <v>1.52</v>
      </c>
      <c r="I169" s="154"/>
      <c r="L169" s="149"/>
      <c r="M169" s="155"/>
      <c r="T169" s="156"/>
      <c r="AT169" s="151" t="s">
        <v>220</v>
      </c>
      <c r="AU169" s="151" t="s">
        <v>86</v>
      </c>
      <c r="AV169" s="12" t="s">
        <v>86</v>
      </c>
      <c r="AW169" s="12" t="s">
        <v>37</v>
      </c>
      <c r="AX169" s="12" t="s">
        <v>77</v>
      </c>
      <c r="AY169" s="151" t="s">
        <v>208</v>
      </c>
    </row>
    <row r="170" spans="2:51" s="12" customFormat="1" ht="12">
      <c r="B170" s="149"/>
      <c r="D170" s="150" t="s">
        <v>220</v>
      </c>
      <c r="E170" s="151" t="s">
        <v>19</v>
      </c>
      <c r="F170" s="152" t="s">
        <v>873</v>
      </c>
      <c r="H170" s="153">
        <v>0.822</v>
      </c>
      <c r="I170" s="154"/>
      <c r="L170" s="149"/>
      <c r="M170" s="155"/>
      <c r="T170" s="156"/>
      <c r="AT170" s="151" t="s">
        <v>220</v>
      </c>
      <c r="AU170" s="151" t="s">
        <v>86</v>
      </c>
      <c r="AV170" s="12" t="s">
        <v>86</v>
      </c>
      <c r="AW170" s="12" t="s">
        <v>37</v>
      </c>
      <c r="AX170" s="12" t="s">
        <v>77</v>
      </c>
      <c r="AY170" s="151" t="s">
        <v>208</v>
      </c>
    </row>
    <row r="171" spans="2:51" s="13" customFormat="1" ht="12">
      <c r="B171" s="157"/>
      <c r="D171" s="150" t="s">
        <v>220</v>
      </c>
      <c r="E171" s="158" t="s">
        <v>19</v>
      </c>
      <c r="F171" s="159" t="s">
        <v>874</v>
      </c>
      <c r="H171" s="158" t="s">
        <v>19</v>
      </c>
      <c r="I171" s="160"/>
      <c r="L171" s="157"/>
      <c r="M171" s="161"/>
      <c r="T171" s="162"/>
      <c r="AT171" s="158" t="s">
        <v>220</v>
      </c>
      <c r="AU171" s="158" t="s">
        <v>86</v>
      </c>
      <c r="AV171" s="13" t="s">
        <v>84</v>
      </c>
      <c r="AW171" s="13" t="s">
        <v>37</v>
      </c>
      <c r="AX171" s="13" t="s">
        <v>77</v>
      </c>
      <c r="AY171" s="158" t="s">
        <v>208</v>
      </c>
    </row>
    <row r="172" spans="2:51" s="15" customFormat="1" ht="12">
      <c r="B172" s="180"/>
      <c r="D172" s="150" t="s">
        <v>220</v>
      </c>
      <c r="E172" s="181" t="s">
        <v>19</v>
      </c>
      <c r="F172" s="182" t="s">
        <v>290</v>
      </c>
      <c r="H172" s="183">
        <v>22.956999999999997</v>
      </c>
      <c r="I172" s="184"/>
      <c r="L172" s="180"/>
      <c r="M172" s="185"/>
      <c r="T172" s="186"/>
      <c r="AT172" s="181" t="s">
        <v>220</v>
      </c>
      <c r="AU172" s="181" t="s">
        <v>86</v>
      </c>
      <c r="AV172" s="15" t="s">
        <v>209</v>
      </c>
      <c r="AW172" s="15" t="s">
        <v>37</v>
      </c>
      <c r="AX172" s="15" t="s">
        <v>77</v>
      </c>
      <c r="AY172" s="181" t="s">
        <v>208</v>
      </c>
    </row>
    <row r="173" spans="2:51" s="12" customFormat="1" ht="12">
      <c r="B173" s="149"/>
      <c r="D173" s="150" t="s">
        <v>220</v>
      </c>
      <c r="E173" s="151" t="s">
        <v>19</v>
      </c>
      <c r="F173" s="152" t="s">
        <v>530</v>
      </c>
      <c r="H173" s="153">
        <v>8.94</v>
      </c>
      <c r="I173" s="154"/>
      <c r="L173" s="149"/>
      <c r="M173" s="155"/>
      <c r="T173" s="156"/>
      <c r="AT173" s="151" t="s">
        <v>220</v>
      </c>
      <c r="AU173" s="151" t="s">
        <v>86</v>
      </c>
      <c r="AV173" s="12" t="s">
        <v>86</v>
      </c>
      <c r="AW173" s="12" t="s">
        <v>37</v>
      </c>
      <c r="AX173" s="12" t="s">
        <v>77</v>
      </c>
      <c r="AY173" s="151" t="s">
        <v>208</v>
      </c>
    </row>
    <row r="174" spans="2:51" s="12" customFormat="1" ht="12">
      <c r="B174" s="149"/>
      <c r="D174" s="150" t="s">
        <v>220</v>
      </c>
      <c r="E174" s="151" t="s">
        <v>19</v>
      </c>
      <c r="F174" s="152" t="s">
        <v>291</v>
      </c>
      <c r="H174" s="153">
        <v>9.66</v>
      </c>
      <c r="I174" s="154"/>
      <c r="L174" s="149"/>
      <c r="M174" s="155"/>
      <c r="T174" s="156"/>
      <c r="AT174" s="151" t="s">
        <v>220</v>
      </c>
      <c r="AU174" s="151" t="s">
        <v>86</v>
      </c>
      <c r="AV174" s="12" t="s">
        <v>86</v>
      </c>
      <c r="AW174" s="12" t="s">
        <v>37</v>
      </c>
      <c r="AX174" s="12" t="s">
        <v>77</v>
      </c>
      <c r="AY174" s="151" t="s">
        <v>208</v>
      </c>
    </row>
    <row r="175" spans="2:51" s="13" customFormat="1" ht="12">
      <c r="B175" s="157"/>
      <c r="D175" s="150" t="s">
        <v>220</v>
      </c>
      <c r="E175" s="158" t="s">
        <v>19</v>
      </c>
      <c r="F175" s="159" t="s">
        <v>768</v>
      </c>
      <c r="H175" s="158" t="s">
        <v>19</v>
      </c>
      <c r="I175" s="160"/>
      <c r="L175" s="157"/>
      <c r="M175" s="161"/>
      <c r="T175" s="162"/>
      <c r="AT175" s="158" t="s">
        <v>220</v>
      </c>
      <c r="AU175" s="158" t="s">
        <v>86</v>
      </c>
      <c r="AV175" s="13" t="s">
        <v>84</v>
      </c>
      <c r="AW175" s="13" t="s">
        <v>37</v>
      </c>
      <c r="AX175" s="13" t="s">
        <v>77</v>
      </c>
      <c r="AY175" s="158" t="s">
        <v>208</v>
      </c>
    </row>
    <row r="176" spans="2:51" s="15" customFormat="1" ht="12">
      <c r="B176" s="180"/>
      <c r="D176" s="150" t="s">
        <v>220</v>
      </c>
      <c r="E176" s="181" t="s">
        <v>19</v>
      </c>
      <c r="F176" s="182" t="s">
        <v>294</v>
      </c>
      <c r="H176" s="183">
        <v>18.6</v>
      </c>
      <c r="I176" s="184"/>
      <c r="L176" s="180"/>
      <c r="M176" s="185"/>
      <c r="T176" s="186"/>
      <c r="AT176" s="181" t="s">
        <v>220</v>
      </c>
      <c r="AU176" s="181" t="s">
        <v>86</v>
      </c>
      <c r="AV176" s="15" t="s">
        <v>209</v>
      </c>
      <c r="AW176" s="15" t="s">
        <v>37</v>
      </c>
      <c r="AX176" s="15" t="s">
        <v>77</v>
      </c>
      <c r="AY176" s="181" t="s">
        <v>208</v>
      </c>
    </row>
    <row r="177" spans="2:51" s="14" customFormat="1" ht="12">
      <c r="B177" s="163"/>
      <c r="D177" s="150" t="s">
        <v>220</v>
      </c>
      <c r="E177" s="164" t="s">
        <v>19</v>
      </c>
      <c r="F177" s="165" t="s">
        <v>223</v>
      </c>
      <c r="H177" s="166">
        <v>41.557</v>
      </c>
      <c r="I177" s="167"/>
      <c r="L177" s="163"/>
      <c r="M177" s="168"/>
      <c r="T177" s="169"/>
      <c r="AT177" s="164" t="s">
        <v>220</v>
      </c>
      <c r="AU177" s="164" t="s">
        <v>86</v>
      </c>
      <c r="AV177" s="14" t="s">
        <v>216</v>
      </c>
      <c r="AW177" s="14" t="s">
        <v>37</v>
      </c>
      <c r="AX177" s="14" t="s">
        <v>84</v>
      </c>
      <c r="AY177" s="164" t="s">
        <v>208</v>
      </c>
    </row>
    <row r="178" spans="2:65" s="1" customFormat="1" ht="44.25" customHeight="1">
      <c r="B178" s="33"/>
      <c r="C178" s="132" t="s">
        <v>312</v>
      </c>
      <c r="D178" s="132" t="s">
        <v>211</v>
      </c>
      <c r="E178" s="133" t="s">
        <v>769</v>
      </c>
      <c r="F178" s="134" t="s">
        <v>770</v>
      </c>
      <c r="G178" s="135" t="s">
        <v>226</v>
      </c>
      <c r="H178" s="136">
        <v>18.757</v>
      </c>
      <c r="I178" s="137"/>
      <c r="J178" s="138">
        <f>ROUND(I178*H178,2)</f>
        <v>0</v>
      </c>
      <c r="K178" s="134" t="s">
        <v>215</v>
      </c>
      <c r="L178" s="33"/>
      <c r="M178" s="139" t="s">
        <v>19</v>
      </c>
      <c r="N178" s="140" t="s">
        <v>48</v>
      </c>
      <c r="P178" s="141">
        <f>O178*H178</f>
        <v>0</v>
      </c>
      <c r="Q178" s="141">
        <v>0.02636</v>
      </c>
      <c r="R178" s="141">
        <f>Q178*H178</f>
        <v>0.49443452000000004</v>
      </c>
      <c r="S178" s="141">
        <v>0</v>
      </c>
      <c r="T178" s="142">
        <f>S178*H178</f>
        <v>0</v>
      </c>
      <c r="AR178" s="143" t="s">
        <v>216</v>
      </c>
      <c r="AT178" s="143" t="s">
        <v>211</v>
      </c>
      <c r="AU178" s="143" t="s">
        <v>86</v>
      </c>
      <c r="AY178" s="18" t="s">
        <v>208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84</v>
      </c>
      <c r="BK178" s="144">
        <f>ROUND(I178*H178,2)</f>
        <v>0</v>
      </c>
      <c r="BL178" s="18" t="s">
        <v>216</v>
      </c>
      <c r="BM178" s="143" t="s">
        <v>964</v>
      </c>
    </row>
    <row r="179" spans="2:47" s="1" customFormat="1" ht="12">
      <c r="B179" s="33"/>
      <c r="D179" s="145" t="s">
        <v>218</v>
      </c>
      <c r="F179" s="146" t="s">
        <v>772</v>
      </c>
      <c r="I179" s="147"/>
      <c r="L179" s="33"/>
      <c r="M179" s="148"/>
      <c r="T179" s="52"/>
      <c r="AT179" s="18" t="s">
        <v>218</v>
      </c>
      <c r="AU179" s="18" t="s">
        <v>86</v>
      </c>
    </row>
    <row r="180" spans="2:51" s="12" customFormat="1" ht="12">
      <c r="B180" s="149"/>
      <c r="D180" s="150" t="s">
        <v>220</v>
      </c>
      <c r="E180" s="151" t="s">
        <v>19</v>
      </c>
      <c r="F180" s="152" t="s">
        <v>457</v>
      </c>
      <c r="H180" s="153">
        <v>49.2</v>
      </c>
      <c r="I180" s="154"/>
      <c r="L180" s="149"/>
      <c r="M180" s="155"/>
      <c r="T180" s="156"/>
      <c r="AT180" s="151" t="s">
        <v>220</v>
      </c>
      <c r="AU180" s="151" t="s">
        <v>86</v>
      </c>
      <c r="AV180" s="12" t="s">
        <v>86</v>
      </c>
      <c r="AW180" s="12" t="s">
        <v>37</v>
      </c>
      <c r="AX180" s="12" t="s">
        <v>77</v>
      </c>
      <c r="AY180" s="151" t="s">
        <v>208</v>
      </c>
    </row>
    <row r="181" spans="2:51" s="12" customFormat="1" ht="12">
      <c r="B181" s="149"/>
      <c r="D181" s="150" t="s">
        <v>220</v>
      </c>
      <c r="E181" s="151" t="s">
        <v>19</v>
      </c>
      <c r="F181" s="152" t="s">
        <v>876</v>
      </c>
      <c r="H181" s="153">
        <v>-2.768</v>
      </c>
      <c r="I181" s="154"/>
      <c r="L181" s="149"/>
      <c r="M181" s="155"/>
      <c r="T181" s="156"/>
      <c r="AT181" s="151" t="s">
        <v>220</v>
      </c>
      <c r="AU181" s="151" t="s">
        <v>86</v>
      </c>
      <c r="AV181" s="12" t="s">
        <v>86</v>
      </c>
      <c r="AW181" s="12" t="s">
        <v>37</v>
      </c>
      <c r="AX181" s="12" t="s">
        <v>77</v>
      </c>
      <c r="AY181" s="151" t="s">
        <v>208</v>
      </c>
    </row>
    <row r="182" spans="2:51" s="12" customFormat="1" ht="12">
      <c r="B182" s="149"/>
      <c r="D182" s="150" t="s">
        <v>220</v>
      </c>
      <c r="E182" s="151" t="s">
        <v>19</v>
      </c>
      <c r="F182" s="152" t="s">
        <v>877</v>
      </c>
      <c r="H182" s="153">
        <v>-27.675</v>
      </c>
      <c r="I182" s="154"/>
      <c r="L182" s="149"/>
      <c r="M182" s="155"/>
      <c r="T182" s="156"/>
      <c r="AT182" s="151" t="s">
        <v>220</v>
      </c>
      <c r="AU182" s="151" t="s">
        <v>86</v>
      </c>
      <c r="AV182" s="12" t="s">
        <v>86</v>
      </c>
      <c r="AW182" s="12" t="s">
        <v>37</v>
      </c>
      <c r="AX182" s="12" t="s">
        <v>77</v>
      </c>
      <c r="AY182" s="151" t="s">
        <v>208</v>
      </c>
    </row>
    <row r="183" spans="2:51" s="13" customFormat="1" ht="12">
      <c r="B183" s="157"/>
      <c r="D183" s="150" t="s">
        <v>220</v>
      </c>
      <c r="E183" s="158" t="s">
        <v>19</v>
      </c>
      <c r="F183" s="159" t="s">
        <v>755</v>
      </c>
      <c r="H183" s="158" t="s">
        <v>19</v>
      </c>
      <c r="I183" s="160"/>
      <c r="L183" s="157"/>
      <c r="M183" s="161"/>
      <c r="T183" s="162"/>
      <c r="AT183" s="158" t="s">
        <v>220</v>
      </c>
      <c r="AU183" s="158" t="s">
        <v>86</v>
      </c>
      <c r="AV183" s="13" t="s">
        <v>84</v>
      </c>
      <c r="AW183" s="13" t="s">
        <v>37</v>
      </c>
      <c r="AX183" s="13" t="s">
        <v>77</v>
      </c>
      <c r="AY183" s="158" t="s">
        <v>208</v>
      </c>
    </row>
    <row r="184" spans="2:51" s="14" customFormat="1" ht="12">
      <c r="B184" s="163"/>
      <c r="D184" s="150" t="s">
        <v>220</v>
      </c>
      <c r="E184" s="164" t="s">
        <v>19</v>
      </c>
      <c r="F184" s="165" t="s">
        <v>223</v>
      </c>
      <c r="H184" s="166">
        <v>18.757</v>
      </c>
      <c r="I184" s="167"/>
      <c r="L184" s="163"/>
      <c r="M184" s="168"/>
      <c r="T184" s="169"/>
      <c r="AT184" s="164" t="s">
        <v>220</v>
      </c>
      <c r="AU184" s="164" t="s">
        <v>86</v>
      </c>
      <c r="AV184" s="14" t="s">
        <v>216</v>
      </c>
      <c r="AW184" s="14" t="s">
        <v>37</v>
      </c>
      <c r="AX184" s="14" t="s">
        <v>84</v>
      </c>
      <c r="AY184" s="164" t="s">
        <v>208</v>
      </c>
    </row>
    <row r="185" spans="2:65" s="1" customFormat="1" ht="44.25" customHeight="1">
      <c r="B185" s="33"/>
      <c r="C185" s="132" t="s">
        <v>318</v>
      </c>
      <c r="D185" s="132" t="s">
        <v>211</v>
      </c>
      <c r="E185" s="133" t="s">
        <v>776</v>
      </c>
      <c r="F185" s="134" t="s">
        <v>777</v>
      </c>
      <c r="G185" s="135" t="s">
        <v>226</v>
      </c>
      <c r="H185" s="136">
        <v>18.757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48</v>
      </c>
      <c r="P185" s="141">
        <f>O185*H185</f>
        <v>0</v>
      </c>
      <c r="Q185" s="141">
        <v>0.0079</v>
      </c>
      <c r="R185" s="141">
        <f>Q185*H185</f>
        <v>0.14818030000000001</v>
      </c>
      <c r="S185" s="141">
        <v>0</v>
      </c>
      <c r="T185" s="142">
        <f>S185*H185</f>
        <v>0</v>
      </c>
      <c r="AR185" s="143" t="s">
        <v>216</v>
      </c>
      <c r="AT185" s="143" t="s">
        <v>211</v>
      </c>
      <c r="AU185" s="143" t="s">
        <v>86</v>
      </c>
      <c r="AY185" s="18" t="s">
        <v>208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84</v>
      </c>
      <c r="BK185" s="144">
        <f>ROUND(I185*H185,2)</f>
        <v>0</v>
      </c>
      <c r="BL185" s="18" t="s">
        <v>216</v>
      </c>
      <c r="BM185" s="143" t="s">
        <v>965</v>
      </c>
    </row>
    <row r="186" spans="2:47" s="1" customFormat="1" ht="12">
      <c r="B186" s="33"/>
      <c r="D186" s="145" t="s">
        <v>218</v>
      </c>
      <c r="F186" s="146" t="s">
        <v>779</v>
      </c>
      <c r="I186" s="147"/>
      <c r="L186" s="33"/>
      <c r="M186" s="148"/>
      <c r="T186" s="52"/>
      <c r="AT186" s="18" t="s">
        <v>218</v>
      </c>
      <c r="AU186" s="18" t="s">
        <v>86</v>
      </c>
    </row>
    <row r="187" spans="2:65" s="1" customFormat="1" ht="37.9" customHeight="1">
      <c r="B187" s="33"/>
      <c r="C187" s="132" t="s">
        <v>8</v>
      </c>
      <c r="D187" s="132" t="s">
        <v>211</v>
      </c>
      <c r="E187" s="133" t="s">
        <v>296</v>
      </c>
      <c r="F187" s="134" t="s">
        <v>297</v>
      </c>
      <c r="G187" s="135" t="s">
        <v>226</v>
      </c>
      <c r="H187" s="136">
        <v>22.515</v>
      </c>
      <c r="I187" s="137"/>
      <c r="J187" s="138">
        <f>ROUND(I187*H187,2)</f>
        <v>0</v>
      </c>
      <c r="K187" s="134" t="s">
        <v>215</v>
      </c>
      <c r="L187" s="33"/>
      <c r="M187" s="139" t="s">
        <v>19</v>
      </c>
      <c r="N187" s="140" t="s">
        <v>48</v>
      </c>
      <c r="P187" s="141">
        <f>O187*H187</f>
        <v>0</v>
      </c>
      <c r="Q187" s="141">
        <v>0.025</v>
      </c>
      <c r="R187" s="141">
        <f>Q187*H187</f>
        <v>0.562875</v>
      </c>
      <c r="S187" s="141">
        <v>0</v>
      </c>
      <c r="T187" s="142">
        <f>S187*H187</f>
        <v>0</v>
      </c>
      <c r="AR187" s="143" t="s">
        <v>216</v>
      </c>
      <c r="AT187" s="143" t="s">
        <v>211</v>
      </c>
      <c r="AU187" s="143" t="s">
        <v>86</v>
      </c>
      <c r="AY187" s="18" t="s">
        <v>208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8" t="s">
        <v>84</v>
      </c>
      <c r="BK187" s="144">
        <f>ROUND(I187*H187,2)</f>
        <v>0</v>
      </c>
      <c r="BL187" s="18" t="s">
        <v>216</v>
      </c>
      <c r="BM187" s="143" t="s">
        <v>966</v>
      </c>
    </row>
    <row r="188" spans="2:47" s="1" customFormat="1" ht="12">
      <c r="B188" s="33"/>
      <c r="D188" s="145" t="s">
        <v>218</v>
      </c>
      <c r="F188" s="146" t="s">
        <v>299</v>
      </c>
      <c r="I188" s="147"/>
      <c r="L188" s="33"/>
      <c r="M188" s="148"/>
      <c r="T188" s="52"/>
      <c r="AT188" s="18" t="s">
        <v>218</v>
      </c>
      <c r="AU188" s="18" t="s">
        <v>86</v>
      </c>
    </row>
    <row r="189" spans="2:51" s="12" customFormat="1" ht="12">
      <c r="B189" s="149"/>
      <c r="D189" s="150" t="s">
        <v>220</v>
      </c>
      <c r="E189" s="151" t="s">
        <v>19</v>
      </c>
      <c r="F189" s="152" t="s">
        <v>967</v>
      </c>
      <c r="H189" s="153">
        <v>14.85</v>
      </c>
      <c r="I189" s="154"/>
      <c r="L189" s="149"/>
      <c r="M189" s="155"/>
      <c r="T189" s="156"/>
      <c r="AT189" s="151" t="s">
        <v>220</v>
      </c>
      <c r="AU189" s="151" t="s">
        <v>86</v>
      </c>
      <c r="AV189" s="12" t="s">
        <v>86</v>
      </c>
      <c r="AW189" s="12" t="s">
        <v>37</v>
      </c>
      <c r="AX189" s="12" t="s">
        <v>77</v>
      </c>
      <c r="AY189" s="151" t="s">
        <v>208</v>
      </c>
    </row>
    <row r="190" spans="2:51" s="13" customFormat="1" ht="12">
      <c r="B190" s="157"/>
      <c r="D190" s="150" t="s">
        <v>220</v>
      </c>
      <c r="E190" s="158" t="s">
        <v>19</v>
      </c>
      <c r="F190" s="159" t="s">
        <v>301</v>
      </c>
      <c r="H190" s="158" t="s">
        <v>19</v>
      </c>
      <c r="I190" s="160"/>
      <c r="L190" s="157"/>
      <c r="M190" s="161"/>
      <c r="T190" s="162"/>
      <c r="AT190" s="158" t="s">
        <v>220</v>
      </c>
      <c r="AU190" s="158" t="s">
        <v>86</v>
      </c>
      <c r="AV190" s="13" t="s">
        <v>84</v>
      </c>
      <c r="AW190" s="13" t="s">
        <v>37</v>
      </c>
      <c r="AX190" s="13" t="s">
        <v>77</v>
      </c>
      <c r="AY190" s="158" t="s">
        <v>208</v>
      </c>
    </row>
    <row r="191" spans="2:51" s="12" customFormat="1" ht="12">
      <c r="B191" s="149"/>
      <c r="D191" s="150" t="s">
        <v>220</v>
      </c>
      <c r="E191" s="151" t="s">
        <v>19</v>
      </c>
      <c r="F191" s="152" t="s">
        <v>882</v>
      </c>
      <c r="H191" s="153">
        <v>3.54</v>
      </c>
      <c r="I191" s="154"/>
      <c r="L191" s="149"/>
      <c r="M191" s="155"/>
      <c r="T191" s="156"/>
      <c r="AT191" s="151" t="s">
        <v>220</v>
      </c>
      <c r="AU191" s="151" t="s">
        <v>86</v>
      </c>
      <c r="AV191" s="12" t="s">
        <v>86</v>
      </c>
      <c r="AW191" s="12" t="s">
        <v>37</v>
      </c>
      <c r="AX191" s="12" t="s">
        <v>77</v>
      </c>
      <c r="AY191" s="151" t="s">
        <v>208</v>
      </c>
    </row>
    <row r="192" spans="2:51" s="12" customFormat="1" ht="12">
      <c r="B192" s="149"/>
      <c r="D192" s="150" t="s">
        <v>220</v>
      </c>
      <c r="E192" s="151" t="s">
        <v>19</v>
      </c>
      <c r="F192" s="152" t="s">
        <v>968</v>
      </c>
      <c r="H192" s="153">
        <v>0.825</v>
      </c>
      <c r="I192" s="154"/>
      <c r="L192" s="149"/>
      <c r="M192" s="155"/>
      <c r="T192" s="156"/>
      <c r="AT192" s="151" t="s">
        <v>220</v>
      </c>
      <c r="AU192" s="151" t="s">
        <v>86</v>
      </c>
      <c r="AV192" s="12" t="s">
        <v>86</v>
      </c>
      <c r="AW192" s="12" t="s">
        <v>37</v>
      </c>
      <c r="AX192" s="12" t="s">
        <v>77</v>
      </c>
      <c r="AY192" s="151" t="s">
        <v>208</v>
      </c>
    </row>
    <row r="193" spans="2:51" s="12" customFormat="1" ht="12">
      <c r="B193" s="149"/>
      <c r="D193" s="150" t="s">
        <v>220</v>
      </c>
      <c r="E193" s="151" t="s">
        <v>19</v>
      </c>
      <c r="F193" s="152" t="s">
        <v>969</v>
      </c>
      <c r="H193" s="153">
        <v>1.65</v>
      </c>
      <c r="I193" s="154"/>
      <c r="L193" s="149"/>
      <c r="M193" s="155"/>
      <c r="T193" s="156"/>
      <c r="AT193" s="151" t="s">
        <v>220</v>
      </c>
      <c r="AU193" s="151" t="s">
        <v>86</v>
      </c>
      <c r="AV193" s="12" t="s">
        <v>86</v>
      </c>
      <c r="AW193" s="12" t="s">
        <v>37</v>
      </c>
      <c r="AX193" s="12" t="s">
        <v>77</v>
      </c>
      <c r="AY193" s="151" t="s">
        <v>208</v>
      </c>
    </row>
    <row r="194" spans="2:51" s="12" customFormat="1" ht="12">
      <c r="B194" s="149"/>
      <c r="D194" s="150" t="s">
        <v>220</v>
      </c>
      <c r="E194" s="151" t="s">
        <v>19</v>
      </c>
      <c r="F194" s="152" t="s">
        <v>970</v>
      </c>
      <c r="H194" s="153">
        <v>1.65</v>
      </c>
      <c r="I194" s="154"/>
      <c r="L194" s="149"/>
      <c r="M194" s="155"/>
      <c r="T194" s="156"/>
      <c r="AT194" s="151" t="s">
        <v>220</v>
      </c>
      <c r="AU194" s="151" t="s">
        <v>86</v>
      </c>
      <c r="AV194" s="12" t="s">
        <v>86</v>
      </c>
      <c r="AW194" s="12" t="s">
        <v>37</v>
      </c>
      <c r="AX194" s="12" t="s">
        <v>77</v>
      </c>
      <c r="AY194" s="151" t="s">
        <v>208</v>
      </c>
    </row>
    <row r="195" spans="2:51" s="13" customFormat="1" ht="12">
      <c r="B195" s="157"/>
      <c r="D195" s="150" t="s">
        <v>220</v>
      </c>
      <c r="E195" s="158" t="s">
        <v>19</v>
      </c>
      <c r="F195" s="159" t="s">
        <v>884</v>
      </c>
      <c r="H195" s="158" t="s">
        <v>19</v>
      </c>
      <c r="I195" s="160"/>
      <c r="L195" s="157"/>
      <c r="M195" s="161"/>
      <c r="T195" s="162"/>
      <c r="AT195" s="158" t="s">
        <v>220</v>
      </c>
      <c r="AU195" s="158" t="s">
        <v>86</v>
      </c>
      <c r="AV195" s="13" t="s">
        <v>84</v>
      </c>
      <c r="AW195" s="13" t="s">
        <v>37</v>
      </c>
      <c r="AX195" s="13" t="s">
        <v>77</v>
      </c>
      <c r="AY195" s="158" t="s">
        <v>208</v>
      </c>
    </row>
    <row r="196" spans="2:51" s="14" customFormat="1" ht="12">
      <c r="B196" s="163"/>
      <c r="D196" s="150" t="s">
        <v>220</v>
      </c>
      <c r="E196" s="164" t="s">
        <v>19</v>
      </c>
      <c r="F196" s="165" t="s">
        <v>223</v>
      </c>
      <c r="H196" s="166">
        <v>22.514999999999997</v>
      </c>
      <c r="I196" s="167"/>
      <c r="L196" s="163"/>
      <c r="M196" s="168"/>
      <c r="T196" s="169"/>
      <c r="AT196" s="164" t="s">
        <v>220</v>
      </c>
      <c r="AU196" s="164" t="s">
        <v>86</v>
      </c>
      <c r="AV196" s="14" t="s">
        <v>216</v>
      </c>
      <c r="AW196" s="14" t="s">
        <v>37</v>
      </c>
      <c r="AX196" s="14" t="s">
        <v>84</v>
      </c>
      <c r="AY196" s="164" t="s">
        <v>208</v>
      </c>
    </row>
    <row r="197" spans="2:65" s="1" customFormat="1" ht="24.2" customHeight="1">
      <c r="B197" s="33"/>
      <c r="C197" s="132" t="s">
        <v>331</v>
      </c>
      <c r="D197" s="132" t="s">
        <v>211</v>
      </c>
      <c r="E197" s="133" t="s">
        <v>307</v>
      </c>
      <c r="F197" s="134" t="s">
        <v>308</v>
      </c>
      <c r="G197" s="135" t="s">
        <v>274</v>
      </c>
      <c r="H197" s="136">
        <v>32.8</v>
      </c>
      <c r="I197" s="137"/>
      <c r="J197" s="138">
        <f>ROUND(I197*H197,2)</f>
        <v>0</v>
      </c>
      <c r="K197" s="134" t="s">
        <v>215</v>
      </c>
      <c r="L197" s="33"/>
      <c r="M197" s="139" t="s">
        <v>19</v>
      </c>
      <c r="N197" s="140" t="s">
        <v>48</v>
      </c>
      <c r="P197" s="141">
        <f>O197*H197</f>
        <v>0</v>
      </c>
      <c r="Q197" s="141">
        <v>0.010323</v>
      </c>
      <c r="R197" s="141">
        <f>Q197*H197</f>
        <v>0.33859439999999996</v>
      </c>
      <c r="S197" s="141">
        <v>0</v>
      </c>
      <c r="T197" s="142">
        <f>S197*H197</f>
        <v>0</v>
      </c>
      <c r="AR197" s="143" t="s">
        <v>216</v>
      </c>
      <c r="AT197" s="143" t="s">
        <v>211</v>
      </c>
      <c r="AU197" s="143" t="s">
        <v>86</v>
      </c>
      <c r="AY197" s="18" t="s">
        <v>208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8" t="s">
        <v>84</v>
      </c>
      <c r="BK197" s="144">
        <f>ROUND(I197*H197,2)</f>
        <v>0</v>
      </c>
      <c r="BL197" s="18" t="s">
        <v>216</v>
      </c>
      <c r="BM197" s="143" t="s">
        <v>971</v>
      </c>
    </row>
    <row r="198" spans="2:47" s="1" customFormat="1" ht="12">
      <c r="B198" s="33"/>
      <c r="D198" s="145" t="s">
        <v>218</v>
      </c>
      <c r="F198" s="146" t="s">
        <v>310</v>
      </c>
      <c r="I198" s="147"/>
      <c r="L198" s="33"/>
      <c r="M198" s="148"/>
      <c r="T198" s="52"/>
      <c r="AT198" s="18" t="s">
        <v>218</v>
      </c>
      <c r="AU198" s="18" t="s">
        <v>86</v>
      </c>
    </row>
    <row r="199" spans="2:51" s="12" customFormat="1" ht="12">
      <c r="B199" s="149"/>
      <c r="D199" s="150" t="s">
        <v>220</v>
      </c>
      <c r="E199" s="151" t="s">
        <v>19</v>
      </c>
      <c r="F199" s="152" t="s">
        <v>972</v>
      </c>
      <c r="H199" s="153">
        <v>32.8</v>
      </c>
      <c r="I199" s="154"/>
      <c r="L199" s="149"/>
      <c r="M199" s="155"/>
      <c r="T199" s="156"/>
      <c r="AT199" s="151" t="s">
        <v>220</v>
      </c>
      <c r="AU199" s="151" t="s">
        <v>86</v>
      </c>
      <c r="AV199" s="12" t="s">
        <v>86</v>
      </c>
      <c r="AW199" s="12" t="s">
        <v>37</v>
      </c>
      <c r="AX199" s="12" t="s">
        <v>77</v>
      </c>
      <c r="AY199" s="151" t="s">
        <v>208</v>
      </c>
    </row>
    <row r="200" spans="2:51" s="14" customFormat="1" ht="12">
      <c r="B200" s="163"/>
      <c r="D200" s="150" t="s">
        <v>220</v>
      </c>
      <c r="E200" s="164" t="s">
        <v>19</v>
      </c>
      <c r="F200" s="165" t="s">
        <v>223</v>
      </c>
      <c r="H200" s="166">
        <v>32.8</v>
      </c>
      <c r="I200" s="167"/>
      <c r="L200" s="163"/>
      <c r="M200" s="168"/>
      <c r="T200" s="169"/>
      <c r="AT200" s="164" t="s">
        <v>220</v>
      </c>
      <c r="AU200" s="164" t="s">
        <v>86</v>
      </c>
      <c r="AV200" s="14" t="s">
        <v>216</v>
      </c>
      <c r="AW200" s="14" t="s">
        <v>37</v>
      </c>
      <c r="AX200" s="14" t="s">
        <v>84</v>
      </c>
      <c r="AY200" s="164" t="s">
        <v>208</v>
      </c>
    </row>
    <row r="201" spans="2:65" s="1" customFormat="1" ht="37.9" customHeight="1">
      <c r="B201" s="33"/>
      <c r="C201" s="132" t="s">
        <v>337</v>
      </c>
      <c r="D201" s="132" t="s">
        <v>211</v>
      </c>
      <c r="E201" s="133" t="s">
        <v>319</v>
      </c>
      <c r="F201" s="134" t="s">
        <v>320</v>
      </c>
      <c r="G201" s="135" t="s">
        <v>226</v>
      </c>
      <c r="H201" s="136">
        <v>60.885</v>
      </c>
      <c r="I201" s="137"/>
      <c r="J201" s="138">
        <f>ROUND(I201*H201,2)</f>
        <v>0</v>
      </c>
      <c r="K201" s="134" t="s">
        <v>215</v>
      </c>
      <c r="L201" s="33"/>
      <c r="M201" s="139" t="s">
        <v>19</v>
      </c>
      <c r="N201" s="140" t="s">
        <v>48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216</v>
      </c>
      <c r="AT201" s="143" t="s">
        <v>211</v>
      </c>
      <c r="AU201" s="143" t="s">
        <v>86</v>
      </c>
      <c r="AY201" s="18" t="s">
        <v>208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8" t="s">
        <v>84</v>
      </c>
      <c r="BK201" s="144">
        <f>ROUND(I201*H201,2)</f>
        <v>0</v>
      </c>
      <c r="BL201" s="18" t="s">
        <v>216</v>
      </c>
      <c r="BM201" s="143" t="s">
        <v>973</v>
      </c>
    </row>
    <row r="202" spans="2:47" s="1" customFormat="1" ht="12">
      <c r="B202" s="33"/>
      <c r="D202" s="145" t="s">
        <v>218</v>
      </c>
      <c r="F202" s="146" t="s">
        <v>322</v>
      </c>
      <c r="I202" s="147"/>
      <c r="L202" s="33"/>
      <c r="M202" s="148"/>
      <c r="T202" s="52"/>
      <c r="AT202" s="18" t="s">
        <v>218</v>
      </c>
      <c r="AU202" s="18" t="s">
        <v>86</v>
      </c>
    </row>
    <row r="203" spans="2:51" s="12" customFormat="1" ht="12">
      <c r="B203" s="149"/>
      <c r="D203" s="150" t="s">
        <v>220</v>
      </c>
      <c r="E203" s="151" t="s">
        <v>19</v>
      </c>
      <c r="F203" s="152" t="s">
        <v>887</v>
      </c>
      <c r="H203" s="153">
        <v>55.35</v>
      </c>
      <c r="I203" s="154"/>
      <c r="L203" s="149"/>
      <c r="M203" s="155"/>
      <c r="T203" s="156"/>
      <c r="AT203" s="151" t="s">
        <v>220</v>
      </c>
      <c r="AU203" s="151" t="s">
        <v>86</v>
      </c>
      <c r="AV203" s="12" t="s">
        <v>86</v>
      </c>
      <c r="AW203" s="12" t="s">
        <v>37</v>
      </c>
      <c r="AX203" s="12" t="s">
        <v>77</v>
      </c>
      <c r="AY203" s="151" t="s">
        <v>208</v>
      </c>
    </row>
    <row r="204" spans="2:51" s="12" customFormat="1" ht="12">
      <c r="B204" s="149"/>
      <c r="D204" s="150" t="s">
        <v>220</v>
      </c>
      <c r="E204" s="151" t="s">
        <v>19</v>
      </c>
      <c r="F204" s="152" t="s">
        <v>888</v>
      </c>
      <c r="H204" s="153">
        <v>5.535</v>
      </c>
      <c r="I204" s="154"/>
      <c r="L204" s="149"/>
      <c r="M204" s="155"/>
      <c r="T204" s="156"/>
      <c r="AT204" s="151" t="s">
        <v>220</v>
      </c>
      <c r="AU204" s="151" t="s">
        <v>86</v>
      </c>
      <c r="AV204" s="12" t="s">
        <v>86</v>
      </c>
      <c r="AW204" s="12" t="s">
        <v>37</v>
      </c>
      <c r="AX204" s="12" t="s">
        <v>77</v>
      </c>
      <c r="AY204" s="151" t="s">
        <v>208</v>
      </c>
    </row>
    <row r="205" spans="2:51" s="14" customFormat="1" ht="12">
      <c r="B205" s="163"/>
      <c r="D205" s="150" t="s">
        <v>220</v>
      </c>
      <c r="E205" s="164" t="s">
        <v>19</v>
      </c>
      <c r="F205" s="165" t="s">
        <v>223</v>
      </c>
      <c r="H205" s="166">
        <v>60.885000000000005</v>
      </c>
      <c r="I205" s="167"/>
      <c r="L205" s="163"/>
      <c r="M205" s="168"/>
      <c r="T205" s="169"/>
      <c r="AT205" s="164" t="s">
        <v>220</v>
      </c>
      <c r="AU205" s="164" t="s">
        <v>86</v>
      </c>
      <c r="AV205" s="14" t="s">
        <v>216</v>
      </c>
      <c r="AW205" s="14" t="s">
        <v>37</v>
      </c>
      <c r="AX205" s="14" t="s">
        <v>84</v>
      </c>
      <c r="AY205" s="164" t="s">
        <v>208</v>
      </c>
    </row>
    <row r="206" spans="2:63" s="11" customFormat="1" ht="22.9" customHeight="1">
      <c r="B206" s="120"/>
      <c r="D206" s="121" t="s">
        <v>76</v>
      </c>
      <c r="E206" s="130" t="s">
        <v>271</v>
      </c>
      <c r="F206" s="130" t="s">
        <v>324</v>
      </c>
      <c r="I206" s="123"/>
      <c r="J206" s="131">
        <f>BK206</f>
        <v>0</v>
      </c>
      <c r="L206" s="120"/>
      <c r="M206" s="125"/>
      <c r="P206" s="126">
        <f>SUM(P207:P249)</f>
        <v>0</v>
      </c>
      <c r="R206" s="126">
        <f>SUM(R207:R249)</f>
        <v>0.00504</v>
      </c>
      <c r="T206" s="127">
        <f>SUM(T207:T249)</f>
        <v>29.275951000000003</v>
      </c>
      <c r="AR206" s="121" t="s">
        <v>84</v>
      </c>
      <c r="AT206" s="128" t="s">
        <v>76</v>
      </c>
      <c r="AU206" s="128" t="s">
        <v>84</v>
      </c>
      <c r="AY206" s="121" t="s">
        <v>208</v>
      </c>
      <c r="BK206" s="129">
        <f>SUM(BK207:BK249)</f>
        <v>0</v>
      </c>
    </row>
    <row r="207" spans="2:65" s="1" customFormat="1" ht="37.9" customHeight="1">
      <c r="B207" s="33"/>
      <c r="C207" s="132" t="s">
        <v>343</v>
      </c>
      <c r="D207" s="132" t="s">
        <v>211</v>
      </c>
      <c r="E207" s="133" t="s">
        <v>325</v>
      </c>
      <c r="F207" s="134" t="s">
        <v>326</v>
      </c>
      <c r="G207" s="135" t="s">
        <v>226</v>
      </c>
      <c r="H207" s="136">
        <v>24</v>
      </c>
      <c r="I207" s="137"/>
      <c r="J207" s="138">
        <f>ROUND(I207*H207,2)</f>
        <v>0</v>
      </c>
      <c r="K207" s="134" t="s">
        <v>215</v>
      </c>
      <c r="L207" s="33"/>
      <c r="M207" s="139" t="s">
        <v>19</v>
      </c>
      <c r="N207" s="140" t="s">
        <v>48</v>
      </c>
      <c r="P207" s="141">
        <f>O207*H207</f>
        <v>0</v>
      </c>
      <c r="Q207" s="141">
        <v>0.00021</v>
      </c>
      <c r="R207" s="141">
        <f>Q207*H207</f>
        <v>0.00504</v>
      </c>
      <c r="S207" s="141">
        <v>0</v>
      </c>
      <c r="T207" s="142">
        <f>S207*H207</f>
        <v>0</v>
      </c>
      <c r="AR207" s="143" t="s">
        <v>216</v>
      </c>
      <c r="AT207" s="143" t="s">
        <v>211</v>
      </c>
      <c r="AU207" s="143" t="s">
        <v>86</v>
      </c>
      <c r="AY207" s="18" t="s">
        <v>208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84</v>
      </c>
      <c r="BK207" s="144">
        <f>ROUND(I207*H207,2)</f>
        <v>0</v>
      </c>
      <c r="BL207" s="18" t="s">
        <v>216</v>
      </c>
      <c r="BM207" s="143" t="s">
        <v>974</v>
      </c>
    </row>
    <row r="208" spans="2:47" s="1" customFormat="1" ht="12">
      <c r="B208" s="33"/>
      <c r="D208" s="145" t="s">
        <v>218</v>
      </c>
      <c r="F208" s="146" t="s">
        <v>328</v>
      </c>
      <c r="I208" s="147"/>
      <c r="L208" s="33"/>
      <c r="M208" s="148"/>
      <c r="T208" s="52"/>
      <c r="AT208" s="18" t="s">
        <v>218</v>
      </c>
      <c r="AU208" s="18" t="s">
        <v>86</v>
      </c>
    </row>
    <row r="209" spans="2:51" s="12" customFormat="1" ht="12">
      <c r="B209" s="149"/>
      <c r="D209" s="150" t="s">
        <v>220</v>
      </c>
      <c r="E209" s="151" t="s">
        <v>19</v>
      </c>
      <c r="F209" s="152" t="s">
        <v>329</v>
      </c>
      <c r="H209" s="153">
        <v>24</v>
      </c>
      <c r="I209" s="154"/>
      <c r="L209" s="149"/>
      <c r="M209" s="155"/>
      <c r="T209" s="156"/>
      <c r="AT209" s="151" t="s">
        <v>220</v>
      </c>
      <c r="AU209" s="151" t="s">
        <v>86</v>
      </c>
      <c r="AV209" s="12" t="s">
        <v>86</v>
      </c>
      <c r="AW209" s="12" t="s">
        <v>37</v>
      </c>
      <c r="AX209" s="12" t="s">
        <v>77</v>
      </c>
      <c r="AY209" s="151" t="s">
        <v>208</v>
      </c>
    </row>
    <row r="210" spans="2:51" s="13" customFormat="1" ht="12">
      <c r="B210" s="157"/>
      <c r="D210" s="150" t="s">
        <v>220</v>
      </c>
      <c r="E210" s="158" t="s">
        <v>19</v>
      </c>
      <c r="F210" s="159" t="s">
        <v>330</v>
      </c>
      <c r="H210" s="158" t="s">
        <v>19</v>
      </c>
      <c r="I210" s="160"/>
      <c r="L210" s="157"/>
      <c r="M210" s="161"/>
      <c r="T210" s="162"/>
      <c r="AT210" s="158" t="s">
        <v>220</v>
      </c>
      <c r="AU210" s="158" t="s">
        <v>86</v>
      </c>
      <c r="AV210" s="13" t="s">
        <v>84</v>
      </c>
      <c r="AW210" s="13" t="s">
        <v>37</v>
      </c>
      <c r="AX210" s="13" t="s">
        <v>77</v>
      </c>
      <c r="AY210" s="158" t="s">
        <v>208</v>
      </c>
    </row>
    <row r="211" spans="2:51" s="14" customFormat="1" ht="12">
      <c r="B211" s="163"/>
      <c r="D211" s="150" t="s">
        <v>220</v>
      </c>
      <c r="E211" s="164" t="s">
        <v>19</v>
      </c>
      <c r="F211" s="165" t="s">
        <v>223</v>
      </c>
      <c r="H211" s="166">
        <v>24</v>
      </c>
      <c r="I211" s="167"/>
      <c r="L211" s="163"/>
      <c r="M211" s="168"/>
      <c r="T211" s="169"/>
      <c r="AT211" s="164" t="s">
        <v>220</v>
      </c>
      <c r="AU211" s="164" t="s">
        <v>86</v>
      </c>
      <c r="AV211" s="14" t="s">
        <v>216</v>
      </c>
      <c r="AW211" s="14" t="s">
        <v>37</v>
      </c>
      <c r="AX211" s="14" t="s">
        <v>84</v>
      </c>
      <c r="AY211" s="164" t="s">
        <v>208</v>
      </c>
    </row>
    <row r="212" spans="2:65" s="1" customFormat="1" ht="37.9" customHeight="1">
      <c r="B212" s="33"/>
      <c r="C212" s="132" t="s">
        <v>349</v>
      </c>
      <c r="D212" s="132" t="s">
        <v>211</v>
      </c>
      <c r="E212" s="133" t="s">
        <v>332</v>
      </c>
      <c r="F212" s="134" t="s">
        <v>333</v>
      </c>
      <c r="G212" s="135" t="s">
        <v>214</v>
      </c>
      <c r="H212" s="136">
        <v>10.502</v>
      </c>
      <c r="I212" s="137"/>
      <c r="J212" s="138">
        <f>ROUND(I212*H212,2)</f>
        <v>0</v>
      </c>
      <c r="K212" s="134" t="s">
        <v>215</v>
      </c>
      <c r="L212" s="33"/>
      <c r="M212" s="139" t="s">
        <v>19</v>
      </c>
      <c r="N212" s="140" t="s">
        <v>48</v>
      </c>
      <c r="P212" s="141">
        <f>O212*H212</f>
        <v>0</v>
      </c>
      <c r="Q212" s="141">
        <v>0</v>
      </c>
      <c r="R212" s="141">
        <f>Q212*H212</f>
        <v>0</v>
      </c>
      <c r="S212" s="141">
        <v>2.27</v>
      </c>
      <c r="T212" s="142">
        <f>S212*H212</f>
        <v>23.839540000000003</v>
      </c>
      <c r="AR212" s="143" t="s">
        <v>216</v>
      </c>
      <c r="AT212" s="143" t="s">
        <v>211</v>
      </c>
      <c r="AU212" s="143" t="s">
        <v>86</v>
      </c>
      <c r="AY212" s="18" t="s">
        <v>208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84</v>
      </c>
      <c r="BK212" s="144">
        <f>ROUND(I212*H212,2)</f>
        <v>0</v>
      </c>
      <c r="BL212" s="18" t="s">
        <v>216</v>
      </c>
      <c r="BM212" s="143" t="s">
        <v>975</v>
      </c>
    </row>
    <row r="213" spans="2:47" s="1" customFormat="1" ht="12">
      <c r="B213" s="33"/>
      <c r="D213" s="145" t="s">
        <v>218</v>
      </c>
      <c r="F213" s="146" t="s">
        <v>335</v>
      </c>
      <c r="I213" s="147"/>
      <c r="L213" s="33"/>
      <c r="M213" s="148"/>
      <c r="T213" s="52"/>
      <c r="AT213" s="18" t="s">
        <v>218</v>
      </c>
      <c r="AU213" s="18" t="s">
        <v>86</v>
      </c>
    </row>
    <row r="214" spans="2:51" s="12" customFormat="1" ht="12">
      <c r="B214" s="149"/>
      <c r="D214" s="150" t="s">
        <v>220</v>
      </c>
      <c r="E214" s="151" t="s">
        <v>19</v>
      </c>
      <c r="F214" s="152" t="s">
        <v>891</v>
      </c>
      <c r="H214" s="153">
        <v>3.751</v>
      </c>
      <c r="I214" s="154"/>
      <c r="L214" s="149"/>
      <c r="M214" s="155"/>
      <c r="T214" s="156"/>
      <c r="AT214" s="151" t="s">
        <v>220</v>
      </c>
      <c r="AU214" s="151" t="s">
        <v>86</v>
      </c>
      <c r="AV214" s="12" t="s">
        <v>86</v>
      </c>
      <c r="AW214" s="12" t="s">
        <v>37</v>
      </c>
      <c r="AX214" s="12" t="s">
        <v>77</v>
      </c>
      <c r="AY214" s="151" t="s">
        <v>208</v>
      </c>
    </row>
    <row r="215" spans="2:51" s="12" customFormat="1" ht="12">
      <c r="B215" s="149"/>
      <c r="D215" s="150" t="s">
        <v>220</v>
      </c>
      <c r="E215" s="151" t="s">
        <v>19</v>
      </c>
      <c r="F215" s="152" t="s">
        <v>892</v>
      </c>
      <c r="H215" s="153">
        <v>-1.367</v>
      </c>
      <c r="I215" s="154"/>
      <c r="L215" s="149"/>
      <c r="M215" s="155"/>
      <c r="T215" s="156"/>
      <c r="AT215" s="151" t="s">
        <v>220</v>
      </c>
      <c r="AU215" s="151" t="s">
        <v>86</v>
      </c>
      <c r="AV215" s="12" t="s">
        <v>86</v>
      </c>
      <c r="AW215" s="12" t="s">
        <v>37</v>
      </c>
      <c r="AX215" s="12" t="s">
        <v>77</v>
      </c>
      <c r="AY215" s="151" t="s">
        <v>208</v>
      </c>
    </row>
    <row r="216" spans="2:51" s="13" customFormat="1" ht="12">
      <c r="B216" s="157"/>
      <c r="D216" s="150" t="s">
        <v>220</v>
      </c>
      <c r="E216" s="158" t="s">
        <v>19</v>
      </c>
      <c r="F216" s="159" t="s">
        <v>976</v>
      </c>
      <c r="H216" s="158" t="s">
        <v>19</v>
      </c>
      <c r="I216" s="160"/>
      <c r="L216" s="157"/>
      <c r="M216" s="161"/>
      <c r="T216" s="162"/>
      <c r="AT216" s="158" t="s">
        <v>220</v>
      </c>
      <c r="AU216" s="158" t="s">
        <v>86</v>
      </c>
      <c r="AV216" s="13" t="s">
        <v>84</v>
      </c>
      <c r="AW216" s="13" t="s">
        <v>37</v>
      </c>
      <c r="AX216" s="13" t="s">
        <v>77</v>
      </c>
      <c r="AY216" s="158" t="s">
        <v>208</v>
      </c>
    </row>
    <row r="217" spans="2:51" s="12" customFormat="1" ht="12">
      <c r="B217" s="149"/>
      <c r="D217" s="150" t="s">
        <v>220</v>
      </c>
      <c r="E217" s="151" t="s">
        <v>19</v>
      </c>
      <c r="F217" s="152" t="s">
        <v>977</v>
      </c>
      <c r="H217" s="153">
        <v>8.118</v>
      </c>
      <c r="I217" s="154"/>
      <c r="L217" s="149"/>
      <c r="M217" s="155"/>
      <c r="T217" s="156"/>
      <c r="AT217" s="151" t="s">
        <v>220</v>
      </c>
      <c r="AU217" s="151" t="s">
        <v>86</v>
      </c>
      <c r="AV217" s="12" t="s">
        <v>86</v>
      </c>
      <c r="AW217" s="12" t="s">
        <v>37</v>
      </c>
      <c r="AX217" s="12" t="s">
        <v>77</v>
      </c>
      <c r="AY217" s="151" t="s">
        <v>208</v>
      </c>
    </row>
    <row r="218" spans="2:51" s="13" customFormat="1" ht="12">
      <c r="B218" s="157"/>
      <c r="D218" s="150" t="s">
        <v>220</v>
      </c>
      <c r="E218" s="158" t="s">
        <v>19</v>
      </c>
      <c r="F218" s="159" t="s">
        <v>978</v>
      </c>
      <c r="H218" s="158" t="s">
        <v>19</v>
      </c>
      <c r="I218" s="160"/>
      <c r="L218" s="157"/>
      <c r="M218" s="161"/>
      <c r="T218" s="162"/>
      <c r="AT218" s="158" t="s">
        <v>220</v>
      </c>
      <c r="AU218" s="158" t="s">
        <v>86</v>
      </c>
      <c r="AV218" s="13" t="s">
        <v>84</v>
      </c>
      <c r="AW218" s="13" t="s">
        <v>37</v>
      </c>
      <c r="AX218" s="13" t="s">
        <v>77</v>
      </c>
      <c r="AY218" s="158" t="s">
        <v>208</v>
      </c>
    </row>
    <row r="219" spans="2:51" s="14" customFormat="1" ht="12">
      <c r="B219" s="163"/>
      <c r="D219" s="150" t="s">
        <v>220</v>
      </c>
      <c r="E219" s="164" t="s">
        <v>19</v>
      </c>
      <c r="F219" s="165" t="s">
        <v>223</v>
      </c>
      <c r="H219" s="166">
        <v>10.502</v>
      </c>
      <c r="I219" s="167"/>
      <c r="L219" s="163"/>
      <c r="M219" s="168"/>
      <c r="T219" s="169"/>
      <c r="AT219" s="164" t="s">
        <v>220</v>
      </c>
      <c r="AU219" s="164" t="s">
        <v>86</v>
      </c>
      <c r="AV219" s="14" t="s">
        <v>216</v>
      </c>
      <c r="AW219" s="14" t="s">
        <v>37</v>
      </c>
      <c r="AX219" s="14" t="s">
        <v>84</v>
      </c>
      <c r="AY219" s="164" t="s">
        <v>208</v>
      </c>
    </row>
    <row r="220" spans="2:65" s="1" customFormat="1" ht="44.25" customHeight="1">
      <c r="B220" s="33"/>
      <c r="C220" s="132" t="s">
        <v>355</v>
      </c>
      <c r="D220" s="132" t="s">
        <v>211</v>
      </c>
      <c r="E220" s="133" t="s">
        <v>338</v>
      </c>
      <c r="F220" s="134" t="s">
        <v>339</v>
      </c>
      <c r="G220" s="135" t="s">
        <v>226</v>
      </c>
      <c r="H220" s="136">
        <v>39.75</v>
      </c>
      <c r="I220" s="137"/>
      <c r="J220" s="138">
        <f>ROUND(I220*H220,2)</f>
        <v>0</v>
      </c>
      <c r="K220" s="134" t="s">
        <v>215</v>
      </c>
      <c r="L220" s="33"/>
      <c r="M220" s="139" t="s">
        <v>19</v>
      </c>
      <c r="N220" s="140" t="s">
        <v>48</v>
      </c>
      <c r="P220" s="141">
        <f>O220*H220</f>
        <v>0</v>
      </c>
      <c r="Q220" s="141">
        <v>0</v>
      </c>
      <c r="R220" s="141">
        <f>Q220*H220</f>
        <v>0</v>
      </c>
      <c r="S220" s="141">
        <v>0.032</v>
      </c>
      <c r="T220" s="142">
        <f>S220*H220</f>
        <v>1.272</v>
      </c>
      <c r="AR220" s="143" t="s">
        <v>216</v>
      </c>
      <c r="AT220" s="143" t="s">
        <v>211</v>
      </c>
      <c r="AU220" s="143" t="s">
        <v>86</v>
      </c>
      <c r="AY220" s="18" t="s">
        <v>208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84</v>
      </c>
      <c r="BK220" s="144">
        <f>ROUND(I220*H220,2)</f>
        <v>0</v>
      </c>
      <c r="BL220" s="18" t="s">
        <v>216</v>
      </c>
      <c r="BM220" s="143" t="s">
        <v>979</v>
      </c>
    </row>
    <row r="221" spans="2:47" s="1" customFormat="1" ht="12">
      <c r="B221" s="33"/>
      <c r="D221" s="145" t="s">
        <v>218</v>
      </c>
      <c r="F221" s="146" t="s">
        <v>341</v>
      </c>
      <c r="I221" s="147"/>
      <c r="L221" s="33"/>
      <c r="M221" s="148"/>
      <c r="T221" s="52"/>
      <c r="AT221" s="18" t="s">
        <v>218</v>
      </c>
      <c r="AU221" s="18" t="s">
        <v>86</v>
      </c>
    </row>
    <row r="222" spans="2:51" s="12" customFormat="1" ht="12">
      <c r="B222" s="149"/>
      <c r="D222" s="150" t="s">
        <v>220</v>
      </c>
      <c r="E222" s="151" t="s">
        <v>19</v>
      </c>
      <c r="F222" s="152" t="s">
        <v>980</v>
      </c>
      <c r="H222" s="153">
        <v>39.75</v>
      </c>
      <c r="I222" s="154"/>
      <c r="L222" s="149"/>
      <c r="M222" s="155"/>
      <c r="T222" s="156"/>
      <c r="AT222" s="151" t="s">
        <v>220</v>
      </c>
      <c r="AU222" s="151" t="s">
        <v>86</v>
      </c>
      <c r="AV222" s="12" t="s">
        <v>86</v>
      </c>
      <c r="AW222" s="12" t="s">
        <v>37</v>
      </c>
      <c r="AX222" s="12" t="s">
        <v>77</v>
      </c>
      <c r="AY222" s="151" t="s">
        <v>208</v>
      </c>
    </row>
    <row r="223" spans="2:51" s="13" customFormat="1" ht="12">
      <c r="B223" s="157"/>
      <c r="D223" s="150" t="s">
        <v>220</v>
      </c>
      <c r="E223" s="158" t="s">
        <v>19</v>
      </c>
      <c r="F223" s="159" t="s">
        <v>96</v>
      </c>
      <c r="H223" s="158" t="s">
        <v>19</v>
      </c>
      <c r="I223" s="160"/>
      <c r="L223" s="157"/>
      <c r="M223" s="161"/>
      <c r="T223" s="162"/>
      <c r="AT223" s="158" t="s">
        <v>220</v>
      </c>
      <c r="AU223" s="158" t="s">
        <v>86</v>
      </c>
      <c r="AV223" s="13" t="s">
        <v>84</v>
      </c>
      <c r="AW223" s="13" t="s">
        <v>37</v>
      </c>
      <c r="AX223" s="13" t="s">
        <v>77</v>
      </c>
      <c r="AY223" s="158" t="s">
        <v>208</v>
      </c>
    </row>
    <row r="224" spans="2:51" s="14" customFormat="1" ht="12">
      <c r="B224" s="163"/>
      <c r="D224" s="150" t="s">
        <v>220</v>
      </c>
      <c r="E224" s="164" t="s">
        <v>19</v>
      </c>
      <c r="F224" s="165" t="s">
        <v>223</v>
      </c>
      <c r="H224" s="166">
        <v>39.75</v>
      </c>
      <c r="I224" s="167"/>
      <c r="L224" s="163"/>
      <c r="M224" s="168"/>
      <c r="T224" s="169"/>
      <c r="AT224" s="164" t="s">
        <v>220</v>
      </c>
      <c r="AU224" s="164" t="s">
        <v>86</v>
      </c>
      <c r="AV224" s="14" t="s">
        <v>216</v>
      </c>
      <c r="AW224" s="14" t="s">
        <v>37</v>
      </c>
      <c r="AX224" s="14" t="s">
        <v>84</v>
      </c>
      <c r="AY224" s="164" t="s">
        <v>208</v>
      </c>
    </row>
    <row r="225" spans="2:65" s="1" customFormat="1" ht="37.9" customHeight="1">
      <c r="B225" s="33"/>
      <c r="C225" s="132" t="s">
        <v>7</v>
      </c>
      <c r="D225" s="132" t="s">
        <v>211</v>
      </c>
      <c r="E225" s="133" t="s">
        <v>895</v>
      </c>
      <c r="F225" s="134" t="s">
        <v>896</v>
      </c>
      <c r="G225" s="135" t="s">
        <v>226</v>
      </c>
      <c r="H225" s="136">
        <v>3.054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48</v>
      </c>
      <c r="P225" s="141">
        <f>O225*H225</f>
        <v>0</v>
      </c>
      <c r="Q225" s="141">
        <v>0</v>
      </c>
      <c r="R225" s="141">
        <f>Q225*H225</f>
        <v>0</v>
      </c>
      <c r="S225" s="141">
        <v>0.063</v>
      </c>
      <c r="T225" s="142">
        <f>S225*H225</f>
        <v>0.192402</v>
      </c>
      <c r="AR225" s="143" t="s">
        <v>216</v>
      </c>
      <c r="AT225" s="143" t="s">
        <v>211</v>
      </c>
      <c r="AU225" s="143" t="s">
        <v>86</v>
      </c>
      <c r="AY225" s="18" t="s">
        <v>208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84</v>
      </c>
      <c r="BK225" s="144">
        <f>ROUND(I225*H225,2)</f>
        <v>0</v>
      </c>
      <c r="BL225" s="18" t="s">
        <v>216</v>
      </c>
      <c r="BM225" s="143" t="s">
        <v>981</v>
      </c>
    </row>
    <row r="226" spans="2:47" s="1" customFormat="1" ht="12">
      <c r="B226" s="33"/>
      <c r="D226" s="145" t="s">
        <v>218</v>
      </c>
      <c r="F226" s="146" t="s">
        <v>898</v>
      </c>
      <c r="I226" s="147"/>
      <c r="L226" s="33"/>
      <c r="M226" s="148"/>
      <c r="T226" s="52"/>
      <c r="AT226" s="18" t="s">
        <v>218</v>
      </c>
      <c r="AU226" s="18" t="s">
        <v>86</v>
      </c>
    </row>
    <row r="227" spans="2:51" s="12" customFormat="1" ht="12">
      <c r="B227" s="149"/>
      <c r="D227" s="150" t="s">
        <v>220</v>
      </c>
      <c r="E227" s="151" t="s">
        <v>19</v>
      </c>
      <c r="F227" s="152" t="s">
        <v>899</v>
      </c>
      <c r="H227" s="153">
        <v>3.054</v>
      </c>
      <c r="I227" s="154"/>
      <c r="L227" s="149"/>
      <c r="M227" s="155"/>
      <c r="T227" s="156"/>
      <c r="AT227" s="151" t="s">
        <v>220</v>
      </c>
      <c r="AU227" s="151" t="s">
        <v>86</v>
      </c>
      <c r="AV227" s="12" t="s">
        <v>86</v>
      </c>
      <c r="AW227" s="12" t="s">
        <v>37</v>
      </c>
      <c r="AX227" s="12" t="s">
        <v>77</v>
      </c>
      <c r="AY227" s="151" t="s">
        <v>208</v>
      </c>
    </row>
    <row r="228" spans="2:51" s="13" customFormat="1" ht="12">
      <c r="B228" s="157"/>
      <c r="D228" s="150" t="s">
        <v>220</v>
      </c>
      <c r="E228" s="158" t="s">
        <v>19</v>
      </c>
      <c r="F228" s="159" t="s">
        <v>982</v>
      </c>
      <c r="H228" s="158" t="s">
        <v>19</v>
      </c>
      <c r="I228" s="160"/>
      <c r="L228" s="157"/>
      <c r="M228" s="161"/>
      <c r="T228" s="162"/>
      <c r="AT228" s="158" t="s">
        <v>220</v>
      </c>
      <c r="AU228" s="158" t="s">
        <v>86</v>
      </c>
      <c r="AV228" s="13" t="s">
        <v>84</v>
      </c>
      <c r="AW228" s="13" t="s">
        <v>37</v>
      </c>
      <c r="AX228" s="13" t="s">
        <v>77</v>
      </c>
      <c r="AY228" s="158" t="s">
        <v>208</v>
      </c>
    </row>
    <row r="229" spans="2:51" s="14" customFormat="1" ht="12">
      <c r="B229" s="163"/>
      <c r="D229" s="150" t="s">
        <v>220</v>
      </c>
      <c r="E229" s="164" t="s">
        <v>19</v>
      </c>
      <c r="F229" s="165" t="s">
        <v>223</v>
      </c>
      <c r="H229" s="166">
        <v>3.054</v>
      </c>
      <c r="I229" s="167"/>
      <c r="L229" s="163"/>
      <c r="M229" s="168"/>
      <c r="T229" s="169"/>
      <c r="AT229" s="164" t="s">
        <v>220</v>
      </c>
      <c r="AU229" s="164" t="s">
        <v>86</v>
      </c>
      <c r="AV229" s="14" t="s">
        <v>216</v>
      </c>
      <c r="AW229" s="14" t="s">
        <v>37</v>
      </c>
      <c r="AX229" s="14" t="s">
        <v>84</v>
      </c>
      <c r="AY229" s="164" t="s">
        <v>208</v>
      </c>
    </row>
    <row r="230" spans="2:65" s="1" customFormat="1" ht="37.9" customHeight="1">
      <c r="B230" s="33"/>
      <c r="C230" s="132" t="s">
        <v>368</v>
      </c>
      <c r="D230" s="132" t="s">
        <v>211</v>
      </c>
      <c r="E230" s="133" t="s">
        <v>344</v>
      </c>
      <c r="F230" s="134" t="s">
        <v>345</v>
      </c>
      <c r="G230" s="135" t="s">
        <v>274</v>
      </c>
      <c r="H230" s="136">
        <v>34.9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48</v>
      </c>
      <c r="P230" s="141">
        <f>O230*H230</f>
        <v>0</v>
      </c>
      <c r="Q230" s="141">
        <v>0</v>
      </c>
      <c r="R230" s="141">
        <f>Q230*H230</f>
        <v>0</v>
      </c>
      <c r="S230" s="141">
        <v>0.019</v>
      </c>
      <c r="T230" s="142">
        <f>S230*H230</f>
        <v>0.6630999999999999</v>
      </c>
      <c r="AR230" s="143" t="s">
        <v>216</v>
      </c>
      <c r="AT230" s="143" t="s">
        <v>211</v>
      </c>
      <c r="AU230" s="143" t="s">
        <v>86</v>
      </c>
      <c r="AY230" s="18" t="s">
        <v>208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84</v>
      </c>
      <c r="BK230" s="144">
        <f>ROUND(I230*H230,2)</f>
        <v>0</v>
      </c>
      <c r="BL230" s="18" t="s">
        <v>216</v>
      </c>
      <c r="BM230" s="143" t="s">
        <v>983</v>
      </c>
    </row>
    <row r="231" spans="2:47" s="1" customFormat="1" ht="12">
      <c r="B231" s="33"/>
      <c r="D231" s="145" t="s">
        <v>218</v>
      </c>
      <c r="F231" s="146" t="s">
        <v>347</v>
      </c>
      <c r="I231" s="147"/>
      <c r="L231" s="33"/>
      <c r="M231" s="148"/>
      <c r="T231" s="52"/>
      <c r="AT231" s="18" t="s">
        <v>218</v>
      </c>
      <c r="AU231" s="18" t="s">
        <v>86</v>
      </c>
    </row>
    <row r="232" spans="2:51" s="12" customFormat="1" ht="12">
      <c r="B232" s="149"/>
      <c r="D232" s="150" t="s">
        <v>220</v>
      </c>
      <c r="E232" s="151" t="s">
        <v>19</v>
      </c>
      <c r="F232" s="152" t="s">
        <v>984</v>
      </c>
      <c r="H232" s="153">
        <v>30</v>
      </c>
      <c r="I232" s="154"/>
      <c r="L232" s="149"/>
      <c r="M232" s="155"/>
      <c r="T232" s="156"/>
      <c r="AT232" s="151" t="s">
        <v>220</v>
      </c>
      <c r="AU232" s="151" t="s">
        <v>86</v>
      </c>
      <c r="AV232" s="12" t="s">
        <v>86</v>
      </c>
      <c r="AW232" s="12" t="s">
        <v>37</v>
      </c>
      <c r="AX232" s="12" t="s">
        <v>77</v>
      </c>
      <c r="AY232" s="151" t="s">
        <v>208</v>
      </c>
    </row>
    <row r="233" spans="2:51" s="12" customFormat="1" ht="12">
      <c r="B233" s="149"/>
      <c r="D233" s="150" t="s">
        <v>220</v>
      </c>
      <c r="E233" s="151" t="s">
        <v>19</v>
      </c>
      <c r="F233" s="152" t="s">
        <v>903</v>
      </c>
      <c r="H233" s="153">
        <v>4.9</v>
      </c>
      <c r="I233" s="154"/>
      <c r="L233" s="149"/>
      <c r="M233" s="155"/>
      <c r="T233" s="156"/>
      <c r="AT233" s="151" t="s">
        <v>220</v>
      </c>
      <c r="AU233" s="151" t="s">
        <v>86</v>
      </c>
      <c r="AV233" s="12" t="s">
        <v>86</v>
      </c>
      <c r="AW233" s="12" t="s">
        <v>37</v>
      </c>
      <c r="AX233" s="12" t="s">
        <v>77</v>
      </c>
      <c r="AY233" s="151" t="s">
        <v>208</v>
      </c>
    </row>
    <row r="234" spans="2:51" s="14" customFormat="1" ht="12">
      <c r="B234" s="163"/>
      <c r="D234" s="150" t="s">
        <v>220</v>
      </c>
      <c r="E234" s="164" t="s">
        <v>19</v>
      </c>
      <c r="F234" s="165" t="s">
        <v>223</v>
      </c>
      <c r="H234" s="166">
        <v>34.9</v>
      </c>
      <c r="I234" s="167"/>
      <c r="L234" s="163"/>
      <c r="M234" s="168"/>
      <c r="T234" s="169"/>
      <c r="AT234" s="164" t="s">
        <v>220</v>
      </c>
      <c r="AU234" s="164" t="s">
        <v>86</v>
      </c>
      <c r="AV234" s="14" t="s">
        <v>216</v>
      </c>
      <c r="AW234" s="14" t="s">
        <v>37</v>
      </c>
      <c r="AX234" s="14" t="s">
        <v>84</v>
      </c>
      <c r="AY234" s="164" t="s">
        <v>208</v>
      </c>
    </row>
    <row r="235" spans="2:65" s="1" customFormat="1" ht="44.25" customHeight="1">
      <c r="B235" s="33"/>
      <c r="C235" s="132" t="s">
        <v>374</v>
      </c>
      <c r="D235" s="132" t="s">
        <v>211</v>
      </c>
      <c r="E235" s="133" t="s">
        <v>904</v>
      </c>
      <c r="F235" s="134" t="s">
        <v>905</v>
      </c>
      <c r="G235" s="135" t="s">
        <v>274</v>
      </c>
      <c r="H235" s="136">
        <v>15.3</v>
      </c>
      <c r="I235" s="137"/>
      <c r="J235" s="138">
        <f>ROUND(I235*H235,2)</f>
        <v>0</v>
      </c>
      <c r="K235" s="134" t="s">
        <v>215</v>
      </c>
      <c r="L235" s="33"/>
      <c r="M235" s="139" t="s">
        <v>19</v>
      </c>
      <c r="N235" s="140" t="s">
        <v>48</v>
      </c>
      <c r="P235" s="141">
        <f>O235*H235</f>
        <v>0</v>
      </c>
      <c r="Q235" s="141">
        <v>0</v>
      </c>
      <c r="R235" s="141">
        <f>Q235*H235</f>
        <v>0</v>
      </c>
      <c r="S235" s="141">
        <v>0.071</v>
      </c>
      <c r="T235" s="142">
        <f>S235*H235</f>
        <v>1.0863</v>
      </c>
      <c r="AR235" s="143" t="s">
        <v>216</v>
      </c>
      <c r="AT235" s="143" t="s">
        <v>211</v>
      </c>
      <c r="AU235" s="143" t="s">
        <v>86</v>
      </c>
      <c r="AY235" s="18" t="s">
        <v>208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8" t="s">
        <v>84</v>
      </c>
      <c r="BK235" s="144">
        <f>ROUND(I235*H235,2)</f>
        <v>0</v>
      </c>
      <c r="BL235" s="18" t="s">
        <v>216</v>
      </c>
      <c r="BM235" s="143" t="s">
        <v>985</v>
      </c>
    </row>
    <row r="236" spans="2:47" s="1" customFormat="1" ht="12">
      <c r="B236" s="33"/>
      <c r="D236" s="145" t="s">
        <v>218</v>
      </c>
      <c r="F236" s="146" t="s">
        <v>907</v>
      </c>
      <c r="I236" s="147"/>
      <c r="L236" s="33"/>
      <c r="M236" s="148"/>
      <c r="T236" s="52"/>
      <c r="AT236" s="18" t="s">
        <v>218</v>
      </c>
      <c r="AU236" s="18" t="s">
        <v>86</v>
      </c>
    </row>
    <row r="237" spans="2:51" s="12" customFormat="1" ht="12">
      <c r="B237" s="149"/>
      <c r="D237" s="150" t="s">
        <v>220</v>
      </c>
      <c r="E237" s="151" t="s">
        <v>19</v>
      </c>
      <c r="F237" s="152" t="s">
        <v>908</v>
      </c>
      <c r="H237" s="153">
        <v>5.1</v>
      </c>
      <c r="I237" s="154"/>
      <c r="L237" s="149"/>
      <c r="M237" s="155"/>
      <c r="T237" s="156"/>
      <c r="AT237" s="151" t="s">
        <v>220</v>
      </c>
      <c r="AU237" s="151" t="s">
        <v>86</v>
      </c>
      <c r="AV237" s="12" t="s">
        <v>86</v>
      </c>
      <c r="AW237" s="12" t="s">
        <v>37</v>
      </c>
      <c r="AX237" s="12" t="s">
        <v>77</v>
      </c>
      <c r="AY237" s="151" t="s">
        <v>208</v>
      </c>
    </row>
    <row r="238" spans="2:51" s="13" customFormat="1" ht="12">
      <c r="B238" s="157"/>
      <c r="D238" s="150" t="s">
        <v>220</v>
      </c>
      <c r="E238" s="158" t="s">
        <v>19</v>
      </c>
      <c r="F238" s="159" t="s">
        <v>986</v>
      </c>
      <c r="H238" s="158" t="s">
        <v>19</v>
      </c>
      <c r="I238" s="160"/>
      <c r="L238" s="157"/>
      <c r="M238" s="161"/>
      <c r="T238" s="162"/>
      <c r="AT238" s="158" t="s">
        <v>220</v>
      </c>
      <c r="AU238" s="158" t="s">
        <v>86</v>
      </c>
      <c r="AV238" s="13" t="s">
        <v>84</v>
      </c>
      <c r="AW238" s="13" t="s">
        <v>37</v>
      </c>
      <c r="AX238" s="13" t="s">
        <v>77</v>
      </c>
      <c r="AY238" s="158" t="s">
        <v>208</v>
      </c>
    </row>
    <row r="239" spans="2:51" s="12" customFormat="1" ht="12">
      <c r="B239" s="149"/>
      <c r="D239" s="150" t="s">
        <v>220</v>
      </c>
      <c r="E239" s="151" t="s">
        <v>19</v>
      </c>
      <c r="F239" s="152" t="s">
        <v>987</v>
      </c>
      <c r="H239" s="153">
        <v>10.2</v>
      </c>
      <c r="I239" s="154"/>
      <c r="L239" s="149"/>
      <c r="M239" s="155"/>
      <c r="T239" s="156"/>
      <c r="AT239" s="151" t="s">
        <v>220</v>
      </c>
      <c r="AU239" s="151" t="s">
        <v>86</v>
      </c>
      <c r="AV239" s="12" t="s">
        <v>86</v>
      </c>
      <c r="AW239" s="12" t="s">
        <v>37</v>
      </c>
      <c r="AX239" s="12" t="s">
        <v>77</v>
      </c>
      <c r="AY239" s="151" t="s">
        <v>208</v>
      </c>
    </row>
    <row r="240" spans="2:51" s="13" customFormat="1" ht="12">
      <c r="B240" s="157"/>
      <c r="D240" s="150" t="s">
        <v>220</v>
      </c>
      <c r="E240" s="158" t="s">
        <v>19</v>
      </c>
      <c r="F240" s="159" t="s">
        <v>232</v>
      </c>
      <c r="H240" s="158" t="s">
        <v>19</v>
      </c>
      <c r="I240" s="160"/>
      <c r="L240" s="157"/>
      <c r="M240" s="161"/>
      <c r="T240" s="162"/>
      <c r="AT240" s="158" t="s">
        <v>220</v>
      </c>
      <c r="AU240" s="158" t="s">
        <v>86</v>
      </c>
      <c r="AV240" s="13" t="s">
        <v>84</v>
      </c>
      <c r="AW240" s="13" t="s">
        <v>37</v>
      </c>
      <c r="AX240" s="13" t="s">
        <v>77</v>
      </c>
      <c r="AY240" s="158" t="s">
        <v>208</v>
      </c>
    </row>
    <row r="241" spans="2:51" s="14" customFormat="1" ht="12">
      <c r="B241" s="163"/>
      <c r="D241" s="150" t="s">
        <v>220</v>
      </c>
      <c r="E241" s="164" t="s">
        <v>19</v>
      </c>
      <c r="F241" s="165" t="s">
        <v>223</v>
      </c>
      <c r="H241" s="166">
        <v>15.299999999999999</v>
      </c>
      <c r="I241" s="167"/>
      <c r="L241" s="163"/>
      <c r="M241" s="168"/>
      <c r="T241" s="169"/>
      <c r="AT241" s="164" t="s">
        <v>220</v>
      </c>
      <c r="AU241" s="164" t="s">
        <v>86</v>
      </c>
      <c r="AV241" s="14" t="s">
        <v>216</v>
      </c>
      <c r="AW241" s="14" t="s">
        <v>37</v>
      </c>
      <c r="AX241" s="14" t="s">
        <v>84</v>
      </c>
      <c r="AY241" s="164" t="s">
        <v>208</v>
      </c>
    </row>
    <row r="242" spans="2:65" s="1" customFormat="1" ht="37.9" customHeight="1">
      <c r="B242" s="33"/>
      <c r="C242" s="132" t="s">
        <v>383</v>
      </c>
      <c r="D242" s="132" t="s">
        <v>211</v>
      </c>
      <c r="E242" s="133" t="s">
        <v>369</v>
      </c>
      <c r="F242" s="134" t="s">
        <v>370</v>
      </c>
      <c r="G242" s="135" t="s">
        <v>226</v>
      </c>
      <c r="H242" s="136">
        <v>25.019</v>
      </c>
      <c r="I242" s="137"/>
      <c r="J242" s="138">
        <f>ROUND(I242*H242,2)</f>
        <v>0</v>
      </c>
      <c r="K242" s="134" t="s">
        <v>215</v>
      </c>
      <c r="L242" s="33"/>
      <c r="M242" s="139" t="s">
        <v>19</v>
      </c>
      <c r="N242" s="140" t="s">
        <v>48</v>
      </c>
      <c r="P242" s="141">
        <f>O242*H242</f>
        <v>0</v>
      </c>
      <c r="Q242" s="141">
        <v>0</v>
      </c>
      <c r="R242" s="141">
        <f>Q242*H242</f>
        <v>0</v>
      </c>
      <c r="S242" s="141">
        <v>0.046</v>
      </c>
      <c r="T242" s="142">
        <f>S242*H242</f>
        <v>1.150874</v>
      </c>
      <c r="AR242" s="143" t="s">
        <v>216</v>
      </c>
      <c r="AT242" s="143" t="s">
        <v>211</v>
      </c>
      <c r="AU242" s="143" t="s">
        <v>86</v>
      </c>
      <c r="AY242" s="18" t="s">
        <v>208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84</v>
      </c>
      <c r="BK242" s="144">
        <f>ROUND(I242*H242,2)</f>
        <v>0</v>
      </c>
      <c r="BL242" s="18" t="s">
        <v>216</v>
      </c>
      <c r="BM242" s="143" t="s">
        <v>988</v>
      </c>
    </row>
    <row r="243" spans="2:47" s="1" customFormat="1" ht="12">
      <c r="B243" s="33"/>
      <c r="D243" s="145" t="s">
        <v>218</v>
      </c>
      <c r="F243" s="146" t="s">
        <v>372</v>
      </c>
      <c r="I243" s="147"/>
      <c r="L243" s="33"/>
      <c r="M243" s="148"/>
      <c r="T243" s="52"/>
      <c r="AT243" s="18" t="s">
        <v>218</v>
      </c>
      <c r="AU243" s="18" t="s">
        <v>86</v>
      </c>
    </row>
    <row r="244" spans="2:51" s="12" customFormat="1" ht="12">
      <c r="B244" s="149"/>
      <c r="D244" s="150" t="s">
        <v>220</v>
      </c>
      <c r="E244" s="151" t="s">
        <v>19</v>
      </c>
      <c r="F244" s="152" t="s">
        <v>989</v>
      </c>
      <c r="H244" s="153">
        <v>25.019</v>
      </c>
      <c r="I244" s="154"/>
      <c r="L244" s="149"/>
      <c r="M244" s="155"/>
      <c r="T244" s="156"/>
      <c r="AT244" s="151" t="s">
        <v>220</v>
      </c>
      <c r="AU244" s="151" t="s">
        <v>86</v>
      </c>
      <c r="AV244" s="12" t="s">
        <v>86</v>
      </c>
      <c r="AW244" s="12" t="s">
        <v>37</v>
      </c>
      <c r="AX244" s="12" t="s">
        <v>77</v>
      </c>
      <c r="AY244" s="151" t="s">
        <v>208</v>
      </c>
    </row>
    <row r="245" spans="2:51" s="14" customFormat="1" ht="12">
      <c r="B245" s="163"/>
      <c r="D245" s="150" t="s">
        <v>220</v>
      </c>
      <c r="E245" s="164" t="s">
        <v>19</v>
      </c>
      <c r="F245" s="165" t="s">
        <v>223</v>
      </c>
      <c r="H245" s="166">
        <v>25.019</v>
      </c>
      <c r="I245" s="167"/>
      <c r="L245" s="163"/>
      <c r="M245" s="168"/>
      <c r="T245" s="169"/>
      <c r="AT245" s="164" t="s">
        <v>220</v>
      </c>
      <c r="AU245" s="164" t="s">
        <v>86</v>
      </c>
      <c r="AV245" s="14" t="s">
        <v>216</v>
      </c>
      <c r="AW245" s="14" t="s">
        <v>37</v>
      </c>
      <c r="AX245" s="14" t="s">
        <v>84</v>
      </c>
      <c r="AY245" s="164" t="s">
        <v>208</v>
      </c>
    </row>
    <row r="246" spans="2:65" s="1" customFormat="1" ht="44.25" customHeight="1">
      <c r="B246" s="33"/>
      <c r="C246" s="132" t="s">
        <v>389</v>
      </c>
      <c r="D246" s="132" t="s">
        <v>211</v>
      </c>
      <c r="E246" s="133" t="s">
        <v>375</v>
      </c>
      <c r="F246" s="134" t="s">
        <v>376</v>
      </c>
      <c r="G246" s="135" t="s">
        <v>226</v>
      </c>
      <c r="H246" s="136">
        <v>18.165</v>
      </c>
      <c r="I246" s="137"/>
      <c r="J246" s="138">
        <f>ROUND(I246*H246,2)</f>
        <v>0</v>
      </c>
      <c r="K246" s="134" t="s">
        <v>215</v>
      </c>
      <c r="L246" s="33"/>
      <c r="M246" s="139" t="s">
        <v>19</v>
      </c>
      <c r="N246" s="140" t="s">
        <v>48</v>
      </c>
      <c r="P246" s="141">
        <f>O246*H246</f>
        <v>0</v>
      </c>
      <c r="Q246" s="141">
        <v>0</v>
      </c>
      <c r="R246" s="141">
        <f>Q246*H246</f>
        <v>0</v>
      </c>
      <c r="S246" s="141">
        <v>0.059</v>
      </c>
      <c r="T246" s="142">
        <f>S246*H246</f>
        <v>1.0717349999999999</v>
      </c>
      <c r="AR246" s="143" t="s">
        <v>216</v>
      </c>
      <c r="AT246" s="143" t="s">
        <v>211</v>
      </c>
      <c r="AU246" s="143" t="s">
        <v>86</v>
      </c>
      <c r="AY246" s="18" t="s">
        <v>208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8" t="s">
        <v>84</v>
      </c>
      <c r="BK246" s="144">
        <f>ROUND(I246*H246,2)</f>
        <v>0</v>
      </c>
      <c r="BL246" s="18" t="s">
        <v>216</v>
      </c>
      <c r="BM246" s="143" t="s">
        <v>990</v>
      </c>
    </row>
    <row r="247" spans="2:47" s="1" customFormat="1" ht="12">
      <c r="B247" s="33"/>
      <c r="D247" s="145" t="s">
        <v>218</v>
      </c>
      <c r="F247" s="146" t="s">
        <v>378</v>
      </c>
      <c r="I247" s="147"/>
      <c r="L247" s="33"/>
      <c r="M247" s="148"/>
      <c r="T247" s="52"/>
      <c r="AT247" s="18" t="s">
        <v>218</v>
      </c>
      <c r="AU247" s="18" t="s">
        <v>86</v>
      </c>
    </row>
    <row r="248" spans="2:51" s="12" customFormat="1" ht="12">
      <c r="B248" s="149"/>
      <c r="D248" s="150" t="s">
        <v>220</v>
      </c>
      <c r="E248" s="151" t="s">
        <v>19</v>
      </c>
      <c r="F248" s="152" t="s">
        <v>991</v>
      </c>
      <c r="H248" s="153">
        <v>18.165</v>
      </c>
      <c r="I248" s="154"/>
      <c r="L248" s="149"/>
      <c r="M248" s="155"/>
      <c r="T248" s="156"/>
      <c r="AT248" s="151" t="s">
        <v>220</v>
      </c>
      <c r="AU248" s="151" t="s">
        <v>86</v>
      </c>
      <c r="AV248" s="12" t="s">
        <v>86</v>
      </c>
      <c r="AW248" s="12" t="s">
        <v>37</v>
      </c>
      <c r="AX248" s="12" t="s">
        <v>77</v>
      </c>
      <c r="AY248" s="151" t="s">
        <v>208</v>
      </c>
    </row>
    <row r="249" spans="2:51" s="14" customFormat="1" ht="12">
      <c r="B249" s="163"/>
      <c r="D249" s="150" t="s">
        <v>220</v>
      </c>
      <c r="E249" s="164" t="s">
        <v>19</v>
      </c>
      <c r="F249" s="165" t="s">
        <v>223</v>
      </c>
      <c r="H249" s="166">
        <v>18.165</v>
      </c>
      <c r="I249" s="167"/>
      <c r="L249" s="163"/>
      <c r="M249" s="168"/>
      <c r="T249" s="169"/>
      <c r="AT249" s="164" t="s">
        <v>220</v>
      </c>
      <c r="AU249" s="164" t="s">
        <v>86</v>
      </c>
      <c r="AV249" s="14" t="s">
        <v>216</v>
      </c>
      <c r="AW249" s="14" t="s">
        <v>37</v>
      </c>
      <c r="AX249" s="14" t="s">
        <v>84</v>
      </c>
      <c r="AY249" s="164" t="s">
        <v>208</v>
      </c>
    </row>
    <row r="250" spans="2:63" s="11" customFormat="1" ht="22.9" customHeight="1">
      <c r="B250" s="120"/>
      <c r="D250" s="121" t="s">
        <v>76</v>
      </c>
      <c r="E250" s="130" t="s">
        <v>381</v>
      </c>
      <c r="F250" s="130" t="s">
        <v>382</v>
      </c>
      <c r="I250" s="123"/>
      <c r="J250" s="131">
        <f>BK250</f>
        <v>0</v>
      </c>
      <c r="L250" s="120"/>
      <c r="M250" s="125"/>
      <c r="P250" s="126">
        <f>SUM(P251:P261)</f>
        <v>0</v>
      </c>
      <c r="R250" s="126">
        <f>SUM(R251:R261)</f>
        <v>0</v>
      </c>
      <c r="T250" s="127">
        <f>SUM(T251:T261)</f>
        <v>0</v>
      </c>
      <c r="AR250" s="121" t="s">
        <v>84</v>
      </c>
      <c r="AT250" s="128" t="s">
        <v>76</v>
      </c>
      <c r="AU250" s="128" t="s">
        <v>84</v>
      </c>
      <c r="AY250" s="121" t="s">
        <v>208</v>
      </c>
      <c r="BK250" s="129">
        <f>SUM(BK251:BK261)</f>
        <v>0</v>
      </c>
    </row>
    <row r="251" spans="2:65" s="1" customFormat="1" ht="44.25" customHeight="1">
      <c r="B251" s="33"/>
      <c r="C251" s="132" t="s">
        <v>394</v>
      </c>
      <c r="D251" s="132" t="s">
        <v>211</v>
      </c>
      <c r="E251" s="133" t="s">
        <v>625</v>
      </c>
      <c r="F251" s="134" t="s">
        <v>626</v>
      </c>
      <c r="G251" s="135" t="s">
        <v>386</v>
      </c>
      <c r="H251" s="136">
        <v>29.307</v>
      </c>
      <c r="I251" s="137"/>
      <c r="J251" s="138">
        <f>ROUND(I251*H251,2)</f>
        <v>0</v>
      </c>
      <c r="K251" s="134" t="s">
        <v>215</v>
      </c>
      <c r="L251" s="33"/>
      <c r="M251" s="139" t="s">
        <v>19</v>
      </c>
      <c r="N251" s="140" t="s">
        <v>48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216</v>
      </c>
      <c r="AT251" s="143" t="s">
        <v>211</v>
      </c>
      <c r="AU251" s="143" t="s">
        <v>86</v>
      </c>
      <c r="AY251" s="18" t="s">
        <v>208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8" t="s">
        <v>84</v>
      </c>
      <c r="BK251" s="144">
        <f>ROUND(I251*H251,2)</f>
        <v>0</v>
      </c>
      <c r="BL251" s="18" t="s">
        <v>216</v>
      </c>
      <c r="BM251" s="143" t="s">
        <v>992</v>
      </c>
    </row>
    <row r="252" spans="2:47" s="1" customFormat="1" ht="12">
      <c r="B252" s="33"/>
      <c r="D252" s="145" t="s">
        <v>218</v>
      </c>
      <c r="F252" s="146" t="s">
        <v>628</v>
      </c>
      <c r="I252" s="147"/>
      <c r="L252" s="33"/>
      <c r="M252" s="148"/>
      <c r="T252" s="52"/>
      <c r="AT252" s="18" t="s">
        <v>218</v>
      </c>
      <c r="AU252" s="18" t="s">
        <v>86</v>
      </c>
    </row>
    <row r="253" spans="2:65" s="1" customFormat="1" ht="33" customHeight="1">
      <c r="B253" s="33"/>
      <c r="C253" s="132" t="s">
        <v>400</v>
      </c>
      <c r="D253" s="132" t="s">
        <v>211</v>
      </c>
      <c r="E253" s="133" t="s">
        <v>390</v>
      </c>
      <c r="F253" s="134" t="s">
        <v>391</v>
      </c>
      <c r="G253" s="135" t="s">
        <v>386</v>
      </c>
      <c r="H253" s="136">
        <v>29.307</v>
      </c>
      <c r="I253" s="137"/>
      <c r="J253" s="138">
        <f>ROUND(I253*H253,2)</f>
        <v>0</v>
      </c>
      <c r="K253" s="134" t="s">
        <v>215</v>
      </c>
      <c r="L253" s="33"/>
      <c r="M253" s="139" t="s">
        <v>19</v>
      </c>
      <c r="N253" s="140" t="s">
        <v>48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216</v>
      </c>
      <c r="AT253" s="143" t="s">
        <v>211</v>
      </c>
      <c r="AU253" s="143" t="s">
        <v>86</v>
      </c>
      <c r="AY253" s="18" t="s">
        <v>208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8" t="s">
        <v>84</v>
      </c>
      <c r="BK253" s="144">
        <f>ROUND(I253*H253,2)</f>
        <v>0</v>
      </c>
      <c r="BL253" s="18" t="s">
        <v>216</v>
      </c>
      <c r="BM253" s="143" t="s">
        <v>993</v>
      </c>
    </row>
    <row r="254" spans="2:47" s="1" customFormat="1" ht="12">
      <c r="B254" s="33"/>
      <c r="D254" s="145" t="s">
        <v>218</v>
      </c>
      <c r="F254" s="146" t="s">
        <v>393</v>
      </c>
      <c r="I254" s="147"/>
      <c r="L254" s="33"/>
      <c r="M254" s="148"/>
      <c r="T254" s="52"/>
      <c r="AT254" s="18" t="s">
        <v>218</v>
      </c>
      <c r="AU254" s="18" t="s">
        <v>86</v>
      </c>
    </row>
    <row r="255" spans="2:65" s="1" customFormat="1" ht="44.25" customHeight="1">
      <c r="B255" s="33"/>
      <c r="C255" s="132" t="s">
        <v>405</v>
      </c>
      <c r="D255" s="132" t="s">
        <v>211</v>
      </c>
      <c r="E255" s="133" t="s">
        <v>395</v>
      </c>
      <c r="F255" s="134" t="s">
        <v>396</v>
      </c>
      <c r="G255" s="135" t="s">
        <v>386</v>
      </c>
      <c r="H255" s="136">
        <v>732.675</v>
      </c>
      <c r="I255" s="137"/>
      <c r="J255" s="138">
        <f>ROUND(I255*H255,2)</f>
        <v>0</v>
      </c>
      <c r="K255" s="134" t="s">
        <v>215</v>
      </c>
      <c r="L255" s="33"/>
      <c r="M255" s="139" t="s">
        <v>19</v>
      </c>
      <c r="N255" s="140" t="s">
        <v>48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216</v>
      </c>
      <c r="AT255" s="143" t="s">
        <v>211</v>
      </c>
      <c r="AU255" s="143" t="s">
        <v>86</v>
      </c>
      <c r="AY255" s="18" t="s">
        <v>208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8" t="s">
        <v>84</v>
      </c>
      <c r="BK255" s="144">
        <f>ROUND(I255*H255,2)</f>
        <v>0</v>
      </c>
      <c r="BL255" s="18" t="s">
        <v>216</v>
      </c>
      <c r="BM255" s="143" t="s">
        <v>994</v>
      </c>
    </row>
    <row r="256" spans="2:47" s="1" customFormat="1" ht="12">
      <c r="B256" s="33"/>
      <c r="D256" s="145" t="s">
        <v>218</v>
      </c>
      <c r="F256" s="146" t="s">
        <v>398</v>
      </c>
      <c r="I256" s="147"/>
      <c r="L256" s="33"/>
      <c r="M256" s="148"/>
      <c r="T256" s="52"/>
      <c r="AT256" s="18" t="s">
        <v>218</v>
      </c>
      <c r="AU256" s="18" t="s">
        <v>86</v>
      </c>
    </row>
    <row r="257" spans="2:51" s="12" customFormat="1" ht="12">
      <c r="B257" s="149"/>
      <c r="D257" s="150" t="s">
        <v>220</v>
      </c>
      <c r="F257" s="152" t="s">
        <v>995</v>
      </c>
      <c r="H257" s="153">
        <v>732.675</v>
      </c>
      <c r="I257" s="154"/>
      <c r="L257" s="149"/>
      <c r="M257" s="155"/>
      <c r="T257" s="156"/>
      <c r="AT257" s="151" t="s">
        <v>220</v>
      </c>
      <c r="AU257" s="151" t="s">
        <v>86</v>
      </c>
      <c r="AV257" s="12" t="s">
        <v>86</v>
      </c>
      <c r="AW257" s="12" t="s">
        <v>4</v>
      </c>
      <c r="AX257" s="12" t="s">
        <v>84</v>
      </c>
      <c r="AY257" s="151" t="s">
        <v>208</v>
      </c>
    </row>
    <row r="258" spans="2:65" s="1" customFormat="1" ht="44.25" customHeight="1">
      <c r="B258" s="33"/>
      <c r="C258" s="132" t="s">
        <v>412</v>
      </c>
      <c r="D258" s="132" t="s">
        <v>211</v>
      </c>
      <c r="E258" s="133" t="s">
        <v>401</v>
      </c>
      <c r="F258" s="134" t="s">
        <v>402</v>
      </c>
      <c r="G258" s="135" t="s">
        <v>386</v>
      </c>
      <c r="H258" s="136">
        <v>28.035</v>
      </c>
      <c r="I258" s="137"/>
      <c r="J258" s="138">
        <f>ROUND(I258*H258,2)</f>
        <v>0</v>
      </c>
      <c r="K258" s="134" t="s">
        <v>215</v>
      </c>
      <c r="L258" s="33"/>
      <c r="M258" s="139" t="s">
        <v>19</v>
      </c>
      <c r="N258" s="140" t="s">
        <v>48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216</v>
      </c>
      <c r="AT258" s="143" t="s">
        <v>211</v>
      </c>
      <c r="AU258" s="143" t="s">
        <v>86</v>
      </c>
      <c r="AY258" s="18" t="s">
        <v>208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8" t="s">
        <v>84</v>
      </c>
      <c r="BK258" s="144">
        <f>ROUND(I258*H258,2)</f>
        <v>0</v>
      </c>
      <c r="BL258" s="18" t="s">
        <v>216</v>
      </c>
      <c r="BM258" s="143" t="s">
        <v>996</v>
      </c>
    </row>
    <row r="259" spans="2:47" s="1" customFormat="1" ht="12">
      <c r="B259" s="33"/>
      <c r="D259" s="145" t="s">
        <v>218</v>
      </c>
      <c r="F259" s="146" t="s">
        <v>404</v>
      </c>
      <c r="I259" s="147"/>
      <c r="L259" s="33"/>
      <c r="M259" s="148"/>
      <c r="T259" s="52"/>
      <c r="AT259" s="18" t="s">
        <v>218</v>
      </c>
      <c r="AU259" s="18" t="s">
        <v>86</v>
      </c>
    </row>
    <row r="260" spans="2:65" s="1" customFormat="1" ht="49.15" customHeight="1">
      <c r="B260" s="33"/>
      <c r="C260" s="132" t="s">
        <v>421</v>
      </c>
      <c r="D260" s="132" t="s">
        <v>211</v>
      </c>
      <c r="E260" s="133" t="s">
        <v>406</v>
      </c>
      <c r="F260" s="134" t="s">
        <v>407</v>
      </c>
      <c r="G260" s="135" t="s">
        <v>386</v>
      </c>
      <c r="H260" s="136">
        <v>1.272</v>
      </c>
      <c r="I260" s="137"/>
      <c r="J260" s="138">
        <f>ROUND(I260*H260,2)</f>
        <v>0</v>
      </c>
      <c r="K260" s="134" t="s">
        <v>215</v>
      </c>
      <c r="L260" s="33"/>
      <c r="M260" s="139" t="s">
        <v>19</v>
      </c>
      <c r="N260" s="140" t="s">
        <v>48</v>
      </c>
      <c r="P260" s="141">
        <f>O260*H260</f>
        <v>0</v>
      </c>
      <c r="Q260" s="141">
        <v>0</v>
      </c>
      <c r="R260" s="141">
        <f>Q260*H260</f>
        <v>0</v>
      </c>
      <c r="S260" s="141">
        <v>0</v>
      </c>
      <c r="T260" s="142">
        <f>S260*H260</f>
        <v>0</v>
      </c>
      <c r="AR260" s="143" t="s">
        <v>216</v>
      </c>
      <c r="AT260" s="143" t="s">
        <v>211</v>
      </c>
      <c r="AU260" s="143" t="s">
        <v>86</v>
      </c>
      <c r="AY260" s="18" t="s">
        <v>208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8" t="s">
        <v>84</v>
      </c>
      <c r="BK260" s="144">
        <f>ROUND(I260*H260,2)</f>
        <v>0</v>
      </c>
      <c r="BL260" s="18" t="s">
        <v>216</v>
      </c>
      <c r="BM260" s="143" t="s">
        <v>997</v>
      </c>
    </row>
    <row r="261" spans="2:47" s="1" customFormat="1" ht="12">
      <c r="B261" s="33"/>
      <c r="D261" s="145" t="s">
        <v>218</v>
      </c>
      <c r="F261" s="146" t="s">
        <v>409</v>
      </c>
      <c r="I261" s="147"/>
      <c r="L261" s="33"/>
      <c r="M261" s="148"/>
      <c r="T261" s="52"/>
      <c r="AT261" s="18" t="s">
        <v>218</v>
      </c>
      <c r="AU261" s="18" t="s">
        <v>86</v>
      </c>
    </row>
    <row r="262" spans="2:63" s="11" customFormat="1" ht="22.9" customHeight="1">
      <c r="B262" s="120"/>
      <c r="D262" s="121" t="s">
        <v>76</v>
      </c>
      <c r="E262" s="130" t="s">
        <v>410</v>
      </c>
      <c r="F262" s="130" t="s">
        <v>411</v>
      </c>
      <c r="I262" s="123"/>
      <c r="J262" s="131">
        <f>BK262</f>
        <v>0</v>
      </c>
      <c r="L262" s="120"/>
      <c r="M262" s="125"/>
      <c r="P262" s="126">
        <f>SUM(P263:P264)</f>
        <v>0</v>
      </c>
      <c r="R262" s="126">
        <f>SUM(R263:R264)</f>
        <v>0</v>
      </c>
      <c r="T262" s="127">
        <f>SUM(T263:T264)</f>
        <v>0</v>
      </c>
      <c r="AR262" s="121" t="s">
        <v>84</v>
      </c>
      <c r="AT262" s="128" t="s">
        <v>76</v>
      </c>
      <c r="AU262" s="128" t="s">
        <v>84</v>
      </c>
      <c r="AY262" s="121" t="s">
        <v>208</v>
      </c>
      <c r="BK262" s="129">
        <f>SUM(BK263:BK264)</f>
        <v>0</v>
      </c>
    </row>
    <row r="263" spans="2:65" s="1" customFormat="1" ht="55.5" customHeight="1">
      <c r="B263" s="33"/>
      <c r="C263" s="132" t="s">
        <v>426</v>
      </c>
      <c r="D263" s="132" t="s">
        <v>211</v>
      </c>
      <c r="E263" s="133" t="s">
        <v>634</v>
      </c>
      <c r="F263" s="134" t="s">
        <v>635</v>
      </c>
      <c r="G263" s="135" t="s">
        <v>386</v>
      </c>
      <c r="H263" s="136">
        <v>13.707</v>
      </c>
      <c r="I263" s="137"/>
      <c r="J263" s="138">
        <f>ROUND(I263*H263,2)</f>
        <v>0</v>
      </c>
      <c r="K263" s="134" t="s">
        <v>215</v>
      </c>
      <c r="L263" s="33"/>
      <c r="M263" s="139" t="s">
        <v>19</v>
      </c>
      <c r="N263" s="140" t="s">
        <v>48</v>
      </c>
      <c r="P263" s="141">
        <f>O263*H263</f>
        <v>0</v>
      </c>
      <c r="Q263" s="141">
        <v>0</v>
      </c>
      <c r="R263" s="141">
        <f>Q263*H263</f>
        <v>0</v>
      </c>
      <c r="S263" s="141">
        <v>0</v>
      </c>
      <c r="T263" s="142">
        <f>S263*H263</f>
        <v>0</v>
      </c>
      <c r="AR263" s="143" t="s">
        <v>216</v>
      </c>
      <c r="AT263" s="143" t="s">
        <v>211</v>
      </c>
      <c r="AU263" s="143" t="s">
        <v>86</v>
      </c>
      <c r="AY263" s="18" t="s">
        <v>208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8" t="s">
        <v>84</v>
      </c>
      <c r="BK263" s="144">
        <f>ROUND(I263*H263,2)</f>
        <v>0</v>
      </c>
      <c r="BL263" s="18" t="s">
        <v>216</v>
      </c>
      <c r="BM263" s="143" t="s">
        <v>998</v>
      </c>
    </row>
    <row r="264" spans="2:47" s="1" customFormat="1" ht="12">
      <c r="B264" s="33"/>
      <c r="D264" s="145" t="s">
        <v>218</v>
      </c>
      <c r="F264" s="146" t="s">
        <v>637</v>
      </c>
      <c r="I264" s="147"/>
      <c r="L264" s="33"/>
      <c r="M264" s="148"/>
      <c r="T264" s="52"/>
      <c r="AT264" s="18" t="s">
        <v>218</v>
      </c>
      <c r="AU264" s="18" t="s">
        <v>86</v>
      </c>
    </row>
    <row r="265" spans="2:63" s="11" customFormat="1" ht="25.9" customHeight="1">
      <c r="B265" s="120"/>
      <c r="D265" s="121" t="s">
        <v>76</v>
      </c>
      <c r="E265" s="122" t="s">
        <v>417</v>
      </c>
      <c r="F265" s="122" t="s">
        <v>418</v>
      </c>
      <c r="I265" s="123"/>
      <c r="J265" s="124">
        <f>BK265</f>
        <v>0</v>
      </c>
      <c r="L265" s="120"/>
      <c r="M265" s="125"/>
      <c r="P265" s="126">
        <f>P266+P277</f>
        <v>0</v>
      </c>
      <c r="R265" s="126">
        <f>R266+R277</f>
        <v>1.2708964871125001</v>
      </c>
      <c r="T265" s="127">
        <f>T266+T277</f>
        <v>0.030978500000000003</v>
      </c>
      <c r="AR265" s="121" t="s">
        <v>86</v>
      </c>
      <c r="AT265" s="128" t="s">
        <v>76</v>
      </c>
      <c r="AU265" s="128" t="s">
        <v>77</v>
      </c>
      <c r="AY265" s="121" t="s">
        <v>208</v>
      </c>
      <c r="BK265" s="129">
        <f>BK266+BK277</f>
        <v>0</v>
      </c>
    </row>
    <row r="266" spans="2:63" s="11" customFormat="1" ht="22.9" customHeight="1">
      <c r="B266" s="120"/>
      <c r="D266" s="121" t="s">
        <v>76</v>
      </c>
      <c r="E266" s="130" t="s">
        <v>419</v>
      </c>
      <c r="F266" s="130" t="s">
        <v>420</v>
      </c>
      <c r="I266" s="123"/>
      <c r="J266" s="131">
        <f>BK266</f>
        <v>0</v>
      </c>
      <c r="L266" s="120"/>
      <c r="M266" s="125"/>
      <c r="P266" s="126">
        <f>SUM(P267:P276)</f>
        <v>0</v>
      </c>
      <c r="R266" s="126">
        <f>SUM(R267:R276)</f>
        <v>0.0904332576</v>
      </c>
      <c r="T266" s="127">
        <f>SUM(T267:T276)</f>
        <v>0.030978500000000003</v>
      </c>
      <c r="AR266" s="121" t="s">
        <v>86</v>
      </c>
      <c r="AT266" s="128" t="s">
        <v>76</v>
      </c>
      <c r="AU266" s="128" t="s">
        <v>84</v>
      </c>
      <c r="AY266" s="121" t="s">
        <v>208</v>
      </c>
      <c r="BK266" s="129">
        <f>SUM(BK267:BK276)</f>
        <v>0</v>
      </c>
    </row>
    <row r="267" spans="2:65" s="1" customFormat="1" ht="24.2" customHeight="1">
      <c r="B267" s="33"/>
      <c r="C267" s="132" t="s">
        <v>432</v>
      </c>
      <c r="D267" s="132" t="s">
        <v>211</v>
      </c>
      <c r="E267" s="133" t="s">
        <v>422</v>
      </c>
      <c r="F267" s="134" t="s">
        <v>423</v>
      </c>
      <c r="G267" s="135" t="s">
        <v>274</v>
      </c>
      <c r="H267" s="136">
        <v>18.55</v>
      </c>
      <c r="I267" s="137"/>
      <c r="J267" s="138">
        <f>ROUND(I267*H267,2)</f>
        <v>0</v>
      </c>
      <c r="K267" s="134" t="s">
        <v>215</v>
      </c>
      <c r="L267" s="33"/>
      <c r="M267" s="139" t="s">
        <v>19</v>
      </c>
      <c r="N267" s="140" t="s">
        <v>48</v>
      </c>
      <c r="P267" s="141">
        <f>O267*H267</f>
        <v>0</v>
      </c>
      <c r="Q267" s="141">
        <v>0</v>
      </c>
      <c r="R267" s="141">
        <f>Q267*H267</f>
        <v>0</v>
      </c>
      <c r="S267" s="141">
        <v>0.00167</v>
      </c>
      <c r="T267" s="142">
        <f>S267*H267</f>
        <v>0.030978500000000003</v>
      </c>
      <c r="AR267" s="143" t="s">
        <v>331</v>
      </c>
      <c r="AT267" s="143" t="s">
        <v>211</v>
      </c>
      <c r="AU267" s="143" t="s">
        <v>86</v>
      </c>
      <c r="AY267" s="18" t="s">
        <v>208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8" t="s">
        <v>84</v>
      </c>
      <c r="BK267" s="144">
        <f>ROUND(I267*H267,2)</f>
        <v>0</v>
      </c>
      <c r="BL267" s="18" t="s">
        <v>331</v>
      </c>
      <c r="BM267" s="143" t="s">
        <v>999</v>
      </c>
    </row>
    <row r="268" spans="2:47" s="1" customFormat="1" ht="12">
      <c r="B268" s="33"/>
      <c r="D268" s="145" t="s">
        <v>218</v>
      </c>
      <c r="F268" s="146" t="s">
        <v>425</v>
      </c>
      <c r="I268" s="147"/>
      <c r="L268" s="33"/>
      <c r="M268" s="148"/>
      <c r="T268" s="52"/>
      <c r="AT268" s="18" t="s">
        <v>218</v>
      </c>
      <c r="AU268" s="18" t="s">
        <v>86</v>
      </c>
    </row>
    <row r="269" spans="2:51" s="12" customFormat="1" ht="12">
      <c r="B269" s="149"/>
      <c r="D269" s="150" t="s">
        <v>220</v>
      </c>
      <c r="E269" s="151" t="s">
        <v>19</v>
      </c>
      <c r="F269" s="152" t="s">
        <v>785</v>
      </c>
      <c r="H269" s="153">
        <v>18.55</v>
      </c>
      <c r="I269" s="154"/>
      <c r="L269" s="149"/>
      <c r="M269" s="155"/>
      <c r="T269" s="156"/>
      <c r="AT269" s="151" t="s">
        <v>220</v>
      </c>
      <c r="AU269" s="151" t="s">
        <v>86</v>
      </c>
      <c r="AV269" s="12" t="s">
        <v>86</v>
      </c>
      <c r="AW269" s="12" t="s">
        <v>37</v>
      </c>
      <c r="AX269" s="12" t="s">
        <v>77</v>
      </c>
      <c r="AY269" s="151" t="s">
        <v>208</v>
      </c>
    </row>
    <row r="270" spans="2:51" s="14" customFormat="1" ht="12">
      <c r="B270" s="163"/>
      <c r="D270" s="150" t="s">
        <v>220</v>
      </c>
      <c r="E270" s="164" t="s">
        <v>19</v>
      </c>
      <c r="F270" s="165" t="s">
        <v>223</v>
      </c>
      <c r="H270" s="166">
        <v>18.55</v>
      </c>
      <c r="I270" s="167"/>
      <c r="L270" s="163"/>
      <c r="M270" s="168"/>
      <c r="T270" s="169"/>
      <c r="AT270" s="164" t="s">
        <v>220</v>
      </c>
      <c r="AU270" s="164" t="s">
        <v>86</v>
      </c>
      <c r="AV270" s="14" t="s">
        <v>216</v>
      </c>
      <c r="AW270" s="14" t="s">
        <v>37</v>
      </c>
      <c r="AX270" s="14" t="s">
        <v>84</v>
      </c>
      <c r="AY270" s="164" t="s">
        <v>208</v>
      </c>
    </row>
    <row r="271" spans="2:65" s="1" customFormat="1" ht="37.9" customHeight="1">
      <c r="B271" s="33"/>
      <c r="C271" s="132" t="s">
        <v>438</v>
      </c>
      <c r="D271" s="132" t="s">
        <v>211</v>
      </c>
      <c r="E271" s="133" t="s">
        <v>427</v>
      </c>
      <c r="F271" s="134" t="s">
        <v>428</v>
      </c>
      <c r="G271" s="135" t="s">
        <v>274</v>
      </c>
      <c r="H271" s="136">
        <v>33.6</v>
      </c>
      <c r="I271" s="137"/>
      <c r="J271" s="138">
        <f>ROUND(I271*H271,2)</f>
        <v>0</v>
      </c>
      <c r="K271" s="134" t="s">
        <v>215</v>
      </c>
      <c r="L271" s="33"/>
      <c r="M271" s="139" t="s">
        <v>19</v>
      </c>
      <c r="N271" s="140" t="s">
        <v>48</v>
      </c>
      <c r="P271" s="141">
        <f>O271*H271</f>
        <v>0</v>
      </c>
      <c r="Q271" s="141">
        <v>0.002691466</v>
      </c>
      <c r="R271" s="141">
        <f>Q271*H271</f>
        <v>0.0904332576</v>
      </c>
      <c r="S271" s="141">
        <v>0</v>
      </c>
      <c r="T271" s="142">
        <f>S271*H271</f>
        <v>0</v>
      </c>
      <c r="AR271" s="143" t="s">
        <v>331</v>
      </c>
      <c r="AT271" s="143" t="s">
        <v>211</v>
      </c>
      <c r="AU271" s="143" t="s">
        <v>86</v>
      </c>
      <c r="AY271" s="18" t="s">
        <v>208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8" t="s">
        <v>84</v>
      </c>
      <c r="BK271" s="144">
        <f>ROUND(I271*H271,2)</f>
        <v>0</v>
      </c>
      <c r="BL271" s="18" t="s">
        <v>331</v>
      </c>
      <c r="BM271" s="143" t="s">
        <v>1000</v>
      </c>
    </row>
    <row r="272" spans="2:47" s="1" customFormat="1" ht="12">
      <c r="B272" s="33"/>
      <c r="D272" s="145" t="s">
        <v>218</v>
      </c>
      <c r="F272" s="146" t="s">
        <v>430</v>
      </c>
      <c r="I272" s="147"/>
      <c r="L272" s="33"/>
      <c r="M272" s="148"/>
      <c r="T272" s="52"/>
      <c r="AT272" s="18" t="s">
        <v>218</v>
      </c>
      <c r="AU272" s="18" t="s">
        <v>86</v>
      </c>
    </row>
    <row r="273" spans="2:51" s="12" customFormat="1" ht="12">
      <c r="B273" s="149"/>
      <c r="D273" s="150" t="s">
        <v>220</v>
      </c>
      <c r="E273" s="151" t="s">
        <v>19</v>
      </c>
      <c r="F273" s="152" t="s">
        <v>1001</v>
      </c>
      <c r="H273" s="153">
        <v>33.6</v>
      </c>
      <c r="I273" s="154"/>
      <c r="L273" s="149"/>
      <c r="M273" s="155"/>
      <c r="T273" s="156"/>
      <c r="AT273" s="151" t="s">
        <v>220</v>
      </c>
      <c r="AU273" s="151" t="s">
        <v>86</v>
      </c>
      <c r="AV273" s="12" t="s">
        <v>86</v>
      </c>
      <c r="AW273" s="12" t="s">
        <v>37</v>
      </c>
      <c r="AX273" s="12" t="s">
        <v>77</v>
      </c>
      <c r="AY273" s="151" t="s">
        <v>208</v>
      </c>
    </row>
    <row r="274" spans="2:51" s="14" customFormat="1" ht="12">
      <c r="B274" s="163"/>
      <c r="D274" s="150" t="s">
        <v>220</v>
      </c>
      <c r="E274" s="164" t="s">
        <v>19</v>
      </c>
      <c r="F274" s="165" t="s">
        <v>223</v>
      </c>
      <c r="H274" s="166">
        <v>33.6</v>
      </c>
      <c r="I274" s="167"/>
      <c r="L274" s="163"/>
      <c r="M274" s="168"/>
      <c r="T274" s="169"/>
      <c r="AT274" s="164" t="s">
        <v>220</v>
      </c>
      <c r="AU274" s="164" t="s">
        <v>86</v>
      </c>
      <c r="AV274" s="14" t="s">
        <v>216</v>
      </c>
      <c r="AW274" s="14" t="s">
        <v>37</v>
      </c>
      <c r="AX274" s="14" t="s">
        <v>84</v>
      </c>
      <c r="AY274" s="164" t="s">
        <v>208</v>
      </c>
    </row>
    <row r="275" spans="2:65" s="1" customFormat="1" ht="44.25" customHeight="1">
      <c r="B275" s="33"/>
      <c r="C275" s="132" t="s">
        <v>444</v>
      </c>
      <c r="D275" s="132" t="s">
        <v>211</v>
      </c>
      <c r="E275" s="133" t="s">
        <v>1002</v>
      </c>
      <c r="F275" s="134" t="s">
        <v>1003</v>
      </c>
      <c r="G275" s="135" t="s">
        <v>447</v>
      </c>
      <c r="H275" s="187"/>
      <c r="I275" s="137"/>
      <c r="J275" s="138">
        <f>ROUND(I275*H275,2)</f>
        <v>0</v>
      </c>
      <c r="K275" s="134" t="s">
        <v>215</v>
      </c>
      <c r="L275" s="33"/>
      <c r="M275" s="139" t="s">
        <v>19</v>
      </c>
      <c r="N275" s="140" t="s">
        <v>48</v>
      </c>
      <c r="P275" s="141">
        <f>O275*H275</f>
        <v>0</v>
      </c>
      <c r="Q275" s="141">
        <v>0</v>
      </c>
      <c r="R275" s="141">
        <f>Q275*H275</f>
        <v>0</v>
      </c>
      <c r="S275" s="141">
        <v>0</v>
      </c>
      <c r="T275" s="142">
        <f>S275*H275</f>
        <v>0</v>
      </c>
      <c r="AR275" s="143" t="s">
        <v>331</v>
      </c>
      <c r="AT275" s="143" t="s">
        <v>211</v>
      </c>
      <c r="AU275" s="143" t="s">
        <v>86</v>
      </c>
      <c r="AY275" s="18" t="s">
        <v>208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8" t="s">
        <v>84</v>
      </c>
      <c r="BK275" s="144">
        <f>ROUND(I275*H275,2)</f>
        <v>0</v>
      </c>
      <c r="BL275" s="18" t="s">
        <v>331</v>
      </c>
      <c r="BM275" s="143" t="s">
        <v>1004</v>
      </c>
    </row>
    <row r="276" spans="2:47" s="1" customFormat="1" ht="12">
      <c r="B276" s="33"/>
      <c r="D276" s="145" t="s">
        <v>218</v>
      </c>
      <c r="F276" s="146" t="s">
        <v>1005</v>
      </c>
      <c r="I276" s="147"/>
      <c r="L276" s="33"/>
      <c r="M276" s="148"/>
      <c r="T276" s="52"/>
      <c r="AT276" s="18" t="s">
        <v>218</v>
      </c>
      <c r="AU276" s="18" t="s">
        <v>86</v>
      </c>
    </row>
    <row r="277" spans="2:63" s="11" customFormat="1" ht="22.9" customHeight="1">
      <c r="B277" s="120"/>
      <c r="D277" s="121" t="s">
        <v>76</v>
      </c>
      <c r="E277" s="130" t="s">
        <v>450</v>
      </c>
      <c r="F277" s="130" t="s">
        <v>451</v>
      </c>
      <c r="I277" s="123"/>
      <c r="J277" s="131">
        <f>BK277</f>
        <v>0</v>
      </c>
      <c r="L277" s="120"/>
      <c r="M277" s="125"/>
      <c r="P277" s="126">
        <f>SUM(P278:P311)</f>
        <v>0</v>
      </c>
      <c r="R277" s="126">
        <f>SUM(R278:R311)</f>
        <v>1.1804632295125002</v>
      </c>
      <c r="T277" s="127">
        <f>SUM(T278:T311)</f>
        <v>0</v>
      </c>
      <c r="AR277" s="121" t="s">
        <v>86</v>
      </c>
      <c r="AT277" s="128" t="s">
        <v>76</v>
      </c>
      <c r="AU277" s="128" t="s">
        <v>84</v>
      </c>
      <c r="AY277" s="121" t="s">
        <v>208</v>
      </c>
      <c r="BK277" s="129">
        <f>SUM(BK278:BK311)</f>
        <v>0</v>
      </c>
    </row>
    <row r="278" spans="2:65" s="1" customFormat="1" ht="33" customHeight="1">
      <c r="B278" s="33"/>
      <c r="C278" s="132" t="s">
        <v>452</v>
      </c>
      <c r="D278" s="132" t="s">
        <v>211</v>
      </c>
      <c r="E278" s="133" t="s">
        <v>453</v>
      </c>
      <c r="F278" s="134" t="s">
        <v>454</v>
      </c>
      <c r="G278" s="135" t="s">
        <v>226</v>
      </c>
      <c r="H278" s="136">
        <v>30.443</v>
      </c>
      <c r="I278" s="137"/>
      <c r="J278" s="138">
        <f>ROUND(I278*H278,2)</f>
        <v>0</v>
      </c>
      <c r="K278" s="134" t="s">
        <v>215</v>
      </c>
      <c r="L278" s="33"/>
      <c r="M278" s="139" t="s">
        <v>19</v>
      </c>
      <c r="N278" s="140" t="s">
        <v>48</v>
      </c>
      <c r="P278" s="141">
        <f>O278*H278</f>
        <v>0</v>
      </c>
      <c r="Q278" s="141">
        <v>0.0002653375</v>
      </c>
      <c r="R278" s="141">
        <f>Q278*H278</f>
        <v>0.0080776695125</v>
      </c>
      <c r="S278" s="141">
        <v>0</v>
      </c>
      <c r="T278" s="142">
        <f>S278*H278</f>
        <v>0</v>
      </c>
      <c r="AR278" s="143" t="s">
        <v>331</v>
      </c>
      <c r="AT278" s="143" t="s">
        <v>211</v>
      </c>
      <c r="AU278" s="143" t="s">
        <v>86</v>
      </c>
      <c r="AY278" s="18" t="s">
        <v>208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8" t="s">
        <v>84</v>
      </c>
      <c r="BK278" s="144">
        <f>ROUND(I278*H278,2)</f>
        <v>0</v>
      </c>
      <c r="BL278" s="18" t="s">
        <v>331</v>
      </c>
      <c r="BM278" s="143" t="s">
        <v>1006</v>
      </c>
    </row>
    <row r="279" spans="2:47" s="1" customFormat="1" ht="12">
      <c r="B279" s="33"/>
      <c r="D279" s="145" t="s">
        <v>218</v>
      </c>
      <c r="F279" s="146" t="s">
        <v>456</v>
      </c>
      <c r="I279" s="147"/>
      <c r="L279" s="33"/>
      <c r="M279" s="148"/>
      <c r="T279" s="52"/>
      <c r="AT279" s="18" t="s">
        <v>218</v>
      </c>
      <c r="AU279" s="18" t="s">
        <v>86</v>
      </c>
    </row>
    <row r="280" spans="2:51" s="12" customFormat="1" ht="12">
      <c r="B280" s="149"/>
      <c r="D280" s="150" t="s">
        <v>220</v>
      </c>
      <c r="E280" s="151" t="s">
        <v>19</v>
      </c>
      <c r="F280" s="152" t="s">
        <v>927</v>
      </c>
      <c r="H280" s="153">
        <v>27.675</v>
      </c>
      <c r="I280" s="154"/>
      <c r="L280" s="149"/>
      <c r="M280" s="155"/>
      <c r="T280" s="156"/>
      <c r="AT280" s="151" t="s">
        <v>220</v>
      </c>
      <c r="AU280" s="151" t="s">
        <v>86</v>
      </c>
      <c r="AV280" s="12" t="s">
        <v>86</v>
      </c>
      <c r="AW280" s="12" t="s">
        <v>37</v>
      </c>
      <c r="AX280" s="12" t="s">
        <v>77</v>
      </c>
      <c r="AY280" s="151" t="s">
        <v>208</v>
      </c>
    </row>
    <row r="281" spans="2:51" s="13" customFormat="1" ht="12">
      <c r="B281" s="157"/>
      <c r="D281" s="150" t="s">
        <v>220</v>
      </c>
      <c r="E281" s="158" t="s">
        <v>19</v>
      </c>
      <c r="F281" s="159" t="s">
        <v>819</v>
      </c>
      <c r="H281" s="158" t="s">
        <v>19</v>
      </c>
      <c r="I281" s="160"/>
      <c r="L281" s="157"/>
      <c r="M281" s="161"/>
      <c r="T281" s="162"/>
      <c r="AT281" s="158" t="s">
        <v>220</v>
      </c>
      <c r="AU281" s="158" t="s">
        <v>86</v>
      </c>
      <c r="AV281" s="13" t="s">
        <v>84</v>
      </c>
      <c r="AW281" s="13" t="s">
        <v>37</v>
      </c>
      <c r="AX281" s="13" t="s">
        <v>77</v>
      </c>
      <c r="AY281" s="158" t="s">
        <v>208</v>
      </c>
    </row>
    <row r="282" spans="2:51" s="12" customFormat="1" ht="12">
      <c r="B282" s="149"/>
      <c r="D282" s="150" t="s">
        <v>220</v>
      </c>
      <c r="E282" s="151" t="s">
        <v>19</v>
      </c>
      <c r="F282" s="152" t="s">
        <v>836</v>
      </c>
      <c r="H282" s="153">
        <v>2.768</v>
      </c>
      <c r="I282" s="154"/>
      <c r="L282" s="149"/>
      <c r="M282" s="155"/>
      <c r="T282" s="156"/>
      <c r="AT282" s="151" t="s">
        <v>220</v>
      </c>
      <c r="AU282" s="151" t="s">
        <v>86</v>
      </c>
      <c r="AV282" s="12" t="s">
        <v>86</v>
      </c>
      <c r="AW282" s="12" t="s">
        <v>37</v>
      </c>
      <c r="AX282" s="12" t="s">
        <v>77</v>
      </c>
      <c r="AY282" s="151" t="s">
        <v>208</v>
      </c>
    </row>
    <row r="283" spans="2:51" s="13" customFormat="1" ht="12">
      <c r="B283" s="157"/>
      <c r="D283" s="150" t="s">
        <v>220</v>
      </c>
      <c r="E283" s="158" t="s">
        <v>19</v>
      </c>
      <c r="F283" s="159" t="s">
        <v>821</v>
      </c>
      <c r="H283" s="158" t="s">
        <v>19</v>
      </c>
      <c r="I283" s="160"/>
      <c r="L283" s="157"/>
      <c r="M283" s="161"/>
      <c r="T283" s="162"/>
      <c r="AT283" s="158" t="s">
        <v>220</v>
      </c>
      <c r="AU283" s="158" t="s">
        <v>86</v>
      </c>
      <c r="AV283" s="13" t="s">
        <v>84</v>
      </c>
      <c r="AW283" s="13" t="s">
        <v>37</v>
      </c>
      <c r="AX283" s="13" t="s">
        <v>77</v>
      </c>
      <c r="AY283" s="158" t="s">
        <v>208</v>
      </c>
    </row>
    <row r="284" spans="2:51" s="14" customFormat="1" ht="12">
      <c r="B284" s="163"/>
      <c r="D284" s="150" t="s">
        <v>220</v>
      </c>
      <c r="E284" s="164" t="s">
        <v>19</v>
      </c>
      <c r="F284" s="165" t="s">
        <v>223</v>
      </c>
      <c r="H284" s="166">
        <v>30.443</v>
      </c>
      <c r="I284" s="167"/>
      <c r="L284" s="163"/>
      <c r="M284" s="168"/>
      <c r="T284" s="169"/>
      <c r="AT284" s="164" t="s">
        <v>220</v>
      </c>
      <c r="AU284" s="164" t="s">
        <v>86</v>
      </c>
      <c r="AV284" s="14" t="s">
        <v>216</v>
      </c>
      <c r="AW284" s="14" t="s">
        <v>37</v>
      </c>
      <c r="AX284" s="14" t="s">
        <v>84</v>
      </c>
      <c r="AY284" s="164" t="s">
        <v>208</v>
      </c>
    </row>
    <row r="285" spans="2:65" s="1" customFormat="1" ht="33" customHeight="1">
      <c r="B285" s="33"/>
      <c r="C285" s="170" t="s">
        <v>459</v>
      </c>
      <c r="D285" s="170" t="s">
        <v>239</v>
      </c>
      <c r="E285" s="171" t="s">
        <v>460</v>
      </c>
      <c r="F285" s="172" t="s">
        <v>461</v>
      </c>
      <c r="G285" s="173" t="s">
        <v>226</v>
      </c>
      <c r="H285" s="174">
        <v>30.443</v>
      </c>
      <c r="I285" s="175"/>
      <c r="J285" s="176">
        <f>ROUND(I285*H285,2)</f>
        <v>0</v>
      </c>
      <c r="K285" s="172" t="s">
        <v>215</v>
      </c>
      <c r="L285" s="177"/>
      <c r="M285" s="178" t="s">
        <v>19</v>
      </c>
      <c r="N285" s="179" t="s">
        <v>48</v>
      </c>
      <c r="P285" s="141">
        <f>O285*H285</f>
        <v>0</v>
      </c>
      <c r="Q285" s="141">
        <v>0.03642</v>
      </c>
      <c r="R285" s="141">
        <f>Q285*H285</f>
        <v>1.1087340600000002</v>
      </c>
      <c r="S285" s="141">
        <v>0</v>
      </c>
      <c r="T285" s="142">
        <f>S285*H285</f>
        <v>0</v>
      </c>
      <c r="AR285" s="143" t="s">
        <v>432</v>
      </c>
      <c r="AT285" s="143" t="s">
        <v>239</v>
      </c>
      <c r="AU285" s="143" t="s">
        <v>86</v>
      </c>
      <c r="AY285" s="18" t="s">
        <v>208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84</v>
      </c>
      <c r="BK285" s="144">
        <f>ROUND(I285*H285,2)</f>
        <v>0</v>
      </c>
      <c r="BL285" s="18" t="s">
        <v>331</v>
      </c>
      <c r="BM285" s="143" t="s">
        <v>1007</v>
      </c>
    </row>
    <row r="286" spans="2:51" s="12" customFormat="1" ht="12">
      <c r="B286" s="149"/>
      <c r="D286" s="150" t="s">
        <v>220</v>
      </c>
      <c r="E286" s="151" t="s">
        <v>19</v>
      </c>
      <c r="F286" s="152" t="s">
        <v>927</v>
      </c>
      <c r="H286" s="153">
        <v>27.675</v>
      </c>
      <c r="I286" s="154"/>
      <c r="L286" s="149"/>
      <c r="M286" s="155"/>
      <c r="T286" s="156"/>
      <c r="AT286" s="151" t="s">
        <v>220</v>
      </c>
      <c r="AU286" s="151" t="s">
        <v>86</v>
      </c>
      <c r="AV286" s="12" t="s">
        <v>86</v>
      </c>
      <c r="AW286" s="12" t="s">
        <v>37</v>
      </c>
      <c r="AX286" s="12" t="s">
        <v>77</v>
      </c>
      <c r="AY286" s="151" t="s">
        <v>208</v>
      </c>
    </row>
    <row r="287" spans="2:51" s="13" customFormat="1" ht="12">
      <c r="B287" s="157"/>
      <c r="D287" s="150" t="s">
        <v>220</v>
      </c>
      <c r="E287" s="158" t="s">
        <v>19</v>
      </c>
      <c r="F287" s="159" t="s">
        <v>928</v>
      </c>
      <c r="H287" s="158" t="s">
        <v>19</v>
      </c>
      <c r="I287" s="160"/>
      <c r="L287" s="157"/>
      <c r="M287" s="161"/>
      <c r="T287" s="162"/>
      <c r="AT287" s="158" t="s">
        <v>220</v>
      </c>
      <c r="AU287" s="158" t="s">
        <v>86</v>
      </c>
      <c r="AV287" s="13" t="s">
        <v>84</v>
      </c>
      <c r="AW287" s="13" t="s">
        <v>37</v>
      </c>
      <c r="AX287" s="13" t="s">
        <v>77</v>
      </c>
      <c r="AY287" s="158" t="s">
        <v>208</v>
      </c>
    </row>
    <row r="288" spans="2:51" s="12" customFormat="1" ht="12">
      <c r="B288" s="149"/>
      <c r="D288" s="150" t="s">
        <v>220</v>
      </c>
      <c r="E288" s="151" t="s">
        <v>19</v>
      </c>
      <c r="F288" s="152" t="s">
        <v>836</v>
      </c>
      <c r="H288" s="153">
        <v>2.768</v>
      </c>
      <c r="I288" s="154"/>
      <c r="L288" s="149"/>
      <c r="M288" s="155"/>
      <c r="T288" s="156"/>
      <c r="AT288" s="151" t="s">
        <v>220</v>
      </c>
      <c r="AU288" s="151" t="s">
        <v>86</v>
      </c>
      <c r="AV288" s="12" t="s">
        <v>86</v>
      </c>
      <c r="AW288" s="12" t="s">
        <v>37</v>
      </c>
      <c r="AX288" s="12" t="s">
        <v>77</v>
      </c>
      <c r="AY288" s="151" t="s">
        <v>208</v>
      </c>
    </row>
    <row r="289" spans="2:51" s="13" customFormat="1" ht="12">
      <c r="B289" s="157"/>
      <c r="D289" s="150" t="s">
        <v>220</v>
      </c>
      <c r="E289" s="158" t="s">
        <v>19</v>
      </c>
      <c r="F289" s="159" t="s">
        <v>929</v>
      </c>
      <c r="H289" s="158" t="s">
        <v>19</v>
      </c>
      <c r="I289" s="160"/>
      <c r="L289" s="157"/>
      <c r="M289" s="161"/>
      <c r="T289" s="162"/>
      <c r="AT289" s="158" t="s">
        <v>220</v>
      </c>
      <c r="AU289" s="158" t="s">
        <v>86</v>
      </c>
      <c r="AV289" s="13" t="s">
        <v>84</v>
      </c>
      <c r="AW289" s="13" t="s">
        <v>37</v>
      </c>
      <c r="AX289" s="13" t="s">
        <v>77</v>
      </c>
      <c r="AY289" s="158" t="s">
        <v>208</v>
      </c>
    </row>
    <row r="290" spans="2:51" s="14" customFormat="1" ht="12">
      <c r="B290" s="163"/>
      <c r="D290" s="150" t="s">
        <v>220</v>
      </c>
      <c r="E290" s="164" t="s">
        <v>19</v>
      </c>
      <c r="F290" s="165" t="s">
        <v>223</v>
      </c>
      <c r="H290" s="166">
        <v>30.443</v>
      </c>
      <c r="I290" s="167"/>
      <c r="L290" s="163"/>
      <c r="M290" s="168"/>
      <c r="T290" s="169"/>
      <c r="AT290" s="164" t="s">
        <v>220</v>
      </c>
      <c r="AU290" s="164" t="s">
        <v>86</v>
      </c>
      <c r="AV290" s="14" t="s">
        <v>216</v>
      </c>
      <c r="AW290" s="14" t="s">
        <v>37</v>
      </c>
      <c r="AX290" s="14" t="s">
        <v>84</v>
      </c>
      <c r="AY290" s="164" t="s">
        <v>208</v>
      </c>
    </row>
    <row r="291" spans="2:65" s="1" customFormat="1" ht="78" customHeight="1">
      <c r="B291" s="33"/>
      <c r="C291" s="170" t="s">
        <v>463</v>
      </c>
      <c r="D291" s="170" t="s">
        <v>239</v>
      </c>
      <c r="E291" s="171" t="s">
        <v>814</v>
      </c>
      <c r="F291" s="172" t="s">
        <v>815</v>
      </c>
      <c r="G291" s="173" t="s">
        <v>226</v>
      </c>
      <c r="H291" s="174">
        <v>30.443</v>
      </c>
      <c r="I291" s="175"/>
      <c r="J291" s="176">
        <f>ROUND(I291*H291,2)</f>
        <v>0</v>
      </c>
      <c r="K291" s="172" t="s">
        <v>19</v>
      </c>
      <c r="L291" s="177"/>
      <c r="M291" s="178" t="s">
        <v>19</v>
      </c>
      <c r="N291" s="179" t="s">
        <v>48</v>
      </c>
      <c r="P291" s="141">
        <f>O291*H291</f>
        <v>0</v>
      </c>
      <c r="Q291" s="141">
        <v>0</v>
      </c>
      <c r="R291" s="141">
        <f>Q291*H291</f>
        <v>0</v>
      </c>
      <c r="S291" s="141">
        <v>0</v>
      </c>
      <c r="T291" s="142">
        <f>S291*H291</f>
        <v>0</v>
      </c>
      <c r="AR291" s="143" t="s">
        <v>432</v>
      </c>
      <c r="AT291" s="143" t="s">
        <v>239</v>
      </c>
      <c r="AU291" s="143" t="s">
        <v>86</v>
      </c>
      <c r="AY291" s="18" t="s">
        <v>208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8" t="s">
        <v>84</v>
      </c>
      <c r="BK291" s="144">
        <f>ROUND(I291*H291,2)</f>
        <v>0</v>
      </c>
      <c r="BL291" s="18" t="s">
        <v>331</v>
      </c>
      <c r="BM291" s="143" t="s">
        <v>1008</v>
      </c>
    </row>
    <row r="292" spans="2:65" s="1" customFormat="1" ht="44.25" customHeight="1">
      <c r="B292" s="33"/>
      <c r="C292" s="132" t="s">
        <v>469</v>
      </c>
      <c r="D292" s="132" t="s">
        <v>211</v>
      </c>
      <c r="E292" s="133" t="s">
        <v>464</v>
      </c>
      <c r="F292" s="134" t="s">
        <v>465</v>
      </c>
      <c r="G292" s="135" t="s">
        <v>274</v>
      </c>
      <c r="H292" s="136">
        <v>54.95</v>
      </c>
      <c r="I292" s="137"/>
      <c r="J292" s="138">
        <f>ROUND(I292*H292,2)</f>
        <v>0</v>
      </c>
      <c r="K292" s="134" t="s">
        <v>215</v>
      </c>
      <c r="L292" s="33"/>
      <c r="M292" s="139" t="s">
        <v>19</v>
      </c>
      <c r="N292" s="140" t="s">
        <v>48</v>
      </c>
      <c r="P292" s="141">
        <f>O292*H292</f>
        <v>0</v>
      </c>
      <c r="Q292" s="141">
        <v>0.00029</v>
      </c>
      <c r="R292" s="141">
        <f>Q292*H292</f>
        <v>0.015935500000000002</v>
      </c>
      <c r="S292" s="141">
        <v>0</v>
      </c>
      <c r="T292" s="142">
        <f>S292*H292</f>
        <v>0</v>
      </c>
      <c r="AR292" s="143" t="s">
        <v>331</v>
      </c>
      <c r="AT292" s="143" t="s">
        <v>211</v>
      </c>
      <c r="AU292" s="143" t="s">
        <v>86</v>
      </c>
      <c r="AY292" s="18" t="s">
        <v>208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8" t="s">
        <v>84</v>
      </c>
      <c r="BK292" s="144">
        <f>ROUND(I292*H292,2)</f>
        <v>0</v>
      </c>
      <c r="BL292" s="18" t="s">
        <v>331</v>
      </c>
      <c r="BM292" s="143" t="s">
        <v>1009</v>
      </c>
    </row>
    <row r="293" spans="2:47" s="1" customFormat="1" ht="12">
      <c r="B293" s="33"/>
      <c r="D293" s="145" t="s">
        <v>218</v>
      </c>
      <c r="F293" s="146" t="s">
        <v>467</v>
      </c>
      <c r="I293" s="147"/>
      <c r="L293" s="33"/>
      <c r="M293" s="148"/>
      <c r="T293" s="52"/>
      <c r="AT293" s="18" t="s">
        <v>218</v>
      </c>
      <c r="AU293" s="18" t="s">
        <v>86</v>
      </c>
    </row>
    <row r="294" spans="2:51" s="12" customFormat="1" ht="12">
      <c r="B294" s="149"/>
      <c r="D294" s="150" t="s">
        <v>220</v>
      </c>
      <c r="E294" s="151" t="s">
        <v>19</v>
      </c>
      <c r="F294" s="152" t="s">
        <v>933</v>
      </c>
      <c r="H294" s="153">
        <v>47.5</v>
      </c>
      <c r="I294" s="154"/>
      <c r="L294" s="149"/>
      <c r="M294" s="155"/>
      <c r="T294" s="156"/>
      <c r="AT294" s="151" t="s">
        <v>220</v>
      </c>
      <c r="AU294" s="151" t="s">
        <v>86</v>
      </c>
      <c r="AV294" s="12" t="s">
        <v>86</v>
      </c>
      <c r="AW294" s="12" t="s">
        <v>37</v>
      </c>
      <c r="AX294" s="12" t="s">
        <v>77</v>
      </c>
      <c r="AY294" s="151" t="s">
        <v>208</v>
      </c>
    </row>
    <row r="295" spans="2:51" s="13" customFormat="1" ht="12">
      <c r="B295" s="157"/>
      <c r="D295" s="150" t="s">
        <v>220</v>
      </c>
      <c r="E295" s="158" t="s">
        <v>19</v>
      </c>
      <c r="F295" s="159" t="s">
        <v>819</v>
      </c>
      <c r="H295" s="158" t="s">
        <v>19</v>
      </c>
      <c r="I295" s="160"/>
      <c r="L295" s="157"/>
      <c r="M295" s="161"/>
      <c r="T295" s="162"/>
      <c r="AT295" s="158" t="s">
        <v>220</v>
      </c>
      <c r="AU295" s="158" t="s">
        <v>86</v>
      </c>
      <c r="AV295" s="13" t="s">
        <v>84</v>
      </c>
      <c r="AW295" s="13" t="s">
        <v>37</v>
      </c>
      <c r="AX295" s="13" t="s">
        <v>77</v>
      </c>
      <c r="AY295" s="158" t="s">
        <v>208</v>
      </c>
    </row>
    <row r="296" spans="2:51" s="12" customFormat="1" ht="12">
      <c r="B296" s="149"/>
      <c r="D296" s="150" t="s">
        <v>220</v>
      </c>
      <c r="E296" s="151" t="s">
        <v>19</v>
      </c>
      <c r="F296" s="152" t="s">
        <v>934</v>
      </c>
      <c r="H296" s="153">
        <v>7.45</v>
      </c>
      <c r="I296" s="154"/>
      <c r="L296" s="149"/>
      <c r="M296" s="155"/>
      <c r="T296" s="156"/>
      <c r="AT296" s="151" t="s">
        <v>220</v>
      </c>
      <c r="AU296" s="151" t="s">
        <v>86</v>
      </c>
      <c r="AV296" s="12" t="s">
        <v>86</v>
      </c>
      <c r="AW296" s="12" t="s">
        <v>37</v>
      </c>
      <c r="AX296" s="12" t="s">
        <v>77</v>
      </c>
      <c r="AY296" s="151" t="s">
        <v>208</v>
      </c>
    </row>
    <row r="297" spans="2:51" s="13" customFormat="1" ht="12">
      <c r="B297" s="157"/>
      <c r="D297" s="150" t="s">
        <v>220</v>
      </c>
      <c r="E297" s="158" t="s">
        <v>19</v>
      </c>
      <c r="F297" s="159" t="s">
        <v>821</v>
      </c>
      <c r="H297" s="158" t="s">
        <v>19</v>
      </c>
      <c r="I297" s="160"/>
      <c r="L297" s="157"/>
      <c r="M297" s="161"/>
      <c r="T297" s="162"/>
      <c r="AT297" s="158" t="s">
        <v>220</v>
      </c>
      <c r="AU297" s="158" t="s">
        <v>86</v>
      </c>
      <c r="AV297" s="13" t="s">
        <v>84</v>
      </c>
      <c r="AW297" s="13" t="s">
        <v>37</v>
      </c>
      <c r="AX297" s="13" t="s">
        <v>77</v>
      </c>
      <c r="AY297" s="158" t="s">
        <v>208</v>
      </c>
    </row>
    <row r="298" spans="2:51" s="14" customFormat="1" ht="12">
      <c r="B298" s="163"/>
      <c r="D298" s="150" t="s">
        <v>220</v>
      </c>
      <c r="E298" s="164" t="s">
        <v>19</v>
      </c>
      <c r="F298" s="165" t="s">
        <v>223</v>
      </c>
      <c r="H298" s="166">
        <v>54.95</v>
      </c>
      <c r="I298" s="167"/>
      <c r="L298" s="163"/>
      <c r="M298" s="168"/>
      <c r="T298" s="169"/>
      <c r="AT298" s="164" t="s">
        <v>220</v>
      </c>
      <c r="AU298" s="164" t="s">
        <v>86</v>
      </c>
      <c r="AV298" s="14" t="s">
        <v>216</v>
      </c>
      <c r="AW298" s="14" t="s">
        <v>37</v>
      </c>
      <c r="AX298" s="14" t="s">
        <v>84</v>
      </c>
      <c r="AY298" s="164" t="s">
        <v>208</v>
      </c>
    </row>
    <row r="299" spans="2:65" s="1" customFormat="1" ht="33" customHeight="1">
      <c r="B299" s="33"/>
      <c r="C299" s="132" t="s">
        <v>475</v>
      </c>
      <c r="D299" s="132" t="s">
        <v>211</v>
      </c>
      <c r="E299" s="133" t="s">
        <v>470</v>
      </c>
      <c r="F299" s="134" t="s">
        <v>471</v>
      </c>
      <c r="G299" s="135" t="s">
        <v>274</v>
      </c>
      <c r="H299" s="136">
        <v>11.275</v>
      </c>
      <c r="I299" s="137"/>
      <c r="J299" s="138">
        <f>ROUND(I299*H299,2)</f>
        <v>0</v>
      </c>
      <c r="K299" s="134" t="s">
        <v>215</v>
      </c>
      <c r="L299" s="33"/>
      <c r="M299" s="139" t="s">
        <v>19</v>
      </c>
      <c r="N299" s="140" t="s">
        <v>48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331</v>
      </c>
      <c r="AT299" s="143" t="s">
        <v>211</v>
      </c>
      <c r="AU299" s="143" t="s">
        <v>86</v>
      </c>
      <c r="AY299" s="18" t="s">
        <v>208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8" t="s">
        <v>84</v>
      </c>
      <c r="BK299" s="144">
        <f>ROUND(I299*H299,2)</f>
        <v>0</v>
      </c>
      <c r="BL299" s="18" t="s">
        <v>331</v>
      </c>
      <c r="BM299" s="143" t="s">
        <v>1010</v>
      </c>
    </row>
    <row r="300" spans="2:47" s="1" customFormat="1" ht="12">
      <c r="B300" s="33"/>
      <c r="D300" s="145" t="s">
        <v>218</v>
      </c>
      <c r="F300" s="146" t="s">
        <v>473</v>
      </c>
      <c r="I300" s="147"/>
      <c r="L300" s="33"/>
      <c r="M300" s="148"/>
      <c r="T300" s="52"/>
      <c r="AT300" s="18" t="s">
        <v>218</v>
      </c>
      <c r="AU300" s="18" t="s">
        <v>86</v>
      </c>
    </row>
    <row r="301" spans="2:51" s="12" customFormat="1" ht="12">
      <c r="B301" s="149"/>
      <c r="D301" s="150" t="s">
        <v>220</v>
      </c>
      <c r="E301" s="151" t="s">
        <v>19</v>
      </c>
      <c r="F301" s="152" t="s">
        <v>936</v>
      </c>
      <c r="H301" s="153">
        <v>10.25</v>
      </c>
      <c r="I301" s="154"/>
      <c r="L301" s="149"/>
      <c r="M301" s="155"/>
      <c r="T301" s="156"/>
      <c r="AT301" s="151" t="s">
        <v>220</v>
      </c>
      <c r="AU301" s="151" t="s">
        <v>86</v>
      </c>
      <c r="AV301" s="12" t="s">
        <v>86</v>
      </c>
      <c r="AW301" s="12" t="s">
        <v>37</v>
      </c>
      <c r="AX301" s="12" t="s">
        <v>77</v>
      </c>
      <c r="AY301" s="151" t="s">
        <v>208</v>
      </c>
    </row>
    <row r="302" spans="2:51" s="12" customFormat="1" ht="12">
      <c r="B302" s="149"/>
      <c r="D302" s="150" t="s">
        <v>220</v>
      </c>
      <c r="E302" s="151" t="s">
        <v>19</v>
      </c>
      <c r="F302" s="152" t="s">
        <v>823</v>
      </c>
      <c r="H302" s="153">
        <v>1.025</v>
      </c>
      <c r="I302" s="154"/>
      <c r="L302" s="149"/>
      <c r="M302" s="155"/>
      <c r="T302" s="156"/>
      <c r="AT302" s="151" t="s">
        <v>220</v>
      </c>
      <c r="AU302" s="151" t="s">
        <v>86</v>
      </c>
      <c r="AV302" s="12" t="s">
        <v>86</v>
      </c>
      <c r="AW302" s="12" t="s">
        <v>37</v>
      </c>
      <c r="AX302" s="12" t="s">
        <v>77</v>
      </c>
      <c r="AY302" s="151" t="s">
        <v>208</v>
      </c>
    </row>
    <row r="303" spans="2:51" s="14" customFormat="1" ht="12">
      <c r="B303" s="163"/>
      <c r="D303" s="150" t="s">
        <v>220</v>
      </c>
      <c r="E303" s="164" t="s">
        <v>19</v>
      </c>
      <c r="F303" s="165" t="s">
        <v>223</v>
      </c>
      <c r="H303" s="166">
        <v>11.275</v>
      </c>
      <c r="I303" s="167"/>
      <c r="L303" s="163"/>
      <c r="M303" s="168"/>
      <c r="T303" s="169"/>
      <c r="AT303" s="164" t="s">
        <v>220</v>
      </c>
      <c r="AU303" s="164" t="s">
        <v>86</v>
      </c>
      <c r="AV303" s="14" t="s">
        <v>216</v>
      </c>
      <c r="AW303" s="14" t="s">
        <v>37</v>
      </c>
      <c r="AX303" s="14" t="s">
        <v>84</v>
      </c>
      <c r="AY303" s="164" t="s">
        <v>208</v>
      </c>
    </row>
    <row r="304" spans="2:65" s="1" customFormat="1" ht="24.2" customHeight="1">
      <c r="B304" s="33"/>
      <c r="C304" s="170" t="s">
        <v>480</v>
      </c>
      <c r="D304" s="170" t="s">
        <v>239</v>
      </c>
      <c r="E304" s="171" t="s">
        <v>824</v>
      </c>
      <c r="F304" s="172" t="s">
        <v>825</v>
      </c>
      <c r="G304" s="173" t="s">
        <v>274</v>
      </c>
      <c r="H304" s="174">
        <v>11.839</v>
      </c>
      <c r="I304" s="175"/>
      <c r="J304" s="176">
        <f>ROUND(I304*H304,2)</f>
        <v>0</v>
      </c>
      <c r="K304" s="172" t="s">
        <v>215</v>
      </c>
      <c r="L304" s="177"/>
      <c r="M304" s="178" t="s">
        <v>19</v>
      </c>
      <c r="N304" s="179" t="s">
        <v>48</v>
      </c>
      <c r="P304" s="141">
        <f>O304*H304</f>
        <v>0</v>
      </c>
      <c r="Q304" s="141">
        <v>0.004</v>
      </c>
      <c r="R304" s="141">
        <f>Q304*H304</f>
        <v>0.047356</v>
      </c>
      <c r="S304" s="141">
        <v>0</v>
      </c>
      <c r="T304" s="142">
        <f>S304*H304</f>
        <v>0</v>
      </c>
      <c r="AR304" s="143" t="s">
        <v>432</v>
      </c>
      <c r="AT304" s="143" t="s">
        <v>239</v>
      </c>
      <c r="AU304" s="143" t="s">
        <v>86</v>
      </c>
      <c r="AY304" s="18" t="s">
        <v>208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8" t="s">
        <v>84</v>
      </c>
      <c r="BK304" s="144">
        <f>ROUND(I304*H304,2)</f>
        <v>0</v>
      </c>
      <c r="BL304" s="18" t="s">
        <v>331</v>
      </c>
      <c r="BM304" s="143" t="s">
        <v>1011</v>
      </c>
    </row>
    <row r="305" spans="2:51" s="12" customFormat="1" ht="12">
      <c r="B305" s="149"/>
      <c r="D305" s="150" t="s">
        <v>220</v>
      </c>
      <c r="E305" s="151" t="s">
        <v>19</v>
      </c>
      <c r="F305" s="152" t="s">
        <v>936</v>
      </c>
      <c r="H305" s="153">
        <v>10.25</v>
      </c>
      <c r="I305" s="154"/>
      <c r="L305" s="149"/>
      <c r="M305" s="155"/>
      <c r="T305" s="156"/>
      <c r="AT305" s="151" t="s">
        <v>220</v>
      </c>
      <c r="AU305" s="151" t="s">
        <v>86</v>
      </c>
      <c r="AV305" s="12" t="s">
        <v>86</v>
      </c>
      <c r="AW305" s="12" t="s">
        <v>37</v>
      </c>
      <c r="AX305" s="12" t="s">
        <v>77</v>
      </c>
      <c r="AY305" s="151" t="s">
        <v>208</v>
      </c>
    </row>
    <row r="306" spans="2:51" s="12" customFormat="1" ht="12">
      <c r="B306" s="149"/>
      <c r="D306" s="150" t="s">
        <v>220</v>
      </c>
      <c r="E306" s="151" t="s">
        <v>19</v>
      </c>
      <c r="F306" s="152" t="s">
        <v>823</v>
      </c>
      <c r="H306" s="153">
        <v>1.025</v>
      </c>
      <c r="I306" s="154"/>
      <c r="L306" s="149"/>
      <c r="M306" s="155"/>
      <c r="T306" s="156"/>
      <c r="AT306" s="151" t="s">
        <v>220</v>
      </c>
      <c r="AU306" s="151" t="s">
        <v>86</v>
      </c>
      <c r="AV306" s="12" t="s">
        <v>86</v>
      </c>
      <c r="AW306" s="12" t="s">
        <v>37</v>
      </c>
      <c r="AX306" s="12" t="s">
        <v>77</v>
      </c>
      <c r="AY306" s="151" t="s">
        <v>208</v>
      </c>
    </row>
    <row r="307" spans="2:51" s="14" customFormat="1" ht="12">
      <c r="B307" s="163"/>
      <c r="D307" s="150" t="s">
        <v>220</v>
      </c>
      <c r="E307" s="164" t="s">
        <v>19</v>
      </c>
      <c r="F307" s="165" t="s">
        <v>223</v>
      </c>
      <c r="H307" s="166">
        <v>11.275</v>
      </c>
      <c r="I307" s="167"/>
      <c r="L307" s="163"/>
      <c r="M307" s="168"/>
      <c r="T307" s="169"/>
      <c r="AT307" s="164" t="s">
        <v>220</v>
      </c>
      <c r="AU307" s="164" t="s">
        <v>86</v>
      </c>
      <c r="AV307" s="14" t="s">
        <v>216</v>
      </c>
      <c r="AW307" s="14" t="s">
        <v>37</v>
      </c>
      <c r="AX307" s="14" t="s">
        <v>84</v>
      </c>
      <c r="AY307" s="164" t="s">
        <v>208</v>
      </c>
    </row>
    <row r="308" spans="2:51" s="12" customFormat="1" ht="12">
      <c r="B308" s="149"/>
      <c r="D308" s="150" t="s">
        <v>220</v>
      </c>
      <c r="F308" s="152" t="s">
        <v>938</v>
      </c>
      <c r="H308" s="153">
        <v>11.839</v>
      </c>
      <c r="I308" s="154"/>
      <c r="L308" s="149"/>
      <c r="M308" s="155"/>
      <c r="T308" s="156"/>
      <c r="AT308" s="151" t="s">
        <v>220</v>
      </c>
      <c r="AU308" s="151" t="s">
        <v>86</v>
      </c>
      <c r="AV308" s="12" t="s">
        <v>86</v>
      </c>
      <c r="AW308" s="12" t="s">
        <v>4</v>
      </c>
      <c r="AX308" s="12" t="s">
        <v>84</v>
      </c>
      <c r="AY308" s="151" t="s">
        <v>208</v>
      </c>
    </row>
    <row r="309" spans="2:65" s="1" customFormat="1" ht="24.2" customHeight="1">
      <c r="B309" s="33"/>
      <c r="C309" s="170" t="s">
        <v>485</v>
      </c>
      <c r="D309" s="170" t="s">
        <v>239</v>
      </c>
      <c r="E309" s="171" t="s">
        <v>481</v>
      </c>
      <c r="F309" s="172" t="s">
        <v>482</v>
      </c>
      <c r="G309" s="173" t="s">
        <v>483</v>
      </c>
      <c r="H309" s="174">
        <v>6</v>
      </c>
      <c r="I309" s="175"/>
      <c r="J309" s="176">
        <f>ROUND(I309*H309,2)</f>
        <v>0</v>
      </c>
      <c r="K309" s="172" t="s">
        <v>215</v>
      </c>
      <c r="L309" s="177"/>
      <c r="M309" s="178" t="s">
        <v>19</v>
      </c>
      <c r="N309" s="179" t="s">
        <v>48</v>
      </c>
      <c r="P309" s="141">
        <f>O309*H309</f>
        <v>0</v>
      </c>
      <c r="Q309" s="141">
        <v>6E-05</v>
      </c>
      <c r="R309" s="141">
        <f>Q309*H309</f>
        <v>0.00036</v>
      </c>
      <c r="S309" s="141">
        <v>0</v>
      </c>
      <c r="T309" s="142">
        <f>S309*H309</f>
        <v>0</v>
      </c>
      <c r="AR309" s="143" t="s">
        <v>432</v>
      </c>
      <c r="AT309" s="143" t="s">
        <v>239</v>
      </c>
      <c r="AU309" s="143" t="s">
        <v>86</v>
      </c>
      <c r="AY309" s="18" t="s">
        <v>208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8" t="s">
        <v>84</v>
      </c>
      <c r="BK309" s="144">
        <f>ROUND(I309*H309,2)</f>
        <v>0</v>
      </c>
      <c r="BL309" s="18" t="s">
        <v>331</v>
      </c>
      <c r="BM309" s="143" t="s">
        <v>1012</v>
      </c>
    </row>
    <row r="310" spans="2:65" s="1" customFormat="1" ht="44.25" customHeight="1">
      <c r="B310" s="33"/>
      <c r="C310" s="132" t="s">
        <v>491</v>
      </c>
      <c r="D310" s="132" t="s">
        <v>211</v>
      </c>
      <c r="E310" s="133" t="s">
        <v>651</v>
      </c>
      <c r="F310" s="134" t="s">
        <v>652</v>
      </c>
      <c r="G310" s="135" t="s">
        <v>447</v>
      </c>
      <c r="H310" s="187"/>
      <c r="I310" s="137"/>
      <c r="J310" s="138">
        <f>ROUND(I310*H310,2)</f>
        <v>0</v>
      </c>
      <c r="K310" s="134" t="s">
        <v>215</v>
      </c>
      <c r="L310" s="33"/>
      <c r="M310" s="139" t="s">
        <v>19</v>
      </c>
      <c r="N310" s="140" t="s">
        <v>48</v>
      </c>
      <c r="P310" s="141">
        <f>O310*H310</f>
        <v>0</v>
      </c>
      <c r="Q310" s="141">
        <v>0</v>
      </c>
      <c r="R310" s="141">
        <f>Q310*H310</f>
        <v>0</v>
      </c>
      <c r="S310" s="141">
        <v>0</v>
      </c>
      <c r="T310" s="142">
        <f>S310*H310</f>
        <v>0</v>
      </c>
      <c r="AR310" s="143" t="s">
        <v>331</v>
      </c>
      <c r="AT310" s="143" t="s">
        <v>211</v>
      </c>
      <c r="AU310" s="143" t="s">
        <v>86</v>
      </c>
      <c r="AY310" s="18" t="s">
        <v>208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8" t="s">
        <v>84</v>
      </c>
      <c r="BK310" s="144">
        <f>ROUND(I310*H310,2)</f>
        <v>0</v>
      </c>
      <c r="BL310" s="18" t="s">
        <v>331</v>
      </c>
      <c r="BM310" s="143" t="s">
        <v>1013</v>
      </c>
    </row>
    <row r="311" spans="2:47" s="1" customFormat="1" ht="12">
      <c r="B311" s="33"/>
      <c r="D311" s="145" t="s">
        <v>218</v>
      </c>
      <c r="F311" s="146" t="s">
        <v>654</v>
      </c>
      <c r="I311" s="147"/>
      <c r="L311" s="33"/>
      <c r="M311" s="148"/>
      <c r="T311" s="52"/>
      <c r="AT311" s="18" t="s">
        <v>218</v>
      </c>
      <c r="AU311" s="18" t="s">
        <v>86</v>
      </c>
    </row>
    <row r="312" spans="2:63" s="11" customFormat="1" ht="25.9" customHeight="1">
      <c r="B312" s="120"/>
      <c r="D312" s="121" t="s">
        <v>76</v>
      </c>
      <c r="E312" s="122" t="s">
        <v>508</v>
      </c>
      <c r="F312" s="122" t="s">
        <v>509</v>
      </c>
      <c r="I312" s="123"/>
      <c r="J312" s="124">
        <f>BK312</f>
        <v>0</v>
      </c>
      <c r="L312" s="120"/>
      <c r="M312" s="125"/>
      <c r="P312" s="126">
        <f>P313</f>
        <v>0</v>
      </c>
      <c r="R312" s="126">
        <f>R313</f>
        <v>0</v>
      </c>
      <c r="T312" s="127">
        <f>T313</f>
        <v>0</v>
      </c>
      <c r="AR312" s="121" t="s">
        <v>244</v>
      </c>
      <c r="AT312" s="128" t="s">
        <v>76</v>
      </c>
      <c r="AU312" s="128" t="s">
        <v>77</v>
      </c>
      <c r="AY312" s="121" t="s">
        <v>208</v>
      </c>
      <c r="BK312" s="129">
        <f>BK313</f>
        <v>0</v>
      </c>
    </row>
    <row r="313" spans="2:63" s="11" customFormat="1" ht="22.9" customHeight="1">
      <c r="B313" s="120"/>
      <c r="D313" s="121" t="s">
        <v>76</v>
      </c>
      <c r="E313" s="130" t="s">
        <v>510</v>
      </c>
      <c r="F313" s="130" t="s">
        <v>511</v>
      </c>
      <c r="I313" s="123"/>
      <c r="J313" s="131">
        <f>BK313</f>
        <v>0</v>
      </c>
      <c r="L313" s="120"/>
      <c r="M313" s="125"/>
      <c r="P313" s="126">
        <f>SUM(P314:P315)</f>
        <v>0</v>
      </c>
      <c r="R313" s="126">
        <f>SUM(R314:R315)</f>
        <v>0</v>
      </c>
      <c r="T313" s="127">
        <f>SUM(T314:T315)</f>
        <v>0</v>
      </c>
      <c r="AR313" s="121" t="s">
        <v>244</v>
      </c>
      <c r="AT313" s="128" t="s">
        <v>76</v>
      </c>
      <c r="AU313" s="128" t="s">
        <v>84</v>
      </c>
      <c r="AY313" s="121" t="s">
        <v>208</v>
      </c>
      <c r="BK313" s="129">
        <f>SUM(BK314:BK315)</f>
        <v>0</v>
      </c>
    </row>
    <row r="314" spans="2:65" s="1" customFormat="1" ht="16.5" customHeight="1">
      <c r="B314" s="33"/>
      <c r="C314" s="132" t="s">
        <v>496</v>
      </c>
      <c r="D314" s="132" t="s">
        <v>211</v>
      </c>
      <c r="E314" s="133" t="s">
        <v>513</v>
      </c>
      <c r="F314" s="134" t="s">
        <v>511</v>
      </c>
      <c r="G314" s="135" t="s">
        <v>447</v>
      </c>
      <c r="H314" s="187"/>
      <c r="I314" s="137"/>
      <c r="J314" s="138">
        <f>ROUND(I314*H314,2)</f>
        <v>0</v>
      </c>
      <c r="K314" s="134" t="s">
        <v>514</v>
      </c>
      <c r="L314" s="33"/>
      <c r="M314" s="139" t="s">
        <v>19</v>
      </c>
      <c r="N314" s="140" t="s">
        <v>48</v>
      </c>
      <c r="P314" s="141">
        <f>O314*H314</f>
        <v>0</v>
      </c>
      <c r="Q314" s="141">
        <v>0</v>
      </c>
      <c r="R314" s="141">
        <f>Q314*H314</f>
        <v>0</v>
      </c>
      <c r="S314" s="141">
        <v>0</v>
      </c>
      <c r="T314" s="142">
        <f>S314*H314</f>
        <v>0</v>
      </c>
      <c r="AR314" s="143" t="s">
        <v>515</v>
      </c>
      <c r="AT314" s="143" t="s">
        <v>211</v>
      </c>
      <c r="AU314" s="143" t="s">
        <v>86</v>
      </c>
      <c r="AY314" s="18" t="s">
        <v>208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8" t="s">
        <v>84</v>
      </c>
      <c r="BK314" s="144">
        <f>ROUND(I314*H314,2)</f>
        <v>0</v>
      </c>
      <c r="BL314" s="18" t="s">
        <v>515</v>
      </c>
      <c r="BM314" s="143" t="s">
        <v>1014</v>
      </c>
    </row>
    <row r="315" spans="2:47" s="1" customFormat="1" ht="12">
      <c r="B315" s="33"/>
      <c r="D315" s="145" t="s">
        <v>218</v>
      </c>
      <c r="F315" s="146" t="s">
        <v>517</v>
      </c>
      <c r="I315" s="147"/>
      <c r="L315" s="33"/>
      <c r="M315" s="188"/>
      <c r="N315" s="189"/>
      <c r="O315" s="189"/>
      <c r="P315" s="189"/>
      <c r="Q315" s="189"/>
      <c r="R315" s="189"/>
      <c r="S315" s="189"/>
      <c r="T315" s="190"/>
      <c r="AT315" s="18" t="s">
        <v>218</v>
      </c>
      <c r="AU315" s="18" t="s">
        <v>86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3"/>
    </row>
  </sheetData>
  <sheetProtection algorithmName="SHA-512" hashValue="nazoG/5zcETCW//tm5oqGfwlhQ1pmrkdiieoNvG0iMX25C1KZhYn9r71jno+exYstUoeVk+dT3t3vMJEWGJtJw==" saltValue="IjTsQMAJIEiiuU8q7aKJ5253PxNqSrBNT9fctM9IXcnj1XLiTzaNhyplFdLfQsghaiqE7FYQlCAsfVDwFICdNw==" spinCount="100000" sheet="1" objects="1" scenarios="1" formatColumns="0" formatRows="0" autoFilter="0"/>
  <autoFilter ref="C95:K315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3_01/310238211"/>
    <hyperlink ref="F106" r:id="rId2" display="https://podminky.urs.cz/item/CS_URS_2023_01/311272221"/>
    <hyperlink ref="F111" r:id="rId3" display="https://podminky.urs.cz/item/CS_URS_2023_01/311273121"/>
    <hyperlink ref="F120" r:id="rId4" display="https://podminky.urs.cz/item/CS_URS_2023_01/317121351"/>
    <hyperlink ref="F128" r:id="rId5" display="https://podminky.urs.cz/item/CS_URS_2023_01/317998121"/>
    <hyperlink ref="F132" r:id="rId6" display="https://podminky.urs.cz/item/CS_URS_2023_01/317998123"/>
    <hyperlink ref="F134" r:id="rId7" display="https://podminky.urs.cz/item/CS_URS_2023_01/319201321"/>
    <hyperlink ref="F140" r:id="rId8" display="https://podminky.urs.cz/item/CS_URS_2023_01/346272256"/>
    <hyperlink ref="F151" r:id="rId9" display="https://podminky.urs.cz/item/CS_URS_2023_01/612321141"/>
    <hyperlink ref="F159" r:id="rId10" display="https://podminky.urs.cz/item/CS_URS_2023_01/612321191"/>
    <hyperlink ref="F162" r:id="rId11" display="https://podminky.urs.cz/item/CS_URS_2023_01/612325302"/>
    <hyperlink ref="F179" r:id="rId12" display="https://podminky.urs.cz/item/CS_URS_2023_01/622321141"/>
    <hyperlink ref="F186" r:id="rId13" display="https://podminky.urs.cz/item/CS_URS_2023_01/622321191"/>
    <hyperlink ref="F188" r:id="rId14" display="https://podminky.urs.cz/item/CS_URS_2023_01/623324111"/>
    <hyperlink ref="F198" r:id="rId15" display="https://podminky.urs.cz/item/CS_URS_2023_01/629135101"/>
    <hyperlink ref="F202" r:id="rId16" display="https://podminky.urs.cz/item/CS_URS_2023_01/629991011"/>
    <hyperlink ref="F208" r:id="rId17" display="https://podminky.urs.cz/item/CS_URS_2023_01/949101112"/>
    <hyperlink ref="F213" r:id="rId18" display="https://podminky.urs.cz/item/CS_URS_2023_01/962023391"/>
    <hyperlink ref="F221" r:id="rId19" display="https://podminky.urs.cz/item/CS_URS_2023_01/968062377"/>
    <hyperlink ref="F226" r:id="rId20" display="https://podminky.urs.cz/item/CS_URS_2023_01/968072456"/>
    <hyperlink ref="F231" r:id="rId21" display="https://podminky.urs.cz/item/CS_URS_2023_01/973031826"/>
    <hyperlink ref="F236" r:id="rId22" display="https://podminky.urs.cz/item/CS_URS_2023_01/974031285"/>
    <hyperlink ref="F243" r:id="rId23" display="https://podminky.urs.cz/item/CS_URS_2023_01/978013191"/>
    <hyperlink ref="F247" r:id="rId24" display="https://podminky.urs.cz/item/CS_URS_2023_01/978015391"/>
    <hyperlink ref="F252" r:id="rId25" display="https://podminky.urs.cz/item/CS_URS_2023_01/997013114"/>
    <hyperlink ref="F254" r:id="rId26" display="https://podminky.urs.cz/item/CS_URS_2023_01/997013501"/>
    <hyperlink ref="F256" r:id="rId27" display="https://podminky.urs.cz/item/CS_URS_2023_01/997013509"/>
    <hyperlink ref="F259" r:id="rId28" display="https://podminky.urs.cz/item/CS_URS_2023_01/997013863"/>
    <hyperlink ref="F261" r:id="rId29" display="https://podminky.urs.cz/item/CS_URS_2023_01/997013871"/>
    <hyperlink ref="F264" r:id="rId30" display="https://podminky.urs.cz/item/CS_URS_2023_01/998011003"/>
    <hyperlink ref="F268" r:id="rId31" display="https://podminky.urs.cz/item/CS_URS_2023_01/764002851"/>
    <hyperlink ref="F272" r:id="rId32" display="https://podminky.urs.cz/item/CS_URS_2023_01/764216643"/>
    <hyperlink ref="F276" r:id="rId33" display="https://podminky.urs.cz/item/CS_URS_2023_01/998764203"/>
    <hyperlink ref="F279" r:id="rId34" display="https://podminky.urs.cz/item/CS_URS_2023_01/766622133"/>
    <hyperlink ref="F293" r:id="rId35" display="https://podminky.urs.cz/item/CS_URS_2023_01/767627310"/>
    <hyperlink ref="F300" r:id="rId36" display="https://podminky.urs.cz/item/CS_URS_2023_01/766694116"/>
    <hyperlink ref="F311" r:id="rId37" display="https://podminky.urs.cz/item/CS_URS_2023_01/998766203"/>
    <hyperlink ref="F315" r:id="rId38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Valenta</dc:creator>
  <cp:keywords/>
  <dc:description/>
  <cp:lastModifiedBy>Ivona Peštálová</cp:lastModifiedBy>
  <dcterms:created xsi:type="dcterms:W3CDTF">2023-03-09T22:42:36Z</dcterms:created>
  <dcterms:modified xsi:type="dcterms:W3CDTF">2023-03-10T07:08:43Z</dcterms:modified>
  <cp:category/>
  <cp:version/>
  <cp:contentType/>
  <cp:contentStatus/>
</cp:coreProperties>
</file>